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Weapons" sheetId="1" r:id="rId1"/>
    <sheet name="Equipment" sheetId="4" r:id="rId2"/>
    <sheet name="Ammo Explosion Table" sheetId="2" r:id="rId3"/>
    <sheet name="Melee Dmg" sheetId="3" r:id="rId4"/>
  </sheets>
  <calcPr calcId="125725"/>
</workbook>
</file>

<file path=xl/calcChain.xml><?xml version="1.0" encoding="utf-8"?>
<calcChain xmlns="http://schemas.openxmlformats.org/spreadsheetml/2006/main">
  <c r="AK158" i="1"/>
  <c r="AJ158"/>
  <c r="AE158"/>
  <c r="Q158"/>
  <c r="P158"/>
  <c r="O158"/>
  <c r="Z158" s="1"/>
  <c r="N158"/>
  <c r="AK157"/>
  <c r="AJ157"/>
  <c r="AE157"/>
  <c r="O157"/>
  <c r="Z157" s="1"/>
  <c r="N157"/>
  <c r="AK180"/>
  <c r="AJ180"/>
  <c r="AE180"/>
  <c r="Q180"/>
  <c r="P180"/>
  <c r="O180"/>
  <c r="Z180" s="1"/>
  <c r="N180"/>
  <c r="F23" i="3"/>
  <c r="F24"/>
  <c r="F25"/>
  <c r="F26"/>
  <c r="F27"/>
  <c r="F28"/>
  <c r="F29"/>
  <c r="F30"/>
  <c r="F31"/>
  <c r="F32"/>
  <c r="F33"/>
  <c r="F34"/>
  <c r="F35"/>
  <c r="F36"/>
  <c r="F37"/>
  <c r="F38"/>
  <c r="F39"/>
  <c r="F22"/>
  <c r="E23"/>
  <c r="E24"/>
  <c r="E25"/>
  <c r="E26"/>
  <c r="E27"/>
  <c r="E28"/>
  <c r="E29"/>
  <c r="E30"/>
  <c r="E31"/>
  <c r="E32"/>
  <c r="E33"/>
  <c r="E34"/>
  <c r="E35"/>
  <c r="E36"/>
  <c r="E37"/>
  <c r="E38"/>
  <c r="E39"/>
  <c r="E22"/>
  <c r="B23"/>
  <c r="C23" s="1"/>
  <c r="B24"/>
  <c r="B25"/>
  <c r="C25" s="1"/>
  <c r="B26"/>
  <c r="B27"/>
  <c r="C27" s="1"/>
  <c r="B28"/>
  <c r="B29"/>
  <c r="B30"/>
  <c r="B31"/>
  <c r="C31" s="1"/>
  <c r="B32"/>
  <c r="C32" s="1"/>
  <c r="B33"/>
  <c r="C33" s="1"/>
  <c r="B34"/>
  <c r="B35"/>
  <c r="B36"/>
  <c r="B37"/>
  <c r="B38"/>
  <c r="B39"/>
  <c r="C39" s="1"/>
  <c r="B22"/>
  <c r="C22" s="1"/>
  <c r="C26"/>
  <c r="C34"/>
  <c r="C35"/>
  <c r="C38"/>
  <c r="C37"/>
  <c r="C36"/>
  <c r="C30"/>
  <c r="C29"/>
  <c r="C28"/>
  <c r="C24"/>
  <c r="J3"/>
  <c r="D24"/>
  <c r="D25"/>
  <c r="D26"/>
  <c r="D27"/>
  <c r="D28"/>
  <c r="D29"/>
  <c r="D30"/>
  <c r="D31"/>
  <c r="D32"/>
  <c r="D33"/>
  <c r="D34"/>
  <c r="D35"/>
  <c r="D36"/>
  <c r="D37"/>
  <c r="D38"/>
  <c r="D39"/>
  <c r="D23"/>
  <c r="H3"/>
  <c r="I3" s="1"/>
  <c r="I2"/>
  <c r="J2" s="1"/>
  <c r="B4"/>
  <c r="B5" s="1"/>
  <c r="B3"/>
  <c r="C3" s="1"/>
  <c r="C2"/>
  <c r="D15" i="2"/>
  <c r="H15" s="1"/>
  <c r="E6"/>
  <c r="D6"/>
  <c r="H5"/>
  <c r="H2"/>
  <c r="F3"/>
  <c r="H3" s="1"/>
  <c r="F5"/>
  <c r="F11"/>
  <c r="H11" s="1"/>
  <c r="F12"/>
  <c r="H12" s="1"/>
  <c r="F13"/>
  <c r="H13" s="1"/>
  <c r="F14"/>
  <c r="H14" s="1"/>
  <c r="F2"/>
  <c r="D3"/>
  <c r="E3" s="1"/>
  <c r="D4"/>
  <c r="E4" s="1"/>
  <c r="D5"/>
  <c r="E5" s="1"/>
  <c r="D7"/>
  <c r="E7" s="1"/>
  <c r="D8"/>
  <c r="F8" s="1"/>
  <c r="H8" s="1"/>
  <c r="D10"/>
  <c r="F10" s="1"/>
  <c r="H10" s="1"/>
  <c r="D11"/>
  <c r="D12"/>
  <c r="E12" s="1"/>
  <c r="D13"/>
  <c r="E13" s="1"/>
  <c r="D14"/>
  <c r="E14" s="1"/>
  <c r="D2"/>
  <c r="E2" s="1"/>
  <c r="E9"/>
  <c r="E11"/>
  <c r="I17" i="4"/>
  <c r="J208" i="1"/>
  <c r="AJ208" s="1"/>
  <c r="AK208" s="1"/>
  <c r="J209"/>
  <c r="J210"/>
  <c r="J211"/>
  <c r="J212"/>
  <c r="J213"/>
  <c r="J214"/>
  <c r="J215"/>
  <c r="J216"/>
  <c r="AJ216" s="1"/>
  <c r="AK216" s="1"/>
  <c r="J217"/>
  <c r="AJ217" s="1"/>
  <c r="AK217" s="1"/>
  <c r="J207"/>
  <c r="AJ207" s="1"/>
  <c r="AK207" s="1"/>
  <c r="J62"/>
  <c r="AJ62" s="1"/>
  <c r="AK62" s="1"/>
  <c r="J63"/>
  <c r="J64"/>
  <c r="J65"/>
  <c r="J66"/>
  <c r="J67"/>
  <c r="AJ67" s="1"/>
  <c r="AK67" s="1"/>
  <c r="J68"/>
  <c r="J69"/>
  <c r="J70"/>
  <c r="J71"/>
  <c r="J72"/>
  <c r="J73"/>
  <c r="J74"/>
  <c r="J75"/>
  <c r="AJ75" s="1"/>
  <c r="AK75" s="1"/>
  <c r="J76"/>
  <c r="J77"/>
  <c r="J78"/>
  <c r="J79"/>
  <c r="J80"/>
  <c r="J61"/>
  <c r="AJ61" s="1"/>
  <c r="AK61" s="1"/>
  <c r="J54"/>
  <c r="J55"/>
  <c r="AJ55" s="1"/>
  <c r="AK55" s="1"/>
  <c r="J56"/>
  <c r="J57"/>
  <c r="J58"/>
  <c r="J30"/>
  <c r="J31"/>
  <c r="J32"/>
  <c r="J33"/>
  <c r="J34"/>
  <c r="AJ34" s="1"/>
  <c r="AK34" s="1"/>
  <c r="J35"/>
  <c r="AJ35" s="1"/>
  <c r="AK35" s="1"/>
  <c r="J36"/>
  <c r="J37"/>
  <c r="J38"/>
  <c r="J39"/>
  <c r="J40"/>
  <c r="J41"/>
  <c r="J42"/>
  <c r="AJ42" s="1"/>
  <c r="AK42" s="1"/>
  <c r="J43"/>
  <c r="J44"/>
  <c r="J45"/>
  <c r="J46"/>
  <c r="J47"/>
  <c r="J48"/>
  <c r="J49"/>
  <c r="J50"/>
  <c r="AJ50" s="1"/>
  <c r="AK50" s="1"/>
  <c r="J51"/>
  <c r="J52"/>
  <c r="J53"/>
  <c r="J9"/>
  <c r="AJ9" s="1"/>
  <c r="J10"/>
  <c r="J11"/>
  <c r="J12"/>
  <c r="J13"/>
  <c r="AJ13" s="1"/>
  <c r="AK13" s="1"/>
  <c r="J14"/>
  <c r="AJ14" s="1"/>
  <c r="AK14" s="1"/>
  <c r="J15"/>
  <c r="J16"/>
  <c r="J17"/>
  <c r="AJ17" s="1"/>
  <c r="AK17" s="1"/>
  <c r="J18"/>
  <c r="J19"/>
  <c r="J20"/>
  <c r="J21"/>
  <c r="AJ21" s="1"/>
  <c r="AK21" s="1"/>
  <c r="J22"/>
  <c r="J23"/>
  <c r="J24"/>
  <c r="J25"/>
  <c r="AJ25" s="1"/>
  <c r="AK25" s="1"/>
  <c r="J26"/>
  <c r="J27"/>
  <c r="J28"/>
  <c r="J29"/>
  <c r="AJ29" s="1"/>
  <c r="AK29" s="1"/>
  <c r="J3"/>
  <c r="J4"/>
  <c r="J5"/>
  <c r="J6"/>
  <c r="J7"/>
  <c r="J8"/>
  <c r="J2"/>
  <c r="AK36"/>
  <c r="AJ36"/>
  <c r="AE36"/>
  <c r="O36"/>
  <c r="Z36" s="1"/>
  <c r="N36"/>
  <c r="AE35"/>
  <c r="O35"/>
  <c r="Z35" s="1"/>
  <c r="N35"/>
  <c r="AE34"/>
  <c r="O34"/>
  <c r="Z34" s="1"/>
  <c r="N34"/>
  <c r="AE62"/>
  <c r="O62"/>
  <c r="Z62" s="1"/>
  <c r="N62"/>
  <c r="AE61"/>
  <c r="O61"/>
  <c r="Z61" s="1"/>
  <c r="N61"/>
  <c r="AJ323"/>
  <c r="AK323" s="1"/>
  <c r="AE323"/>
  <c r="O323"/>
  <c r="Z323" s="1"/>
  <c r="N323"/>
  <c r="AJ322"/>
  <c r="AK322" s="1"/>
  <c r="AE322"/>
  <c r="O322"/>
  <c r="N322"/>
  <c r="AJ321"/>
  <c r="AK321" s="1"/>
  <c r="AE321"/>
  <c r="O321"/>
  <c r="Z321" s="1"/>
  <c r="N321"/>
  <c r="AJ320"/>
  <c r="AK320" s="1"/>
  <c r="AE320"/>
  <c r="O320"/>
  <c r="N320"/>
  <c r="AJ164"/>
  <c r="AK164" s="1"/>
  <c r="AE164"/>
  <c r="P164"/>
  <c r="O164"/>
  <c r="Z164" s="1"/>
  <c r="N164"/>
  <c r="AJ163"/>
  <c r="AK163" s="1"/>
  <c r="AE163"/>
  <c r="P163"/>
  <c r="O163"/>
  <c r="Z163" s="1"/>
  <c r="N163"/>
  <c r="AJ162"/>
  <c r="AK162" s="1"/>
  <c r="AE162"/>
  <c r="O162"/>
  <c r="Z162" s="1"/>
  <c r="N162"/>
  <c r="AJ138"/>
  <c r="AK138" s="1"/>
  <c r="AE138"/>
  <c r="O138"/>
  <c r="Z138" s="1"/>
  <c r="N138"/>
  <c r="AJ137"/>
  <c r="AK137" s="1"/>
  <c r="AE137"/>
  <c r="O137"/>
  <c r="Z137" s="1"/>
  <c r="N137"/>
  <c r="AK136"/>
  <c r="AJ136"/>
  <c r="AE136"/>
  <c r="O136"/>
  <c r="Z136" s="1"/>
  <c r="N136"/>
  <c r="AJ135"/>
  <c r="AK135" s="1"/>
  <c r="AE135"/>
  <c r="O135"/>
  <c r="Z135" s="1"/>
  <c r="N135"/>
  <c r="AJ134"/>
  <c r="AK134" s="1"/>
  <c r="AE134"/>
  <c r="O134"/>
  <c r="N134"/>
  <c r="AJ329"/>
  <c r="AK329" s="1"/>
  <c r="AE329"/>
  <c r="O329"/>
  <c r="Z329" s="1"/>
  <c r="N329"/>
  <c r="AJ328"/>
  <c r="AK328" s="1"/>
  <c r="AE328"/>
  <c r="O328"/>
  <c r="N328"/>
  <c r="AJ327"/>
  <c r="AK327" s="1"/>
  <c r="AE327"/>
  <c r="Q327"/>
  <c r="O327"/>
  <c r="Z327" s="1"/>
  <c r="N327"/>
  <c r="AJ225"/>
  <c r="AK225" s="1"/>
  <c r="AE225"/>
  <c r="O225"/>
  <c r="Z225" s="1"/>
  <c r="N225"/>
  <c r="AJ224"/>
  <c r="AK224" s="1"/>
  <c r="AE224"/>
  <c r="O224"/>
  <c r="N224"/>
  <c r="AJ223"/>
  <c r="AK223" s="1"/>
  <c r="AE223"/>
  <c r="O223"/>
  <c r="Z223" s="1"/>
  <c r="N223"/>
  <c r="AJ222"/>
  <c r="AK222" s="1"/>
  <c r="AE222"/>
  <c r="O222"/>
  <c r="Z222" s="1"/>
  <c r="N222"/>
  <c r="AJ146"/>
  <c r="AK146" s="1"/>
  <c r="AE146"/>
  <c r="O146"/>
  <c r="Z146" s="1"/>
  <c r="N146"/>
  <c r="AJ109"/>
  <c r="AK109" s="1"/>
  <c r="AE109"/>
  <c r="O109"/>
  <c r="Z109" s="1"/>
  <c r="N109"/>
  <c r="N110"/>
  <c r="O110"/>
  <c r="Z110" s="1"/>
  <c r="AE110"/>
  <c r="AJ110"/>
  <c r="AK110" s="1"/>
  <c r="AJ108"/>
  <c r="AK108" s="1"/>
  <c r="AE108"/>
  <c r="O108"/>
  <c r="Z108" s="1"/>
  <c r="N108"/>
  <c r="AK107"/>
  <c r="AJ107"/>
  <c r="AE107"/>
  <c r="O107"/>
  <c r="Z107" s="1"/>
  <c r="N107"/>
  <c r="AJ106"/>
  <c r="AK106" s="1"/>
  <c r="AE106"/>
  <c r="O106"/>
  <c r="P106" s="1"/>
  <c r="N106"/>
  <c r="N105"/>
  <c r="O105"/>
  <c r="Z105" s="1"/>
  <c r="AE105"/>
  <c r="AJ105"/>
  <c r="AK105" s="1"/>
  <c r="AE217"/>
  <c r="O217"/>
  <c r="Z217" s="1"/>
  <c r="N217"/>
  <c r="AE216"/>
  <c r="O216"/>
  <c r="N216"/>
  <c r="AJ215"/>
  <c r="AK215" s="1"/>
  <c r="AE215"/>
  <c r="O215"/>
  <c r="Z215" s="1"/>
  <c r="N215"/>
  <c r="P215" s="1"/>
  <c r="R215" s="1"/>
  <c r="AJ214"/>
  <c r="AK214" s="1"/>
  <c r="AE214"/>
  <c r="Q214"/>
  <c r="O214"/>
  <c r="Z214" s="1"/>
  <c r="N214"/>
  <c r="AK213"/>
  <c r="AJ213"/>
  <c r="AE213"/>
  <c r="O213"/>
  <c r="Z213" s="1"/>
  <c r="N213"/>
  <c r="AJ212"/>
  <c r="AK212" s="1"/>
  <c r="AE212"/>
  <c r="O212"/>
  <c r="Z212" s="1"/>
  <c r="N212"/>
  <c r="AJ211"/>
  <c r="AK211" s="1"/>
  <c r="AE211"/>
  <c r="O211"/>
  <c r="Z211" s="1"/>
  <c r="N211"/>
  <c r="AJ210"/>
  <c r="AK210" s="1"/>
  <c r="AE210"/>
  <c r="O210"/>
  <c r="Z210" s="1"/>
  <c r="N210"/>
  <c r="AJ319"/>
  <c r="AK319" s="1"/>
  <c r="AE319"/>
  <c r="O319"/>
  <c r="Z319" s="1"/>
  <c r="N319"/>
  <c r="AJ318"/>
  <c r="AK318" s="1"/>
  <c r="AE318"/>
  <c r="O318"/>
  <c r="N318"/>
  <c r="AK326"/>
  <c r="AJ326"/>
  <c r="AE326"/>
  <c r="O326"/>
  <c r="Z326" s="1"/>
  <c r="N326"/>
  <c r="AJ325"/>
  <c r="AK325" s="1"/>
  <c r="AE325"/>
  <c r="O325"/>
  <c r="Z325" s="1"/>
  <c r="N325"/>
  <c r="AJ324"/>
  <c r="AK324" s="1"/>
  <c r="AE324"/>
  <c r="O324"/>
  <c r="Z324" s="1"/>
  <c r="N324"/>
  <c r="AJ171"/>
  <c r="AK171" s="1"/>
  <c r="AE171"/>
  <c r="O171"/>
  <c r="Z171" s="1"/>
  <c r="N171"/>
  <c r="AJ170"/>
  <c r="AK170" s="1"/>
  <c r="AE170"/>
  <c r="O170"/>
  <c r="Z170" s="1"/>
  <c r="N170"/>
  <c r="AJ145"/>
  <c r="AK145" s="1"/>
  <c r="AE145"/>
  <c r="P145"/>
  <c r="O145"/>
  <c r="Z145" s="1"/>
  <c r="N145"/>
  <c r="AJ144"/>
  <c r="AK144" s="1"/>
  <c r="AE144"/>
  <c r="O144"/>
  <c r="Z144" s="1"/>
  <c r="N144"/>
  <c r="AJ116"/>
  <c r="AK116" s="1"/>
  <c r="AE116"/>
  <c r="O116"/>
  <c r="Z116" s="1"/>
  <c r="N116"/>
  <c r="AJ115"/>
  <c r="AK115" s="1"/>
  <c r="AE115"/>
  <c r="O115"/>
  <c r="Z115" s="1"/>
  <c r="N115"/>
  <c r="AJ169"/>
  <c r="AK169" s="1"/>
  <c r="AE169"/>
  <c r="O169"/>
  <c r="Z169" s="1"/>
  <c r="N169"/>
  <c r="AK143"/>
  <c r="AJ143"/>
  <c r="AE143"/>
  <c r="O143"/>
  <c r="Z143" s="1"/>
  <c r="N143"/>
  <c r="AJ114"/>
  <c r="AK114" s="1"/>
  <c r="AE114"/>
  <c r="O114"/>
  <c r="Z114" s="1"/>
  <c r="N114"/>
  <c r="AJ168"/>
  <c r="AK168" s="1"/>
  <c r="AE168"/>
  <c r="O168"/>
  <c r="Z168" s="1"/>
  <c r="N168"/>
  <c r="AK142"/>
  <c r="AJ142"/>
  <c r="AE142"/>
  <c r="O142"/>
  <c r="Z142" s="1"/>
  <c r="N142"/>
  <c r="AJ113"/>
  <c r="AK113" s="1"/>
  <c r="AE113"/>
  <c r="O113"/>
  <c r="Z113" s="1"/>
  <c r="N113"/>
  <c r="AJ200"/>
  <c r="AK200" s="1"/>
  <c r="AE200"/>
  <c r="O200"/>
  <c r="Z200" s="1"/>
  <c r="N200"/>
  <c r="Q200" s="1"/>
  <c r="AJ199"/>
  <c r="AK199" s="1"/>
  <c r="AE199"/>
  <c r="O199"/>
  <c r="Z199" s="1"/>
  <c r="N199"/>
  <c r="N83"/>
  <c r="O83"/>
  <c r="Z83" s="1"/>
  <c r="AE83"/>
  <c r="AJ83"/>
  <c r="AK83" s="1"/>
  <c r="N84"/>
  <c r="O84"/>
  <c r="Z84" s="1"/>
  <c r="AE84"/>
  <c r="AJ84"/>
  <c r="AK84" s="1"/>
  <c r="AJ82"/>
  <c r="AK82" s="1"/>
  <c r="AE82"/>
  <c r="O82"/>
  <c r="Z82" s="1"/>
  <c r="N82"/>
  <c r="AE81"/>
  <c r="AJ81"/>
  <c r="AK81" s="1"/>
  <c r="O81"/>
  <c r="Z81" s="1"/>
  <c r="N81"/>
  <c r="AJ80"/>
  <c r="AK80" s="1"/>
  <c r="AE80"/>
  <c r="O80"/>
  <c r="Z80" s="1"/>
  <c r="N80"/>
  <c r="N314"/>
  <c r="O314"/>
  <c r="Z314" s="1"/>
  <c r="AE314"/>
  <c r="AJ314"/>
  <c r="AK314" s="1"/>
  <c r="N59"/>
  <c r="O59"/>
  <c r="Z59" s="1"/>
  <c r="AE59"/>
  <c r="AJ59"/>
  <c r="AK59" s="1"/>
  <c r="N60"/>
  <c r="O60"/>
  <c r="AE60"/>
  <c r="AJ60"/>
  <c r="AK60" s="1"/>
  <c r="N330"/>
  <c r="O330"/>
  <c r="Z330" s="1"/>
  <c r="AE330"/>
  <c r="AJ330"/>
  <c r="AK330" s="1"/>
  <c r="N100"/>
  <c r="O100"/>
  <c r="Z100" s="1"/>
  <c r="AE100"/>
  <c r="AJ100"/>
  <c r="AK100" s="1"/>
  <c r="N101"/>
  <c r="O101"/>
  <c r="Z101" s="1"/>
  <c r="AB101" s="1"/>
  <c r="AE101"/>
  <c r="AJ101"/>
  <c r="AK101" s="1"/>
  <c r="I16" i="4"/>
  <c r="I15"/>
  <c r="I14"/>
  <c r="AE340" i="1"/>
  <c r="O340"/>
  <c r="N340"/>
  <c r="AE339"/>
  <c r="O339"/>
  <c r="Z339" s="1"/>
  <c r="N339"/>
  <c r="N338"/>
  <c r="O338"/>
  <c r="Z338" s="1"/>
  <c r="AE338"/>
  <c r="N42"/>
  <c r="O42"/>
  <c r="Z42" s="1"/>
  <c r="AB42" s="1"/>
  <c r="AE42"/>
  <c r="N14"/>
  <c r="O14"/>
  <c r="Z14" s="1"/>
  <c r="AB14" s="1"/>
  <c r="AE14"/>
  <c r="N182"/>
  <c r="O182"/>
  <c r="Z182" s="1"/>
  <c r="AE182"/>
  <c r="AJ182"/>
  <c r="AK182" s="1"/>
  <c r="N79"/>
  <c r="O79"/>
  <c r="Z79" s="1"/>
  <c r="AB79" s="1"/>
  <c r="AE79"/>
  <c r="AJ79"/>
  <c r="AK79" s="1"/>
  <c r="N90"/>
  <c r="O90"/>
  <c r="Z90" s="1"/>
  <c r="AB90" s="1"/>
  <c r="AE90"/>
  <c r="AJ90"/>
  <c r="AK90" s="1"/>
  <c r="N38"/>
  <c r="O38"/>
  <c r="Z38" s="1"/>
  <c r="AB38" s="1"/>
  <c r="AE38"/>
  <c r="AJ38"/>
  <c r="AK38" s="1"/>
  <c r="N41"/>
  <c r="O41"/>
  <c r="Z41" s="1"/>
  <c r="AE41"/>
  <c r="AJ41"/>
  <c r="AK41" s="1"/>
  <c r="AJ99"/>
  <c r="AK99" s="1"/>
  <c r="AE99"/>
  <c r="O99"/>
  <c r="Z99" s="1"/>
  <c r="N99"/>
  <c r="N202"/>
  <c r="O202"/>
  <c r="Z202" s="1"/>
  <c r="AE202"/>
  <c r="AJ202"/>
  <c r="AK202" s="1"/>
  <c r="N203"/>
  <c r="O203"/>
  <c r="AE203"/>
  <c r="AJ203"/>
  <c r="AK203" s="1"/>
  <c r="AJ201"/>
  <c r="AK201" s="1"/>
  <c r="AE201"/>
  <c r="O201"/>
  <c r="Z201" s="1"/>
  <c r="N201"/>
  <c r="AJ297"/>
  <c r="AK297" s="1"/>
  <c r="AJ298"/>
  <c r="AK298" s="1"/>
  <c r="AJ299"/>
  <c r="AK299" s="1"/>
  <c r="AJ300"/>
  <c r="AK300" s="1"/>
  <c r="AJ301"/>
  <c r="AK301" s="1"/>
  <c r="AJ302"/>
  <c r="AK302" s="1"/>
  <c r="AJ303"/>
  <c r="AK303" s="1"/>
  <c r="AJ304"/>
  <c r="AK304" s="1"/>
  <c r="AJ305"/>
  <c r="AK305" s="1"/>
  <c r="AJ306"/>
  <c r="AK306" s="1"/>
  <c r="AJ307"/>
  <c r="AK307" s="1"/>
  <c r="AJ308"/>
  <c r="AK308" s="1"/>
  <c r="AJ309"/>
  <c r="AK309" s="1"/>
  <c r="AJ310"/>
  <c r="AK310" s="1"/>
  <c r="AJ311"/>
  <c r="AK311" s="1"/>
  <c r="AJ312"/>
  <c r="AK312" s="1"/>
  <c r="AJ313"/>
  <c r="AK313" s="1"/>
  <c r="AJ315"/>
  <c r="AK315" s="1"/>
  <c r="AJ316"/>
  <c r="AK316" s="1"/>
  <c r="AJ317"/>
  <c r="AK317" s="1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5"/>
  <c r="AE316"/>
  <c r="AE317"/>
  <c r="O305"/>
  <c r="Z305" s="1"/>
  <c r="AI305" s="1"/>
  <c r="O306"/>
  <c r="O307"/>
  <c r="O308"/>
  <c r="Z308" s="1"/>
  <c r="AI308" s="1"/>
  <c r="O309"/>
  <c r="Z309" s="1"/>
  <c r="AB309" s="1"/>
  <c r="O310"/>
  <c r="Z310" s="1"/>
  <c r="AB310" s="1"/>
  <c r="O311"/>
  <c r="O312"/>
  <c r="Z312" s="1"/>
  <c r="O313"/>
  <c r="Z313" s="1"/>
  <c r="O315"/>
  <c r="O316"/>
  <c r="Z316" s="1"/>
  <c r="AB316" s="1"/>
  <c r="O317"/>
  <c r="Z317" s="1"/>
  <c r="AI317" s="1"/>
  <c r="N302"/>
  <c r="N303"/>
  <c r="N304"/>
  <c r="N305"/>
  <c r="N306"/>
  <c r="N307"/>
  <c r="N308"/>
  <c r="N309"/>
  <c r="N310"/>
  <c r="N311"/>
  <c r="N312"/>
  <c r="N313"/>
  <c r="N315"/>
  <c r="N316"/>
  <c r="N317"/>
  <c r="AJ273"/>
  <c r="AK273" s="1"/>
  <c r="AE273"/>
  <c r="O273"/>
  <c r="Z273" s="1"/>
  <c r="N273"/>
  <c r="AJ272"/>
  <c r="AK272" s="1"/>
  <c r="AE272"/>
  <c r="O272"/>
  <c r="N272"/>
  <c r="AJ271"/>
  <c r="AK271" s="1"/>
  <c r="AE271"/>
  <c r="O271"/>
  <c r="N271"/>
  <c r="AJ270"/>
  <c r="AK270" s="1"/>
  <c r="AE270"/>
  <c r="O270"/>
  <c r="Z270" s="1"/>
  <c r="N270"/>
  <c r="AJ87"/>
  <c r="AK87" s="1"/>
  <c r="AE87"/>
  <c r="O87"/>
  <c r="Z87" s="1"/>
  <c r="N87"/>
  <c r="AJ78"/>
  <c r="AK78" s="1"/>
  <c r="AE78"/>
  <c r="O78"/>
  <c r="Z78" s="1"/>
  <c r="N78"/>
  <c r="AJ33"/>
  <c r="AK33" s="1"/>
  <c r="AE33"/>
  <c r="O33"/>
  <c r="Z33" s="1"/>
  <c r="N33"/>
  <c r="AJ32"/>
  <c r="AK32" s="1"/>
  <c r="AE32"/>
  <c r="O32"/>
  <c r="Z32" s="1"/>
  <c r="N32"/>
  <c r="AJ31"/>
  <c r="AK31" s="1"/>
  <c r="AE31"/>
  <c r="O31"/>
  <c r="Z31" s="1"/>
  <c r="N31"/>
  <c r="AJ30"/>
  <c r="AK30" s="1"/>
  <c r="AE30"/>
  <c r="O30"/>
  <c r="Z30" s="1"/>
  <c r="N30"/>
  <c r="AJ76"/>
  <c r="AK76" s="1"/>
  <c r="AE76"/>
  <c r="O76"/>
  <c r="Z76" s="1"/>
  <c r="N76"/>
  <c r="AJ39"/>
  <c r="AK39" s="1"/>
  <c r="AE39"/>
  <c r="O39"/>
  <c r="Z39" s="1"/>
  <c r="N39"/>
  <c r="AJ22"/>
  <c r="AK22" s="1"/>
  <c r="AE22"/>
  <c r="O22"/>
  <c r="Z22" s="1"/>
  <c r="N22"/>
  <c r="AJ269"/>
  <c r="AK269" s="1"/>
  <c r="AE269"/>
  <c r="O269"/>
  <c r="Z269" s="1"/>
  <c r="N269"/>
  <c r="AJ268"/>
  <c r="AK268" s="1"/>
  <c r="AE268"/>
  <c r="O268"/>
  <c r="N268"/>
  <c r="AJ267"/>
  <c r="AK267" s="1"/>
  <c r="AE267"/>
  <c r="O267"/>
  <c r="Z267" s="1"/>
  <c r="N267"/>
  <c r="AJ266"/>
  <c r="AK266" s="1"/>
  <c r="AE266"/>
  <c r="O266"/>
  <c r="Z266" s="1"/>
  <c r="N266"/>
  <c r="AJ265"/>
  <c r="AK265" s="1"/>
  <c r="AE265"/>
  <c r="O265"/>
  <c r="Z265" s="1"/>
  <c r="N265"/>
  <c r="AJ264"/>
  <c r="AK264" s="1"/>
  <c r="AE264"/>
  <c r="O264"/>
  <c r="N264"/>
  <c r="AJ263"/>
  <c r="AK263" s="1"/>
  <c r="AE263"/>
  <c r="O263"/>
  <c r="N263"/>
  <c r="AJ262"/>
  <c r="AK262" s="1"/>
  <c r="AE262"/>
  <c r="O262"/>
  <c r="Z262" s="1"/>
  <c r="N262"/>
  <c r="AJ58"/>
  <c r="AK58" s="1"/>
  <c r="AE58"/>
  <c r="O58"/>
  <c r="Z58" s="1"/>
  <c r="N58"/>
  <c r="AJ57"/>
  <c r="AK57" s="1"/>
  <c r="AE57"/>
  <c r="O57"/>
  <c r="Z57" s="1"/>
  <c r="N57"/>
  <c r="AJ56"/>
  <c r="AK56" s="1"/>
  <c r="AE56"/>
  <c r="O56"/>
  <c r="Z56" s="1"/>
  <c r="N56"/>
  <c r="AE55"/>
  <c r="O55"/>
  <c r="Z55" s="1"/>
  <c r="N55"/>
  <c r="AJ54"/>
  <c r="AK54" s="1"/>
  <c r="AE54"/>
  <c r="O54"/>
  <c r="Z54" s="1"/>
  <c r="N54"/>
  <c r="AJ77"/>
  <c r="AK77" s="1"/>
  <c r="AE77"/>
  <c r="O77"/>
  <c r="Z77" s="1"/>
  <c r="N77"/>
  <c r="AE75"/>
  <c r="O75"/>
  <c r="Z75" s="1"/>
  <c r="N75"/>
  <c r="AJ179"/>
  <c r="AK179" s="1"/>
  <c r="AE179"/>
  <c r="O179"/>
  <c r="Z179" s="1"/>
  <c r="N179"/>
  <c r="AJ178"/>
  <c r="AK178" s="1"/>
  <c r="AE178"/>
  <c r="O178"/>
  <c r="Z178" s="1"/>
  <c r="N178"/>
  <c r="AJ177"/>
  <c r="AK177" s="1"/>
  <c r="AE177"/>
  <c r="O177"/>
  <c r="N177"/>
  <c r="AJ176"/>
  <c r="AK176" s="1"/>
  <c r="AE176"/>
  <c r="O176"/>
  <c r="Z176" s="1"/>
  <c r="N176"/>
  <c r="AJ175"/>
  <c r="AK175" s="1"/>
  <c r="AE175"/>
  <c r="O175"/>
  <c r="Z175" s="1"/>
  <c r="AI175" s="1"/>
  <c r="N175"/>
  <c r="AJ174"/>
  <c r="AK174" s="1"/>
  <c r="AE174"/>
  <c r="O174"/>
  <c r="Z174" s="1"/>
  <c r="N174"/>
  <c r="AJ173"/>
  <c r="AK173" s="1"/>
  <c r="AE173"/>
  <c r="O173"/>
  <c r="Z173" s="1"/>
  <c r="N173"/>
  <c r="AE172"/>
  <c r="AJ172"/>
  <c r="AK172" s="1"/>
  <c r="N172"/>
  <c r="O172"/>
  <c r="Z172" s="1"/>
  <c r="AJ120"/>
  <c r="AK120" s="1"/>
  <c r="AE120"/>
  <c r="O120"/>
  <c r="Z120" s="1"/>
  <c r="N120"/>
  <c r="AJ88"/>
  <c r="AK88" s="1"/>
  <c r="AE88"/>
  <c r="O88"/>
  <c r="Z88" s="1"/>
  <c r="N88"/>
  <c r="O304"/>
  <c r="Z304" s="1"/>
  <c r="AB304" s="1"/>
  <c r="O303"/>
  <c r="Z303" s="1"/>
  <c r="AB303" s="1"/>
  <c r="O302"/>
  <c r="O301"/>
  <c r="N301"/>
  <c r="AJ121"/>
  <c r="AK121" s="1"/>
  <c r="AE121"/>
  <c r="O121"/>
  <c r="Z121" s="1"/>
  <c r="N121"/>
  <c r="O300"/>
  <c r="Z300" s="1"/>
  <c r="AB300" s="1"/>
  <c r="N300"/>
  <c r="O299"/>
  <c r="Z299" s="1"/>
  <c r="N299"/>
  <c r="O298"/>
  <c r="N298"/>
  <c r="AJ185"/>
  <c r="AK185" s="1"/>
  <c r="AE185"/>
  <c r="O185"/>
  <c r="Z185" s="1"/>
  <c r="N185"/>
  <c r="AJ221"/>
  <c r="AK221" s="1"/>
  <c r="AE221"/>
  <c r="O221"/>
  <c r="N221"/>
  <c r="AJ220"/>
  <c r="AK220" s="1"/>
  <c r="AE220"/>
  <c r="O220"/>
  <c r="Z220" s="1"/>
  <c r="N220"/>
  <c r="AJ219"/>
  <c r="AK219" s="1"/>
  <c r="AE219"/>
  <c r="O219"/>
  <c r="N219"/>
  <c r="AJ218"/>
  <c r="AK218" s="1"/>
  <c r="AE218"/>
  <c r="O218"/>
  <c r="N218"/>
  <c r="AJ261"/>
  <c r="AK261" s="1"/>
  <c r="AE261"/>
  <c r="O261"/>
  <c r="N261"/>
  <c r="AJ260"/>
  <c r="AK260" s="1"/>
  <c r="AE260"/>
  <c r="O260"/>
  <c r="Z260" s="1"/>
  <c r="N260"/>
  <c r="AJ259"/>
  <c r="AK259" s="1"/>
  <c r="AE259"/>
  <c r="O259"/>
  <c r="Z259" s="1"/>
  <c r="AB259" s="1"/>
  <c r="N259"/>
  <c r="AJ258"/>
  <c r="AK258" s="1"/>
  <c r="AE258"/>
  <c r="O258"/>
  <c r="Z258" s="1"/>
  <c r="N258"/>
  <c r="AJ257"/>
  <c r="AK257" s="1"/>
  <c r="AE257"/>
  <c r="O257"/>
  <c r="Z257" s="1"/>
  <c r="N257"/>
  <c r="AJ256"/>
  <c r="AK256" s="1"/>
  <c r="AE256"/>
  <c r="O256"/>
  <c r="N256"/>
  <c r="AJ255"/>
  <c r="AK255" s="1"/>
  <c r="AE255"/>
  <c r="O255"/>
  <c r="Z255" s="1"/>
  <c r="AB255" s="1"/>
  <c r="N255"/>
  <c r="AJ254"/>
  <c r="AK254" s="1"/>
  <c r="AE254"/>
  <c r="O254"/>
  <c r="Z254" s="1"/>
  <c r="N254"/>
  <c r="AJ253"/>
  <c r="AK253" s="1"/>
  <c r="AE253"/>
  <c r="O253"/>
  <c r="Z253" s="1"/>
  <c r="AI253" s="1"/>
  <c r="N253"/>
  <c r="AJ252"/>
  <c r="AK252" s="1"/>
  <c r="AE252"/>
  <c r="O252"/>
  <c r="Z252" s="1"/>
  <c r="AB252" s="1"/>
  <c r="N252"/>
  <c r="AJ251"/>
  <c r="AK251" s="1"/>
  <c r="AE251"/>
  <c r="O251"/>
  <c r="N251"/>
  <c r="AJ250"/>
  <c r="AK250" s="1"/>
  <c r="AE250"/>
  <c r="O250"/>
  <c r="Z250" s="1"/>
  <c r="N250"/>
  <c r="AJ249"/>
  <c r="AK249" s="1"/>
  <c r="AE249"/>
  <c r="O249"/>
  <c r="Z249" s="1"/>
  <c r="N249"/>
  <c r="AJ248"/>
  <c r="AK248" s="1"/>
  <c r="AE248"/>
  <c r="O248"/>
  <c r="N248"/>
  <c r="AJ247"/>
  <c r="AK247" s="1"/>
  <c r="AE247"/>
  <c r="O247"/>
  <c r="Z247" s="1"/>
  <c r="N247"/>
  <c r="AJ246"/>
  <c r="AK246" s="1"/>
  <c r="AE246"/>
  <c r="O246"/>
  <c r="Z246" s="1"/>
  <c r="N246"/>
  <c r="AJ245"/>
  <c r="AK245" s="1"/>
  <c r="AE245"/>
  <c r="O245"/>
  <c r="N245"/>
  <c r="AJ244"/>
  <c r="AK244" s="1"/>
  <c r="AE244"/>
  <c r="O244"/>
  <c r="N244"/>
  <c r="AJ243"/>
  <c r="AK243" s="1"/>
  <c r="AE243"/>
  <c r="O243"/>
  <c r="N243"/>
  <c r="AJ242"/>
  <c r="AK242" s="1"/>
  <c r="AE242"/>
  <c r="O242"/>
  <c r="Z242" s="1"/>
  <c r="N242"/>
  <c r="AJ241"/>
  <c r="AK241" s="1"/>
  <c r="AE241"/>
  <c r="O241"/>
  <c r="Z241" s="1"/>
  <c r="N241"/>
  <c r="AJ240"/>
  <c r="AK240" s="1"/>
  <c r="AE240"/>
  <c r="O240"/>
  <c r="N240"/>
  <c r="AJ239"/>
  <c r="AK239" s="1"/>
  <c r="AE239"/>
  <c r="O239"/>
  <c r="N239"/>
  <c r="AJ238"/>
  <c r="AK238" s="1"/>
  <c r="AE238"/>
  <c r="O238"/>
  <c r="Z238" s="1"/>
  <c r="N238"/>
  <c r="AJ237"/>
  <c r="AK237" s="1"/>
  <c r="AE237"/>
  <c r="O237"/>
  <c r="N237"/>
  <c r="AJ236"/>
  <c r="AK236" s="1"/>
  <c r="AE236"/>
  <c r="O236"/>
  <c r="N236"/>
  <c r="AJ235"/>
  <c r="AK235" s="1"/>
  <c r="AE235"/>
  <c r="O235"/>
  <c r="Z235" s="1"/>
  <c r="N235"/>
  <c r="AJ234"/>
  <c r="AK234" s="1"/>
  <c r="AE234"/>
  <c r="O234"/>
  <c r="N234"/>
  <c r="AJ186"/>
  <c r="AK186" s="1"/>
  <c r="AE186"/>
  <c r="O186"/>
  <c r="Z186" s="1"/>
  <c r="N186"/>
  <c r="AJ89"/>
  <c r="AK89" s="1"/>
  <c r="AE89"/>
  <c r="O89"/>
  <c r="Z89" s="1"/>
  <c r="N89"/>
  <c r="AJ122"/>
  <c r="AK122" s="1"/>
  <c r="AE122"/>
  <c r="O122"/>
  <c r="Z122" s="1"/>
  <c r="N122"/>
  <c r="AJ184"/>
  <c r="AK184" s="1"/>
  <c r="AE184"/>
  <c r="O184"/>
  <c r="Z184" s="1"/>
  <c r="N184"/>
  <c r="AJ287"/>
  <c r="AK287" s="1"/>
  <c r="AE287"/>
  <c r="O287"/>
  <c r="Z287" s="1"/>
  <c r="N287"/>
  <c r="AJ281"/>
  <c r="AK281" s="1"/>
  <c r="AE281"/>
  <c r="O281"/>
  <c r="Z281" s="1"/>
  <c r="N281"/>
  <c r="AJ275"/>
  <c r="AK275" s="1"/>
  <c r="AE275"/>
  <c r="O275"/>
  <c r="Z275" s="1"/>
  <c r="N275"/>
  <c r="AJ85"/>
  <c r="AK85" s="1"/>
  <c r="AE85"/>
  <c r="O85"/>
  <c r="Z85" s="1"/>
  <c r="N85"/>
  <c r="AJ147"/>
  <c r="AK147" s="1"/>
  <c r="AE147"/>
  <c r="O147"/>
  <c r="Z147" s="1"/>
  <c r="N147"/>
  <c r="AJ117"/>
  <c r="AK117" s="1"/>
  <c r="AE117"/>
  <c r="O117"/>
  <c r="Z117" s="1"/>
  <c r="N117"/>
  <c r="AJ198"/>
  <c r="AK198" s="1"/>
  <c r="AE198"/>
  <c r="O198"/>
  <c r="Z198" s="1"/>
  <c r="N198"/>
  <c r="AJ118"/>
  <c r="AK118" s="1"/>
  <c r="AE118"/>
  <c r="O118"/>
  <c r="Z118" s="1"/>
  <c r="N118"/>
  <c r="AJ189"/>
  <c r="AK189" s="1"/>
  <c r="AE189"/>
  <c r="O189"/>
  <c r="Z189" s="1"/>
  <c r="N189"/>
  <c r="AJ51"/>
  <c r="AK51" s="1"/>
  <c r="AE51"/>
  <c r="O51"/>
  <c r="Z51" s="1"/>
  <c r="N51"/>
  <c r="AJ286"/>
  <c r="AK286" s="1"/>
  <c r="AE286"/>
  <c r="O286"/>
  <c r="Z286" s="1"/>
  <c r="N286"/>
  <c r="AJ280"/>
  <c r="AK280" s="1"/>
  <c r="AE280"/>
  <c r="O280"/>
  <c r="Z280" s="1"/>
  <c r="N280"/>
  <c r="AJ291"/>
  <c r="AK291" s="1"/>
  <c r="AE291"/>
  <c r="O291"/>
  <c r="Z291" s="1"/>
  <c r="N291"/>
  <c r="AJ290"/>
  <c r="AK290" s="1"/>
  <c r="AE290"/>
  <c r="O290"/>
  <c r="N290"/>
  <c r="AJ289"/>
  <c r="AK289" s="1"/>
  <c r="AE289"/>
  <c r="O289"/>
  <c r="Z289" s="1"/>
  <c r="N289"/>
  <c r="AJ288"/>
  <c r="AK288" s="1"/>
  <c r="AE288"/>
  <c r="O288"/>
  <c r="N288"/>
  <c r="AJ285"/>
  <c r="AK285" s="1"/>
  <c r="AE285"/>
  <c r="O285"/>
  <c r="Z285" s="1"/>
  <c r="N285"/>
  <c r="AJ284"/>
  <c r="AK284" s="1"/>
  <c r="AE284"/>
  <c r="O284"/>
  <c r="N284"/>
  <c r="AJ283"/>
  <c r="AK283" s="1"/>
  <c r="AE283"/>
  <c r="O283"/>
  <c r="Z283" s="1"/>
  <c r="N283"/>
  <c r="AJ282"/>
  <c r="AK282" s="1"/>
  <c r="AE282"/>
  <c r="O282"/>
  <c r="N282"/>
  <c r="AJ279"/>
  <c r="AK279" s="1"/>
  <c r="AE279"/>
  <c r="O279"/>
  <c r="Z279" s="1"/>
  <c r="N279"/>
  <c r="AJ278"/>
  <c r="AK278" s="1"/>
  <c r="AE278"/>
  <c r="O278"/>
  <c r="Z278" s="1"/>
  <c r="N278"/>
  <c r="AJ277"/>
  <c r="AK277" s="1"/>
  <c r="AE277"/>
  <c r="O277"/>
  <c r="Z277" s="1"/>
  <c r="N277"/>
  <c r="AJ276"/>
  <c r="AK276" s="1"/>
  <c r="AE276"/>
  <c r="O276"/>
  <c r="Z276" s="1"/>
  <c r="N276"/>
  <c r="AJ274"/>
  <c r="AK274" s="1"/>
  <c r="AE274"/>
  <c r="O274"/>
  <c r="Z274" s="1"/>
  <c r="N274"/>
  <c r="AJ15"/>
  <c r="AK15" s="1"/>
  <c r="AE15"/>
  <c r="O15"/>
  <c r="Z15" s="1"/>
  <c r="N15"/>
  <c r="AJ74"/>
  <c r="AK74" s="1"/>
  <c r="AE74"/>
  <c r="O74"/>
  <c r="Z74" s="1"/>
  <c r="N74"/>
  <c r="AE17"/>
  <c r="O17"/>
  <c r="Z17" s="1"/>
  <c r="N17"/>
  <c r="AJ183"/>
  <c r="AK183" s="1"/>
  <c r="AE183"/>
  <c r="O183"/>
  <c r="Z183" s="1"/>
  <c r="N183"/>
  <c r="AE29"/>
  <c r="O29"/>
  <c r="Z29" s="1"/>
  <c r="N29"/>
  <c r="AJ12"/>
  <c r="AK12" s="1"/>
  <c r="AE12"/>
  <c r="O12"/>
  <c r="Z12" s="1"/>
  <c r="N12"/>
  <c r="AJ40"/>
  <c r="AK40" s="1"/>
  <c r="AE40"/>
  <c r="O40"/>
  <c r="Z40" s="1"/>
  <c r="N40"/>
  <c r="I6" i="4"/>
  <c r="I7"/>
  <c r="I8"/>
  <c r="I9"/>
  <c r="I10"/>
  <c r="I11"/>
  <c r="I12"/>
  <c r="I13"/>
  <c r="I3"/>
  <c r="I4"/>
  <c r="I5"/>
  <c r="AE353" i="1"/>
  <c r="O353"/>
  <c r="N353"/>
  <c r="AE352"/>
  <c r="O352"/>
  <c r="N352"/>
  <c r="AE351"/>
  <c r="O351"/>
  <c r="N351"/>
  <c r="AE350"/>
  <c r="O350"/>
  <c r="N350"/>
  <c r="AE349"/>
  <c r="O349"/>
  <c r="N349"/>
  <c r="AE348"/>
  <c r="O348"/>
  <c r="N348"/>
  <c r="AJ346"/>
  <c r="AJ347"/>
  <c r="AJ345"/>
  <c r="AJ343"/>
  <c r="AJ342"/>
  <c r="AJ341"/>
  <c r="AJ344"/>
  <c r="AE337"/>
  <c r="AE344"/>
  <c r="AE346"/>
  <c r="AE347"/>
  <c r="AE345"/>
  <c r="AE343"/>
  <c r="AE342"/>
  <c r="AE341"/>
  <c r="N346"/>
  <c r="O346"/>
  <c r="Z346" s="1"/>
  <c r="N347"/>
  <c r="O347"/>
  <c r="Z347" s="1"/>
  <c r="N345"/>
  <c r="O345"/>
  <c r="Z345" s="1"/>
  <c r="N343"/>
  <c r="O343"/>
  <c r="Z343" s="1"/>
  <c r="N342"/>
  <c r="O342"/>
  <c r="Z342" s="1"/>
  <c r="N341"/>
  <c r="O341"/>
  <c r="Z341" s="1"/>
  <c r="O344"/>
  <c r="Z344" s="1"/>
  <c r="AB344" s="1"/>
  <c r="N344"/>
  <c r="AE333"/>
  <c r="O333"/>
  <c r="N333"/>
  <c r="AE332"/>
  <c r="O332"/>
  <c r="N332"/>
  <c r="AE331"/>
  <c r="O331"/>
  <c r="N331"/>
  <c r="AE336"/>
  <c r="O336"/>
  <c r="N336"/>
  <c r="AE335"/>
  <c r="O335"/>
  <c r="N335"/>
  <c r="AE334"/>
  <c r="O334"/>
  <c r="N334"/>
  <c r="N337"/>
  <c r="O337"/>
  <c r="Z337" s="1"/>
  <c r="AB337" s="1"/>
  <c r="I2" i="4"/>
  <c r="O297" i="1"/>
  <c r="Z297" s="1"/>
  <c r="AI297" s="1"/>
  <c r="N297"/>
  <c r="AJ296"/>
  <c r="AK296" s="1"/>
  <c r="AE296"/>
  <c r="O296"/>
  <c r="Z296" s="1"/>
  <c r="N296"/>
  <c r="AJ295"/>
  <c r="AK295" s="1"/>
  <c r="AE295"/>
  <c r="O295"/>
  <c r="Z295" s="1"/>
  <c r="N295"/>
  <c r="AJ294"/>
  <c r="AK294" s="1"/>
  <c r="AE294"/>
  <c r="O294"/>
  <c r="Z294" s="1"/>
  <c r="N294"/>
  <c r="AJ293"/>
  <c r="AK293" s="1"/>
  <c r="AE293"/>
  <c r="O293"/>
  <c r="Z293" s="1"/>
  <c r="N293"/>
  <c r="AJ292"/>
  <c r="AK292" s="1"/>
  <c r="AE292"/>
  <c r="O292"/>
  <c r="Z292" s="1"/>
  <c r="N292"/>
  <c r="AJ233"/>
  <c r="AK233" s="1"/>
  <c r="AE233"/>
  <c r="O233"/>
  <c r="N233"/>
  <c r="AJ232"/>
  <c r="AK232" s="1"/>
  <c r="AE232"/>
  <c r="O232"/>
  <c r="N232"/>
  <c r="AJ231"/>
  <c r="AK231" s="1"/>
  <c r="AE231"/>
  <c r="O231"/>
  <c r="N231"/>
  <c r="AJ230"/>
  <c r="AK230" s="1"/>
  <c r="AE230"/>
  <c r="O230"/>
  <c r="Z230" s="1"/>
  <c r="N230"/>
  <c r="AJ229"/>
  <c r="AK229" s="1"/>
  <c r="AE229"/>
  <c r="O229"/>
  <c r="N229"/>
  <c r="AJ228"/>
  <c r="AK228" s="1"/>
  <c r="AE228"/>
  <c r="O228"/>
  <c r="N228"/>
  <c r="AE226"/>
  <c r="AE227"/>
  <c r="AJ2"/>
  <c r="AK2" s="1"/>
  <c r="AJ3"/>
  <c r="AJ4"/>
  <c r="AJ5"/>
  <c r="AK5" s="1"/>
  <c r="AJ6"/>
  <c r="AK6" s="1"/>
  <c r="AJ7"/>
  <c r="AK7" s="1"/>
  <c r="AJ8"/>
  <c r="AK8" s="1"/>
  <c r="AJ10"/>
  <c r="AK10" s="1"/>
  <c r="AJ11"/>
  <c r="AJ16"/>
  <c r="AK16" s="1"/>
  <c r="AJ18"/>
  <c r="AK18" s="1"/>
  <c r="AJ19"/>
  <c r="AK19" s="1"/>
  <c r="AJ20"/>
  <c r="AK20" s="1"/>
  <c r="AJ23"/>
  <c r="AK23" s="1"/>
  <c r="AJ24"/>
  <c r="AK24" s="1"/>
  <c r="AJ26"/>
  <c r="AK26" s="1"/>
  <c r="AJ27"/>
  <c r="AK27" s="1"/>
  <c r="AJ28"/>
  <c r="AK28" s="1"/>
  <c r="AJ37"/>
  <c r="AJ43"/>
  <c r="AJ44"/>
  <c r="AK44" s="1"/>
  <c r="AJ45"/>
  <c r="AK45" s="1"/>
  <c r="AJ46"/>
  <c r="AK46" s="1"/>
  <c r="AJ47"/>
  <c r="AK47" s="1"/>
  <c r="AJ48"/>
  <c r="AK48" s="1"/>
  <c r="AJ49"/>
  <c r="AK49" s="1"/>
  <c r="AJ52"/>
  <c r="AJ53"/>
  <c r="AK53" s="1"/>
  <c r="AJ63"/>
  <c r="AK63" s="1"/>
  <c r="AJ64"/>
  <c r="AK64" s="1"/>
  <c r="AJ65"/>
  <c r="AK65" s="1"/>
  <c r="AJ66"/>
  <c r="AK66" s="1"/>
  <c r="AJ68"/>
  <c r="AK68" s="1"/>
  <c r="AJ69"/>
  <c r="AJ70"/>
  <c r="AK70" s="1"/>
  <c r="AJ71"/>
  <c r="AK71" s="1"/>
  <c r="AJ72"/>
  <c r="AK72" s="1"/>
  <c r="AJ73"/>
  <c r="AK73" s="1"/>
  <c r="AJ86"/>
  <c r="AK86" s="1"/>
  <c r="AJ91"/>
  <c r="AK91" s="1"/>
  <c r="AJ92"/>
  <c r="AK92" s="1"/>
  <c r="AJ93"/>
  <c r="AJ94"/>
  <c r="AK94" s="1"/>
  <c r="AJ95"/>
  <c r="AK95" s="1"/>
  <c r="AJ96"/>
  <c r="AK96" s="1"/>
  <c r="AJ97"/>
  <c r="AK97" s="1"/>
  <c r="AJ98"/>
  <c r="AK98" s="1"/>
  <c r="AJ102"/>
  <c r="AK102" s="1"/>
  <c r="AJ103"/>
  <c r="AK103" s="1"/>
  <c r="AJ104"/>
  <c r="AJ111"/>
  <c r="AK111" s="1"/>
  <c r="AJ112"/>
  <c r="AK112" s="1"/>
  <c r="AJ119"/>
  <c r="AK119" s="1"/>
  <c r="AJ123"/>
  <c r="AK123" s="1"/>
  <c r="AJ124"/>
  <c r="AK124" s="1"/>
  <c r="AJ125"/>
  <c r="AK125" s="1"/>
  <c r="AJ126"/>
  <c r="AK126" s="1"/>
  <c r="AJ127"/>
  <c r="AK127" s="1"/>
  <c r="AJ128"/>
  <c r="AK128" s="1"/>
  <c r="AJ129"/>
  <c r="AK129" s="1"/>
  <c r="AJ130"/>
  <c r="AK130" s="1"/>
  <c r="AJ131"/>
  <c r="AK131" s="1"/>
  <c r="AJ132"/>
  <c r="AK132" s="1"/>
  <c r="AJ133"/>
  <c r="AK133" s="1"/>
  <c r="AJ139"/>
  <c r="AK139" s="1"/>
  <c r="AJ140"/>
  <c r="AK140" s="1"/>
  <c r="AJ141"/>
  <c r="AK141" s="1"/>
  <c r="AJ148"/>
  <c r="AK148" s="1"/>
  <c r="AJ149"/>
  <c r="AK149" s="1"/>
  <c r="AJ150"/>
  <c r="AK150" s="1"/>
  <c r="AJ151"/>
  <c r="AK151" s="1"/>
  <c r="AJ152"/>
  <c r="AK152" s="1"/>
  <c r="AJ153"/>
  <c r="AK153" s="1"/>
  <c r="AJ154"/>
  <c r="AK154" s="1"/>
  <c r="AJ155"/>
  <c r="AK155" s="1"/>
  <c r="AJ156"/>
  <c r="AK156" s="1"/>
  <c r="AJ159"/>
  <c r="AK159" s="1"/>
  <c r="AJ160"/>
  <c r="AK160" s="1"/>
  <c r="AJ161"/>
  <c r="AK161" s="1"/>
  <c r="AJ165"/>
  <c r="AK165" s="1"/>
  <c r="AJ166"/>
  <c r="AK166" s="1"/>
  <c r="AJ167"/>
  <c r="AK167" s="1"/>
  <c r="AJ181"/>
  <c r="AK181" s="1"/>
  <c r="AJ187"/>
  <c r="AK187" s="1"/>
  <c r="AJ188"/>
  <c r="AK188" s="1"/>
  <c r="AJ190"/>
  <c r="AK190" s="1"/>
  <c r="AJ191"/>
  <c r="AK191" s="1"/>
  <c r="AJ192"/>
  <c r="AK192" s="1"/>
  <c r="AJ193"/>
  <c r="AK193" s="1"/>
  <c r="AJ194"/>
  <c r="AK194" s="1"/>
  <c r="AJ195"/>
  <c r="AK195" s="1"/>
  <c r="AJ196"/>
  <c r="AK196" s="1"/>
  <c r="AJ197"/>
  <c r="AK197" s="1"/>
  <c r="AJ204"/>
  <c r="AK204" s="1"/>
  <c r="AJ205"/>
  <c r="AK205" s="1"/>
  <c r="AJ206"/>
  <c r="AK206" s="1"/>
  <c r="AJ209"/>
  <c r="AK209" s="1"/>
  <c r="AJ227"/>
  <c r="AK227" s="1"/>
  <c r="AJ226"/>
  <c r="AK226" s="1"/>
  <c r="N227"/>
  <c r="N226"/>
  <c r="O227"/>
  <c r="Z227" s="1"/>
  <c r="O226"/>
  <c r="Z226" s="1"/>
  <c r="AE209"/>
  <c r="O209"/>
  <c r="N209"/>
  <c r="AE208"/>
  <c r="O208"/>
  <c r="N208"/>
  <c r="AE207"/>
  <c r="O207"/>
  <c r="N207"/>
  <c r="AE204"/>
  <c r="AE205"/>
  <c r="AE206"/>
  <c r="N204"/>
  <c r="N205"/>
  <c r="N206"/>
  <c r="O206"/>
  <c r="O205"/>
  <c r="O204"/>
  <c r="Z204" s="1"/>
  <c r="AE197"/>
  <c r="O197"/>
  <c r="Z197" s="1"/>
  <c r="N197"/>
  <c r="AE196"/>
  <c r="O196"/>
  <c r="Z196" s="1"/>
  <c r="N196"/>
  <c r="AE195"/>
  <c r="O195"/>
  <c r="Z195" s="1"/>
  <c r="N195"/>
  <c r="AE194"/>
  <c r="O194"/>
  <c r="Z194" s="1"/>
  <c r="N194"/>
  <c r="AE181"/>
  <c r="AE187"/>
  <c r="AE188"/>
  <c r="AE190"/>
  <c r="AE191"/>
  <c r="AE192"/>
  <c r="AE193"/>
  <c r="N181"/>
  <c r="O181"/>
  <c r="N187"/>
  <c r="O187"/>
  <c r="N188"/>
  <c r="O188"/>
  <c r="Z188" s="1"/>
  <c r="N190"/>
  <c r="O190"/>
  <c r="N191"/>
  <c r="O191"/>
  <c r="N192"/>
  <c r="O192"/>
  <c r="Z192" s="1"/>
  <c r="N193"/>
  <c r="O193"/>
  <c r="Z193" s="1"/>
  <c r="AE167"/>
  <c r="O167"/>
  <c r="Z167" s="1"/>
  <c r="N167"/>
  <c r="AE166"/>
  <c r="O166"/>
  <c r="Z166" s="1"/>
  <c r="AI166" s="1"/>
  <c r="N166"/>
  <c r="AE165"/>
  <c r="O165"/>
  <c r="Z165" s="1"/>
  <c r="N165"/>
  <c r="AE160"/>
  <c r="AE161"/>
  <c r="N160"/>
  <c r="O160"/>
  <c r="Z160" s="1"/>
  <c r="N161"/>
  <c r="O161"/>
  <c r="AE159"/>
  <c r="O159"/>
  <c r="Z159" s="1"/>
  <c r="N159"/>
  <c r="AE156"/>
  <c r="O156"/>
  <c r="Z156" s="1"/>
  <c r="N156"/>
  <c r="AE133"/>
  <c r="AE139"/>
  <c r="AE140"/>
  <c r="AE141"/>
  <c r="AE148"/>
  <c r="AE149"/>
  <c r="AE150"/>
  <c r="AE151"/>
  <c r="AE152"/>
  <c r="AE153"/>
  <c r="AE154"/>
  <c r="AE155"/>
  <c r="N133"/>
  <c r="O133"/>
  <c r="N139"/>
  <c r="O139"/>
  <c r="N140"/>
  <c r="O140"/>
  <c r="Z140" s="1"/>
  <c r="AB140" s="1"/>
  <c r="N141"/>
  <c r="O141"/>
  <c r="N148"/>
  <c r="O148"/>
  <c r="Z148" s="1"/>
  <c r="N149"/>
  <c r="O149"/>
  <c r="Z149" s="1"/>
  <c r="N150"/>
  <c r="O150"/>
  <c r="Z150" s="1"/>
  <c r="AB150" s="1"/>
  <c r="N151"/>
  <c r="O151"/>
  <c r="Z151" s="1"/>
  <c r="N152"/>
  <c r="O152"/>
  <c r="Z152" s="1"/>
  <c r="N153"/>
  <c r="O153"/>
  <c r="Z153" s="1"/>
  <c r="AI153" s="1"/>
  <c r="N154"/>
  <c r="O154"/>
  <c r="Z154" s="1"/>
  <c r="N155"/>
  <c r="O155"/>
  <c r="Z155" s="1"/>
  <c r="AI155" s="1"/>
  <c r="AE130"/>
  <c r="O130"/>
  <c r="Z130" s="1"/>
  <c r="N130"/>
  <c r="AE129"/>
  <c r="O129"/>
  <c r="Z129" s="1"/>
  <c r="N129"/>
  <c r="AE128"/>
  <c r="O128"/>
  <c r="Z128" s="1"/>
  <c r="N128"/>
  <c r="AE127"/>
  <c r="O127"/>
  <c r="N127"/>
  <c r="AE126"/>
  <c r="O126"/>
  <c r="Z126" s="1"/>
  <c r="N126"/>
  <c r="AE125"/>
  <c r="O125"/>
  <c r="Z125" s="1"/>
  <c r="N125"/>
  <c r="AE124"/>
  <c r="O124"/>
  <c r="Z124" s="1"/>
  <c r="N124"/>
  <c r="AE123"/>
  <c r="O123"/>
  <c r="Z123" s="1"/>
  <c r="N123"/>
  <c r="AE119"/>
  <c r="AE131"/>
  <c r="AE132"/>
  <c r="N119"/>
  <c r="O119"/>
  <c r="Z119" s="1"/>
  <c r="AI119" s="1"/>
  <c r="N131"/>
  <c r="O131"/>
  <c r="N132"/>
  <c r="O132"/>
  <c r="N111"/>
  <c r="O111"/>
  <c r="Z111" s="1"/>
  <c r="N112"/>
  <c r="O112"/>
  <c r="Z112" s="1"/>
  <c r="AB112" s="1"/>
  <c r="AE111"/>
  <c r="AE112"/>
  <c r="AK104"/>
  <c r="AE104"/>
  <c r="AE103"/>
  <c r="AE102"/>
  <c r="O102"/>
  <c r="O103"/>
  <c r="O104"/>
  <c r="N104"/>
  <c r="N103"/>
  <c r="N102"/>
  <c r="N94"/>
  <c r="O94"/>
  <c r="Z94" s="1"/>
  <c r="AE94"/>
  <c r="N95"/>
  <c r="O95"/>
  <c r="AE95"/>
  <c r="N96"/>
  <c r="O96"/>
  <c r="Z96" s="1"/>
  <c r="AE96"/>
  <c r="N97"/>
  <c r="O97"/>
  <c r="AE97"/>
  <c r="N98"/>
  <c r="O98"/>
  <c r="Z98" s="1"/>
  <c r="AE98"/>
  <c r="AK93"/>
  <c r="AE93"/>
  <c r="O93"/>
  <c r="Z93" s="1"/>
  <c r="N93"/>
  <c r="AE92"/>
  <c r="O92"/>
  <c r="Z92" s="1"/>
  <c r="N92"/>
  <c r="AE91"/>
  <c r="O91"/>
  <c r="Z91" s="1"/>
  <c r="N91"/>
  <c r="AE86"/>
  <c r="N86"/>
  <c r="O86"/>
  <c r="Z86" s="1"/>
  <c r="N3"/>
  <c r="N4"/>
  <c r="N5"/>
  <c r="N6"/>
  <c r="N7"/>
  <c r="N8"/>
  <c r="N9"/>
  <c r="N10"/>
  <c r="N11"/>
  <c r="N13"/>
  <c r="N16"/>
  <c r="N18"/>
  <c r="N19"/>
  <c r="N20"/>
  <c r="N21"/>
  <c r="N23"/>
  <c r="N24"/>
  <c r="N25"/>
  <c r="N26"/>
  <c r="N27"/>
  <c r="N28"/>
  <c r="N37"/>
  <c r="N43"/>
  <c r="N44"/>
  <c r="N45"/>
  <c r="N46"/>
  <c r="N47"/>
  <c r="N48"/>
  <c r="N49"/>
  <c r="N50"/>
  <c r="N52"/>
  <c r="N53"/>
  <c r="N63"/>
  <c r="N64"/>
  <c r="N65"/>
  <c r="N66"/>
  <c r="N67"/>
  <c r="N68"/>
  <c r="N69"/>
  <c r="N70"/>
  <c r="N71"/>
  <c r="N72"/>
  <c r="N73"/>
  <c r="O66"/>
  <c r="Z66" s="1"/>
  <c r="AE66"/>
  <c r="O67"/>
  <c r="Z67" s="1"/>
  <c r="AE67"/>
  <c r="O68"/>
  <c r="AE68"/>
  <c r="O69"/>
  <c r="Z69" s="1"/>
  <c r="AE69"/>
  <c r="AK69"/>
  <c r="O70"/>
  <c r="Z70" s="1"/>
  <c r="AE70"/>
  <c r="O71"/>
  <c r="Z71" s="1"/>
  <c r="AI71" s="1"/>
  <c r="AE71"/>
  <c r="O72"/>
  <c r="Z72" s="1"/>
  <c r="AE72"/>
  <c r="O73"/>
  <c r="AE73"/>
  <c r="AE65"/>
  <c r="O65"/>
  <c r="Z65" s="1"/>
  <c r="AE64"/>
  <c r="O64"/>
  <c r="Z64" s="1"/>
  <c r="AE3"/>
  <c r="AE4"/>
  <c r="AE5"/>
  <c r="AE6"/>
  <c r="AE7"/>
  <c r="AE8"/>
  <c r="AE9"/>
  <c r="AE10"/>
  <c r="AE11"/>
  <c r="AE13"/>
  <c r="AE16"/>
  <c r="AE18"/>
  <c r="AE19"/>
  <c r="AE20"/>
  <c r="AE21"/>
  <c r="AE23"/>
  <c r="AE24"/>
  <c r="AE25"/>
  <c r="AE26"/>
  <c r="AE27"/>
  <c r="AE28"/>
  <c r="AE37"/>
  <c r="AE43"/>
  <c r="AE44"/>
  <c r="AE45"/>
  <c r="AE46"/>
  <c r="AE47"/>
  <c r="AE48"/>
  <c r="AE49"/>
  <c r="AE50"/>
  <c r="AE52"/>
  <c r="AE53"/>
  <c r="AE63"/>
  <c r="AE2"/>
  <c r="O44"/>
  <c r="Z44" s="1"/>
  <c r="O45"/>
  <c r="Z45" s="1"/>
  <c r="O46"/>
  <c r="Z46" s="1"/>
  <c r="AI46" s="1"/>
  <c r="O47"/>
  <c r="Z47" s="1"/>
  <c r="O48"/>
  <c r="O49"/>
  <c r="O50"/>
  <c r="Z50" s="1"/>
  <c r="O52"/>
  <c r="AK52"/>
  <c r="O53"/>
  <c r="Z53" s="1"/>
  <c r="AK43"/>
  <c r="O43"/>
  <c r="O19"/>
  <c r="Z19" s="1"/>
  <c r="O20"/>
  <c r="Z20" s="1"/>
  <c r="O21"/>
  <c r="Z21" s="1"/>
  <c r="O23"/>
  <c r="Z23" s="1"/>
  <c r="O24"/>
  <c r="Z24" s="1"/>
  <c r="O25"/>
  <c r="O26"/>
  <c r="Z26" s="1"/>
  <c r="O27"/>
  <c r="O28"/>
  <c r="O18"/>
  <c r="O37"/>
  <c r="Z37" s="1"/>
  <c r="O63"/>
  <c r="Z63" s="1"/>
  <c r="N2"/>
  <c r="AK11"/>
  <c r="AK3"/>
  <c r="O2"/>
  <c r="O4"/>
  <c r="Z4" s="1"/>
  <c r="O9"/>
  <c r="Z9" s="1"/>
  <c r="O11"/>
  <c r="O3"/>
  <c r="O5"/>
  <c r="Z5" s="1"/>
  <c r="O7"/>
  <c r="O10"/>
  <c r="O13"/>
  <c r="Z13" s="1"/>
  <c r="O8"/>
  <c r="O16"/>
  <c r="Z16" s="1"/>
  <c r="AI16" s="1"/>
  <c r="O6"/>
  <c r="Q157" l="1"/>
  <c r="P157"/>
  <c r="R158"/>
  <c r="AB158"/>
  <c r="AF158"/>
  <c r="AN158" s="1"/>
  <c r="AI158"/>
  <c r="AB157"/>
  <c r="AF157"/>
  <c r="AI157"/>
  <c r="Q319"/>
  <c r="P216"/>
  <c r="R216" s="1"/>
  <c r="P327"/>
  <c r="R327" s="1"/>
  <c r="Q136"/>
  <c r="Q210"/>
  <c r="Q109"/>
  <c r="P328"/>
  <c r="P134"/>
  <c r="P162"/>
  <c r="Q137"/>
  <c r="P320"/>
  <c r="P322"/>
  <c r="AF327"/>
  <c r="AB327"/>
  <c r="P171"/>
  <c r="Q146"/>
  <c r="Q329"/>
  <c r="Q326"/>
  <c r="P146"/>
  <c r="R146" s="1"/>
  <c r="P224"/>
  <c r="P329"/>
  <c r="R180"/>
  <c r="Q135"/>
  <c r="Q323"/>
  <c r="P135"/>
  <c r="P136"/>
  <c r="R136" s="1"/>
  <c r="P137"/>
  <c r="Q138"/>
  <c r="Q35"/>
  <c r="Q213"/>
  <c r="Z216"/>
  <c r="Q223"/>
  <c r="P138"/>
  <c r="Q162"/>
  <c r="R162" s="1"/>
  <c r="Q163"/>
  <c r="R163" s="1"/>
  <c r="Q164"/>
  <c r="R164" s="1"/>
  <c r="P35"/>
  <c r="R35" s="1"/>
  <c r="AB180"/>
  <c r="AI180"/>
  <c r="AN180" s="1"/>
  <c r="E8" i="2"/>
  <c r="E10"/>
  <c r="F7"/>
  <c r="H7" s="1"/>
  <c r="F4"/>
  <c r="H4" s="1"/>
  <c r="Q107" i="1"/>
  <c r="Q108"/>
  <c r="P107"/>
  <c r="P108"/>
  <c r="P61"/>
  <c r="R61" s="1"/>
  <c r="Q62"/>
  <c r="P212"/>
  <c r="R212" s="1"/>
  <c r="Q217"/>
  <c r="P210"/>
  <c r="R210" s="1"/>
  <c r="P213"/>
  <c r="R213" s="1"/>
  <c r="P217"/>
  <c r="R217" s="1"/>
  <c r="Q211"/>
  <c r="P211"/>
  <c r="R211" s="1"/>
  <c r="Q215"/>
  <c r="Q36"/>
  <c r="H4" i="3"/>
  <c r="B6"/>
  <c r="C5"/>
  <c r="C4"/>
  <c r="E15" i="2"/>
  <c r="P325" i="1"/>
  <c r="P326"/>
  <c r="Q325"/>
  <c r="Z320"/>
  <c r="AF320" s="1"/>
  <c r="P36"/>
  <c r="AB36"/>
  <c r="AF36"/>
  <c r="AI36"/>
  <c r="AB35"/>
  <c r="AF35"/>
  <c r="AI35"/>
  <c r="AB34"/>
  <c r="AF34"/>
  <c r="AI34"/>
  <c r="Q34"/>
  <c r="P34"/>
  <c r="P62"/>
  <c r="R62" s="1"/>
  <c r="AB62"/>
  <c r="AF62"/>
  <c r="AI62"/>
  <c r="AB61"/>
  <c r="AF61"/>
  <c r="AI61"/>
  <c r="Q61"/>
  <c r="P324"/>
  <c r="P323"/>
  <c r="R323" s="1"/>
  <c r="R322"/>
  <c r="AB323"/>
  <c r="AF323"/>
  <c r="AI323"/>
  <c r="Z322"/>
  <c r="Q322"/>
  <c r="P319"/>
  <c r="AB321"/>
  <c r="AF321"/>
  <c r="AI321"/>
  <c r="Q321"/>
  <c r="P321"/>
  <c r="Q320"/>
  <c r="R320" s="1"/>
  <c r="Q225"/>
  <c r="Q222"/>
  <c r="P223"/>
  <c r="R223" s="1"/>
  <c r="AB164"/>
  <c r="AF164"/>
  <c r="AI164"/>
  <c r="AB163"/>
  <c r="AF163"/>
  <c r="AI163"/>
  <c r="AB162"/>
  <c r="AF162"/>
  <c r="AI162"/>
  <c r="AN162" s="1"/>
  <c r="AB138"/>
  <c r="AF138"/>
  <c r="AI138"/>
  <c r="AB137"/>
  <c r="AF137"/>
  <c r="AI137"/>
  <c r="AB136"/>
  <c r="AF136"/>
  <c r="AI136"/>
  <c r="AB135"/>
  <c r="AF135"/>
  <c r="AI135"/>
  <c r="Z134"/>
  <c r="Q134"/>
  <c r="R134" s="1"/>
  <c r="AB329"/>
  <c r="AF329"/>
  <c r="AI329"/>
  <c r="Z328"/>
  <c r="AI327"/>
  <c r="AN327" s="1"/>
  <c r="Q328"/>
  <c r="R328" s="1"/>
  <c r="P225"/>
  <c r="AF223"/>
  <c r="AB223"/>
  <c r="AB222"/>
  <c r="AF222"/>
  <c r="AI222"/>
  <c r="AB225"/>
  <c r="AF225"/>
  <c r="AI225"/>
  <c r="P222"/>
  <c r="Z224"/>
  <c r="AI223"/>
  <c r="Q224"/>
  <c r="R224" s="1"/>
  <c r="AB146"/>
  <c r="AF146"/>
  <c r="AI146"/>
  <c r="P109"/>
  <c r="R109" s="1"/>
  <c r="AB109"/>
  <c r="AF109"/>
  <c r="AI109"/>
  <c r="AB110"/>
  <c r="AI110"/>
  <c r="AF110"/>
  <c r="P110"/>
  <c r="R110" s="1"/>
  <c r="Q110"/>
  <c r="AB108"/>
  <c r="AF108"/>
  <c r="AI108"/>
  <c r="AB107"/>
  <c r="AF107"/>
  <c r="AI107"/>
  <c r="AN107" s="1"/>
  <c r="Z106"/>
  <c r="Q106"/>
  <c r="R106" s="1"/>
  <c r="AB105"/>
  <c r="AI105"/>
  <c r="AF105"/>
  <c r="P105"/>
  <c r="Q105"/>
  <c r="Q216"/>
  <c r="AB217"/>
  <c r="AI217"/>
  <c r="AN217" s="1"/>
  <c r="AB215"/>
  <c r="AI215"/>
  <c r="AN215" s="1"/>
  <c r="P214"/>
  <c r="R214" s="1"/>
  <c r="AB214"/>
  <c r="AI214"/>
  <c r="AN214" s="1"/>
  <c r="AB213"/>
  <c r="AI213"/>
  <c r="AN213" s="1"/>
  <c r="AB212"/>
  <c r="AI212"/>
  <c r="AN212" s="1"/>
  <c r="Q212"/>
  <c r="AB211"/>
  <c r="AI211"/>
  <c r="AN211" s="1"/>
  <c r="Q79"/>
  <c r="P170"/>
  <c r="R326"/>
  <c r="P200"/>
  <c r="R200" s="1"/>
  <c r="P318"/>
  <c r="P199"/>
  <c r="Q168"/>
  <c r="Q116"/>
  <c r="P168"/>
  <c r="P116"/>
  <c r="Q143"/>
  <c r="Q169"/>
  <c r="Q199"/>
  <c r="P143"/>
  <c r="P169"/>
  <c r="Q145"/>
  <c r="R145" s="1"/>
  <c r="Q170"/>
  <c r="Q171"/>
  <c r="R171" s="1"/>
  <c r="Q324"/>
  <c r="AB210"/>
  <c r="AI210"/>
  <c r="AN210" s="1"/>
  <c r="AB319"/>
  <c r="AF319"/>
  <c r="AI319"/>
  <c r="Z318"/>
  <c r="Q318"/>
  <c r="AB326"/>
  <c r="AF326"/>
  <c r="AI326"/>
  <c r="AB325"/>
  <c r="AF325"/>
  <c r="AI325"/>
  <c r="AB324"/>
  <c r="AF324"/>
  <c r="AI324"/>
  <c r="AB171"/>
  <c r="AF171"/>
  <c r="AI171"/>
  <c r="AB170"/>
  <c r="AF170"/>
  <c r="AI170"/>
  <c r="P144"/>
  <c r="AB145"/>
  <c r="AF145"/>
  <c r="AI145"/>
  <c r="AB144"/>
  <c r="AF144"/>
  <c r="AI144"/>
  <c r="Q144"/>
  <c r="AB116"/>
  <c r="AF116"/>
  <c r="AI116"/>
  <c r="AB115"/>
  <c r="AF115"/>
  <c r="AI115"/>
  <c r="Q115"/>
  <c r="P115"/>
  <c r="AB169"/>
  <c r="AF169"/>
  <c r="AI169"/>
  <c r="AB143"/>
  <c r="AF143"/>
  <c r="AI143"/>
  <c r="AB114"/>
  <c r="AF114"/>
  <c r="AI114"/>
  <c r="Q114"/>
  <c r="P114"/>
  <c r="AB168"/>
  <c r="AF168"/>
  <c r="AI168"/>
  <c r="P142"/>
  <c r="AB142"/>
  <c r="AF142"/>
  <c r="AI142"/>
  <c r="Q142"/>
  <c r="P339"/>
  <c r="AB113"/>
  <c r="AF113"/>
  <c r="AI113"/>
  <c r="Q113"/>
  <c r="P113"/>
  <c r="AB200"/>
  <c r="AF200"/>
  <c r="AI200"/>
  <c r="AB199"/>
  <c r="AF199"/>
  <c r="AI199"/>
  <c r="AB83"/>
  <c r="AI83"/>
  <c r="AF83"/>
  <c r="P83"/>
  <c r="R83" s="1"/>
  <c r="Q83"/>
  <c r="P82"/>
  <c r="R82" s="1"/>
  <c r="Q82"/>
  <c r="AB314"/>
  <c r="AN345"/>
  <c r="P14"/>
  <c r="Q14"/>
  <c r="P314"/>
  <c r="Q314"/>
  <c r="AN339"/>
  <c r="P60"/>
  <c r="Q271"/>
  <c r="Q81"/>
  <c r="AB84"/>
  <c r="AI84"/>
  <c r="AF84"/>
  <c r="P84"/>
  <c r="R84" s="1"/>
  <c r="Q84"/>
  <c r="AB82"/>
  <c r="AF82"/>
  <c r="AI82"/>
  <c r="AB81"/>
  <c r="AF81"/>
  <c r="AI81"/>
  <c r="P81"/>
  <c r="AB80"/>
  <c r="AF80"/>
  <c r="AI80"/>
  <c r="Q80"/>
  <c r="P80"/>
  <c r="R80" s="1"/>
  <c r="AF314"/>
  <c r="AI314"/>
  <c r="Q60"/>
  <c r="Z60"/>
  <c r="AI60" s="1"/>
  <c r="AB59"/>
  <c r="AI59"/>
  <c r="AF59"/>
  <c r="P59"/>
  <c r="R59" s="1"/>
  <c r="Q59"/>
  <c r="AN338"/>
  <c r="Q340"/>
  <c r="AN343"/>
  <c r="Q263"/>
  <c r="AB339"/>
  <c r="AN342"/>
  <c r="AN346"/>
  <c r="AN341"/>
  <c r="AN347"/>
  <c r="AB330"/>
  <c r="AI330"/>
  <c r="AF330"/>
  <c r="P330"/>
  <c r="Q330"/>
  <c r="AN344"/>
  <c r="AB305"/>
  <c r="P33"/>
  <c r="P177"/>
  <c r="AN337"/>
  <c r="Z340"/>
  <c r="P340"/>
  <c r="AB100"/>
  <c r="AI100"/>
  <c r="AF100"/>
  <c r="P100"/>
  <c r="Q100"/>
  <c r="P101"/>
  <c r="Q101"/>
  <c r="AF101"/>
  <c r="AI101"/>
  <c r="P271"/>
  <c r="R271" s="1"/>
  <c r="Q339"/>
  <c r="AB338"/>
  <c r="P338"/>
  <c r="Q338"/>
  <c r="P42"/>
  <c r="Q42"/>
  <c r="AF42"/>
  <c r="AI42"/>
  <c r="AF14"/>
  <c r="AI14"/>
  <c r="AB182"/>
  <c r="AF182"/>
  <c r="AI182"/>
  <c r="P182"/>
  <c r="Q182"/>
  <c r="P79"/>
  <c r="R79" s="1"/>
  <c r="AF79"/>
  <c r="AI79"/>
  <c r="P90"/>
  <c r="Q90"/>
  <c r="AF90"/>
  <c r="AI90"/>
  <c r="P38"/>
  <c r="Q38"/>
  <c r="AF38"/>
  <c r="AI38"/>
  <c r="AB41"/>
  <c r="AI41"/>
  <c r="AF41"/>
  <c r="P41"/>
  <c r="Q41"/>
  <c r="Q272"/>
  <c r="Q262"/>
  <c r="Q39"/>
  <c r="Q269"/>
  <c r="P263"/>
  <c r="R263" s="1"/>
  <c r="AI300"/>
  <c r="P307"/>
  <c r="P75"/>
  <c r="R75" s="1"/>
  <c r="Q76"/>
  <c r="P272"/>
  <c r="Q310"/>
  <c r="AF317"/>
  <c r="AN317" s="1"/>
  <c r="AF308"/>
  <c r="AN308" s="1"/>
  <c r="AI304"/>
  <c r="Q173"/>
  <c r="P32"/>
  <c r="AB317"/>
  <c r="AF303"/>
  <c r="P58"/>
  <c r="Z271"/>
  <c r="AF271" s="1"/>
  <c r="AB267"/>
  <c r="Q177"/>
  <c r="Z263"/>
  <c r="AI263" s="1"/>
  <c r="P268"/>
  <c r="P39"/>
  <c r="P76"/>
  <c r="R76" s="1"/>
  <c r="Q32"/>
  <c r="Q33"/>
  <c r="Z272"/>
  <c r="AB272" s="1"/>
  <c r="P316"/>
  <c r="AB297"/>
  <c r="AF310"/>
  <c r="AF304"/>
  <c r="AI309"/>
  <c r="Q316"/>
  <c r="AF305"/>
  <c r="AN305" s="1"/>
  <c r="P175"/>
  <c r="Q75"/>
  <c r="AN175"/>
  <c r="Z307"/>
  <c r="P310"/>
  <c r="AB299"/>
  <c r="AF299"/>
  <c r="AI316"/>
  <c r="AI310"/>
  <c r="AI299"/>
  <c r="AB308"/>
  <c r="AF313"/>
  <c r="AF300"/>
  <c r="AI303"/>
  <c r="AN303" s="1"/>
  <c r="Q311"/>
  <c r="Q306"/>
  <c r="P203"/>
  <c r="Q312"/>
  <c r="P267"/>
  <c r="Q307"/>
  <c r="AF316"/>
  <c r="AF309"/>
  <c r="Q315"/>
  <c r="AF297"/>
  <c r="AN297" s="1"/>
  <c r="AB313"/>
  <c r="AI313"/>
  <c r="AF312"/>
  <c r="AI312"/>
  <c r="AB312"/>
  <c r="Q99"/>
  <c r="AB99"/>
  <c r="AF99"/>
  <c r="AI99"/>
  <c r="P99"/>
  <c r="Q203"/>
  <c r="Z203"/>
  <c r="AI203" s="1"/>
  <c r="AB202"/>
  <c r="AI202"/>
  <c r="AF202"/>
  <c r="P202"/>
  <c r="Q202"/>
  <c r="AB201"/>
  <c r="AF201"/>
  <c r="AI201"/>
  <c r="Q201"/>
  <c r="P201"/>
  <c r="Z311"/>
  <c r="AB311" s="1"/>
  <c r="P313"/>
  <c r="P305"/>
  <c r="P317"/>
  <c r="Q313"/>
  <c r="P308"/>
  <c r="Q305"/>
  <c r="Q317"/>
  <c r="P311"/>
  <c r="Q308"/>
  <c r="Z315"/>
  <c r="Z306"/>
  <c r="P315"/>
  <c r="P306"/>
  <c r="P309"/>
  <c r="P312"/>
  <c r="Q309"/>
  <c r="AB273"/>
  <c r="AF273"/>
  <c r="AI273"/>
  <c r="AB270"/>
  <c r="AF270"/>
  <c r="AI270"/>
  <c r="Q270"/>
  <c r="P270"/>
  <c r="Q273"/>
  <c r="P273"/>
  <c r="AB87"/>
  <c r="AF87"/>
  <c r="AI87"/>
  <c r="Q87"/>
  <c r="P87"/>
  <c r="AB78"/>
  <c r="AF78"/>
  <c r="AI78"/>
  <c r="Q78"/>
  <c r="P78"/>
  <c r="R78" s="1"/>
  <c r="AB33"/>
  <c r="AF33"/>
  <c r="AI33"/>
  <c r="Q31"/>
  <c r="AB32"/>
  <c r="AF32"/>
  <c r="AI32"/>
  <c r="AB31"/>
  <c r="AF31"/>
  <c r="AI31"/>
  <c r="P31"/>
  <c r="P30"/>
  <c r="AF30"/>
  <c r="AI30"/>
  <c r="AB30"/>
  <c r="Q30"/>
  <c r="AB76"/>
  <c r="AF76"/>
  <c r="AI76"/>
  <c r="Q56"/>
  <c r="Q265"/>
  <c r="P302"/>
  <c r="P56"/>
  <c r="Q57"/>
  <c r="P265"/>
  <c r="Z177"/>
  <c r="Q58"/>
  <c r="R58" s="1"/>
  <c r="P281"/>
  <c r="Q250"/>
  <c r="R177"/>
  <c r="Q267"/>
  <c r="P301"/>
  <c r="P264"/>
  <c r="AB39"/>
  <c r="AF39"/>
  <c r="AI39"/>
  <c r="AB22"/>
  <c r="AF22"/>
  <c r="AI22"/>
  <c r="Q22"/>
  <c r="P22"/>
  <c r="AF267"/>
  <c r="AB266"/>
  <c r="AF266"/>
  <c r="AI266"/>
  <c r="AB269"/>
  <c r="AF269"/>
  <c r="AI269"/>
  <c r="Q266"/>
  <c r="P266"/>
  <c r="P269"/>
  <c r="R269" s="1"/>
  <c r="Z268"/>
  <c r="AI267"/>
  <c r="Q268"/>
  <c r="AB262"/>
  <c r="AF262"/>
  <c r="AI262"/>
  <c r="AB265"/>
  <c r="AF265"/>
  <c r="AI265"/>
  <c r="P262"/>
  <c r="R262" s="1"/>
  <c r="Z264"/>
  <c r="Q264"/>
  <c r="R264" s="1"/>
  <c r="AB58"/>
  <c r="AF58"/>
  <c r="AI58"/>
  <c r="AB57"/>
  <c r="AF57"/>
  <c r="AI57"/>
  <c r="P57"/>
  <c r="AB56"/>
  <c r="AF56"/>
  <c r="AI56"/>
  <c r="AB55"/>
  <c r="AF55"/>
  <c r="AI55"/>
  <c r="Q55"/>
  <c r="P55"/>
  <c r="AI54"/>
  <c r="AB54"/>
  <c r="AF54"/>
  <c r="Q54"/>
  <c r="P54"/>
  <c r="P77"/>
  <c r="R77" s="1"/>
  <c r="AB77"/>
  <c r="AF77"/>
  <c r="AI77"/>
  <c r="Q77"/>
  <c r="AB75"/>
  <c r="AF75"/>
  <c r="AI75"/>
  <c r="AB242"/>
  <c r="AB172"/>
  <c r="AI172"/>
  <c r="AN172" s="1"/>
  <c r="Q172"/>
  <c r="Q175"/>
  <c r="Q252"/>
  <c r="Z301"/>
  <c r="P304"/>
  <c r="Q301"/>
  <c r="P244"/>
  <c r="P248"/>
  <c r="Z302"/>
  <c r="P173"/>
  <c r="P243"/>
  <c r="Q174"/>
  <c r="Q179"/>
  <c r="P179"/>
  <c r="AB179"/>
  <c r="AI179"/>
  <c r="AN179" s="1"/>
  <c r="AB178"/>
  <c r="AI178"/>
  <c r="AN178" s="1"/>
  <c r="Q178"/>
  <c r="P178"/>
  <c r="AB176"/>
  <c r="AI176"/>
  <c r="AN176" s="1"/>
  <c r="Q176"/>
  <c r="AB175"/>
  <c r="P176"/>
  <c r="P174"/>
  <c r="AB174"/>
  <c r="AI174"/>
  <c r="AN174" s="1"/>
  <c r="AB173"/>
  <c r="AI173"/>
  <c r="AN173" s="1"/>
  <c r="P172"/>
  <c r="AB120"/>
  <c r="AF120"/>
  <c r="AI120"/>
  <c r="Q120"/>
  <c r="P120"/>
  <c r="AB88"/>
  <c r="AF88"/>
  <c r="AI88"/>
  <c r="Q88"/>
  <c r="P88"/>
  <c r="Q304"/>
  <c r="Q303"/>
  <c r="P303"/>
  <c r="Q302"/>
  <c r="AB121"/>
  <c r="AF121"/>
  <c r="AI121"/>
  <c r="Q121"/>
  <c r="P121"/>
  <c r="AB253"/>
  <c r="P298"/>
  <c r="P300"/>
  <c r="P240"/>
  <c r="Q281"/>
  <c r="P218"/>
  <c r="Z298"/>
  <c r="Q299"/>
  <c r="P299"/>
  <c r="Q298"/>
  <c r="Q300"/>
  <c r="AB185"/>
  <c r="AF185"/>
  <c r="AI185"/>
  <c r="P261"/>
  <c r="P219"/>
  <c r="Q185"/>
  <c r="P185"/>
  <c r="Q254"/>
  <c r="P221"/>
  <c r="P251"/>
  <c r="Q259"/>
  <c r="Q287"/>
  <c r="Q247"/>
  <c r="P252"/>
  <c r="P255"/>
  <c r="Z218"/>
  <c r="P287"/>
  <c r="Z219"/>
  <c r="Q219"/>
  <c r="Q234"/>
  <c r="P236"/>
  <c r="P245"/>
  <c r="P250"/>
  <c r="Q220"/>
  <c r="AB220"/>
  <c r="AF220"/>
  <c r="AI220"/>
  <c r="P257"/>
  <c r="P220"/>
  <c r="AF255"/>
  <c r="Q255"/>
  <c r="R255" s="1"/>
  <c r="P258"/>
  <c r="Q218"/>
  <c r="Z221"/>
  <c r="P256"/>
  <c r="Q221"/>
  <c r="Q243"/>
  <c r="P246"/>
  <c r="Q249"/>
  <c r="P253"/>
  <c r="AF250"/>
  <c r="AF258"/>
  <c r="P247"/>
  <c r="Q257"/>
  <c r="Q258"/>
  <c r="AF253"/>
  <c r="AN253" s="1"/>
  <c r="P237"/>
  <c r="Q251"/>
  <c r="P259"/>
  <c r="Q260"/>
  <c r="AB260"/>
  <c r="AF260"/>
  <c r="AI260"/>
  <c r="AB258"/>
  <c r="P260"/>
  <c r="AI259"/>
  <c r="Z261"/>
  <c r="AF259"/>
  <c r="AI258"/>
  <c r="Q261"/>
  <c r="P249"/>
  <c r="Q246"/>
  <c r="Z245"/>
  <c r="Q244"/>
  <c r="R244" s="1"/>
  <c r="P242"/>
  <c r="AB254"/>
  <c r="AF254"/>
  <c r="AI254"/>
  <c r="AB257"/>
  <c r="AF257"/>
  <c r="AI257"/>
  <c r="AB250"/>
  <c r="P254"/>
  <c r="AI252"/>
  <c r="Z256"/>
  <c r="Z251"/>
  <c r="AF252"/>
  <c r="Q253"/>
  <c r="AI255"/>
  <c r="AI250"/>
  <c r="Q256"/>
  <c r="AF247"/>
  <c r="AB247"/>
  <c r="Q245"/>
  <c r="P239"/>
  <c r="AF242"/>
  <c r="Q242"/>
  <c r="Q280"/>
  <c r="P85"/>
  <c r="P280"/>
  <c r="Q275"/>
  <c r="Z240"/>
  <c r="Z244"/>
  <c r="Z234"/>
  <c r="P234"/>
  <c r="Z237"/>
  <c r="AB237" s="1"/>
  <c r="AB246"/>
  <c r="AF246"/>
  <c r="AI246"/>
  <c r="AB249"/>
  <c r="AF249"/>
  <c r="AI249"/>
  <c r="Z248"/>
  <c r="Q237"/>
  <c r="Z243"/>
  <c r="AI247"/>
  <c r="AN247" s="1"/>
  <c r="AI242"/>
  <c r="Q248"/>
  <c r="R248" s="1"/>
  <c r="Q235"/>
  <c r="AB241"/>
  <c r="AF241"/>
  <c r="AI241"/>
  <c r="AB238"/>
  <c r="AF238"/>
  <c r="AI238"/>
  <c r="P235"/>
  <c r="Z236"/>
  <c r="Q238"/>
  <c r="AI235"/>
  <c r="P238"/>
  <c r="Z239"/>
  <c r="Q241"/>
  <c r="AF235"/>
  <c r="Q236"/>
  <c r="P241"/>
  <c r="Q239"/>
  <c r="AB235"/>
  <c r="Q240"/>
  <c r="AB186"/>
  <c r="AF186"/>
  <c r="AI186"/>
  <c r="Q186"/>
  <c r="P186"/>
  <c r="AB89"/>
  <c r="AF89"/>
  <c r="AI89"/>
  <c r="Q89"/>
  <c r="P89"/>
  <c r="AB122"/>
  <c r="AF122"/>
  <c r="AI122"/>
  <c r="Q122"/>
  <c r="P122"/>
  <c r="AB184"/>
  <c r="AF184"/>
  <c r="AI184"/>
  <c r="Q184"/>
  <c r="P184"/>
  <c r="P275"/>
  <c r="AB287"/>
  <c r="AF287"/>
  <c r="AI287"/>
  <c r="AB281"/>
  <c r="AF281"/>
  <c r="AI281"/>
  <c r="AB275"/>
  <c r="AF275"/>
  <c r="AI275"/>
  <c r="Q85"/>
  <c r="Q291"/>
  <c r="Q349"/>
  <c r="P291"/>
  <c r="P276"/>
  <c r="P147"/>
  <c r="Q286"/>
  <c r="Q147"/>
  <c r="P290"/>
  <c r="Q51"/>
  <c r="P284"/>
  <c r="P288"/>
  <c r="AB85"/>
  <c r="AF85"/>
  <c r="AI85"/>
  <c r="AB147"/>
  <c r="AF147"/>
  <c r="AI147"/>
  <c r="AB117"/>
  <c r="AF117"/>
  <c r="AI117"/>
  <c r="Q117"/>
  <c r="P117"/>
  <c r="AB198"/>
  <c r="AF198"/>
  <c r="AI198"/>
  <c r="Q198"/>
  <c r="P198"/>
  <c r="R198" s="1"/>
  <c r="AB118"/>
  <c r="AF118"/>
  <c r="AI118"/>
  <c r="Q118"/>
  <c r="P118"/>
  <c r="AB189"/>
  <c r="AF189"/>
  <c r="AI189"/>
  <c r="Q189"/>
  <c r="P189"/>
  <c r="P51"/>
  <c r="R51" s="1"/>
  <c r="AB51"/>
  <c r="AF51"/>
  <c r="AI51"/>
  <c r="P278"/>
  <c r="Q276"/>
  <c r="P351"/>
  <c r="Q333"/>
  <c r="P350"/>
  <c r="P29"/>
  <c r="P279"/>
  <c r="P277"/>
  <c r="P286"/>
  <c r="Q289"/>
  <c r="AB286"/>
  <c r="AF286"/>
  <c r="AI286"/>
  <c r="AB280"/>
  <c r="AF280"/>
  <c r="AI280"/>
  <c r="Q183"/>
  <c r="Q283"/>
  <c r="P289"/>
  <c r="Q277"/>
  <c r="Q278"/>
  <c r="Q279"/>
  <c r="P348"/>
  <c r="Q285"/>
  <c r="Q127"/>
  <c r="P353"/>
  <c r="Q29"/>
  <c r="P282"/>
  <c r="P285"/>
  <c r="AB291"/>
  <c r="AF291"/>
  <c r="AI291"/>
  <c r="Z290"/>
  <c r="Q290"/>
  <c r="AB289"/>
  <c r="AF289"/>
  <c r="AI289"/>
  <c r="Z288"/>
  <c r="Q288"/>
  <c r="AB285"/>
  <c r="AF285"/>
  <c r="AI285"/>
  <c r="Z284"/>
  <c r="Q284"/>
  <c r="AB283"/>
  <c r="AF283"/>
  <c r="AI283"/>
  <c r="P283"/>
  <c r="Z282"/>
  <c r="Q282"/>
  <c r="AB279"/>
  <c r="AF279"/>
  <c r="AI279"/>
  <c r="AB278"/>
  <c r="AF278"/>
  <c r="AI278"/>
  <c r="AB277"/>
  <c r="AF277"/>
  <c r="AI277"/>
  <c r="AB276"/>
  <c r="AF276"/>
  <c r="AI276"/>
  <c r="AB274"/>
  <c r="AF274"/>
  <c r="AI274"/>
  <c r="Q274"/>
  <c r="P274"/>
  <c r="Q15"/>
  <c r="P15"/>
  <c r="AB15"/>
  <c r="AF15"/>
  <c r="AI15"/>
  <c r="AF12"/>
  <c r="AB12"/>
  <c r="P332"/>
  <c r="P349"/>
  <c r="Z350"/>
  <c r="P352"/>
  <c r="Q350"/>
  <c r="Q229"/>
  <c r="Q233"/>
  <c r="Z351"/>
  <c r="Z353"/>
  <c r="Z348"/>
  <c r="Q351"/>
  <c r="Q353"/>
  <c r="Z349"/>
  <c r="P183"/>
  <c r="P12"/>
  <c r="Q17"/>
  <c r="Q74"/>
  <c r="P74"/>
  <c r="R74" s="1"/>
  <c r="AF74"/>
  <c r="AI74"/>
  <c r="AB74"/>
  <c r="P17"/>
  <c r="AB17"/>
  <c r="AF17"/>
  <c r="AI17"/>
  <c r="AB183"/>
  <c r="AF183"/>
  <c r="AI183"/>
  <c r="AB29"/>
  <c r="AF29"/>
  <c r="AI29"/>
  <c r="Q12"/>
  <c r="AI12"/>
  <c r="AB40"/>
  <c r="AF40"/>
  <c r="AI40"/>
  <c r="Q40"/>
  <c r="P40"/>
  <c r="Z352"/>
  <c r="Q352"/>
  <c r="Q348"/>
  <c r="P52"/>
  <c r="R52" s="1"/>
  <c r="AF226"/>
  <c r="Q344"/>
  <c r="Q43"/>
  <c r="P344"/>
  <c r="AB341"/>
  <c r="AB346"/>
  <c r="AB343"/>
  <c r="AB347"/>
  <c r="AB342"/>
  <c r="AB345"/>
  <c r="P341"/>
  <c r="P342"/>
  <c r="P343"/>
  <c r="P345"/>
  <c r="P347"/>
  <c r="P346"/>
  <c r="Q341"/>
  <c r="Q342"/>
  <c r="Q343"/>
  <c r="Q345"/>
  <c r="Q347"/>
  <c r="Q346"/>
  <c r="Q18"/>
  <c r="P27"/>
  <c r="P208"/>
  <c r="R208" s="1"/>
  <c r="Q10"/>
  <c r="Q332"/>
  <c r="Q296"/>
  <c r="Q25"/>
  <c r="Q334"/>
  <c r="Q336"/>
  <c r="P333"/>
  <c r="Q331"/>
  <c r="P8"/>
  <c r="Q335"/>
  <c r="P232"/>
  <c r="P119"/>
  <c r="Q128"/>
  <c r="P130"/>
  <c r="P297"/>
  <c r="P331"/>
  <c r="Z333"/>
  <c r="AN333" s="1"/>
  <c r="Z332"/>
  <c r="AN332" s="1"/>
  <c r="Z331"/>
  <c r="AN331" s="1"/>
  <c r="Q91"/>
  <c r="P129"/>
  <c r="Q230"/>
  <c r="Q49"/>
  <c r="Q123"/>
  <c r="P166"/>
  <c r="Q7"/>
  <c r="P68"/>
  <c r="R68" s="1"/>
  <c r="Q124"/>
  <c r="Q228"/>
  <c r="P295"/>
  <c r="AI204"/>
  <c r="AN204" s="1"/>
  <c r="AB204"/>
  <c r="P71"/>
  <c r="R71" s="1"/>
  <c r="Q292"/>
  <c r="P102"/>
  <c r="P197"/>
  <c r="Q209"/>
  <c r="P230"/>
  <c r="R230" s="1"/>
  <c r="P296"/>
  <c r="P92"/>
  <c r="Q130"/>
  <c r="P194"/>
  <c r="R194" s="1"/>
  <c r="P228"/>
  <c r="P233"/>
  <c r="P124"/>
  <c r="Q161"/>
  <c r="Q294"/>
  <c r="P28"/>
  <c r="P231"/>
  <c r="P294"/>
  <c r="AI294"/>
  <c r="AF294"/>
  <c r="AB192"/>
  <c r="AI37"/>
  <c r="AI129"/>
  <c r="AI152"/>
  <c r="AB160"/>
  <c r="AI296"/>
  <c r="AB296"/>
  <c r="AF296"/>
  <c r="P125"/>
  <c r="Q139"/>
  <c r="P207"/>
  <c r="R207" s="1"/>
  <c r="AF227"/>
  <c r="Q159"/>
  <c r="P104"/>
  <c r="Q208"/>
  <c r="Q231"/>
  <c r="AF230"/>
  <c r="Z232"/>
  <c r="P43"/>
  <c r="P205"/>
  <c r="Z228"/>
  <c r="Q232"/>
  <c r="P292"/>
  <c r="Q93"/>
  <c r="P127"/>
  <c r="R127" s="1"/>
  <c r="Q204"/>
  <c r="P209"/>
  <c r="R209" s="1"/>
  <c r="P229"/>
  <c r="Q293"/>
  <c r="Q295"/>
  <c r="Q297"/>
  <c r="P336"/>
  <c r="Z336"/>
  <c r="AN336" s="1"/>
  <c r="P335"/>
  <c r="Z335"/>
  <c r="AN335" s="1"/>
  <c r="P334"/>
  <c r="Q337"/>
  <c r="Z334"/>
  <c r="AN334" s="1"/>
  <c r="P337"/>
  <c r="P293"/>
  <c r="AB294"/>
  <c r="AB295"/>
  <c r="AF295"/>
  <c r="AI295"/>
  <c r="AB293"/>
  <c r="AF293"/>
  <c r="AI293"/>
  <c r="AB292"/>
  <c r="AF292"/>
  <c r="AI292"/>
  <c r="Z233"/>
  <c r="AI230"/>
  <c r="AB230"/>
  <c r="Z231"/>
  <c r="Z229"/>
  <c r="AI227"/>
  <c r="AB227"/>
  <c r="AI226"/>
  <c r="AB226"/>
  <c r="Q227"/>
  <c r="P226"/>
  <c r="AB86"/>
  <c r="AI86"/>
  <c r="AB188"/>
  <c r="AI125"/>
  <c r="AF125"/>
  <c r="AI151"/>
  <c r="P50"/>
  <c r="AF86"/>
  <c r="P93"/>
  <c r="Q103"/>
  <c r="AF119"/>
  <c r="AN119" s="1"/>
  <c r="Q129"/>
  <c r="Q206"/>
  <c r="Q190"/>
  <c r="P18"/>
  <c r="Z206"/>
  <c r="Z161"/>
  <c r="Q27"/>
  <c r="P192"/>
  <c r="P196"/>
  <c r="P204"/>
  <c r="AF37"/>
  <c r="Z27"/>
  <c r="P65"/>
  <c r="R65" s="1"/>
  <c r="P91"/>
  <c r="Q97"/>
  <c r="Z104"/>
  <c r="Q126"/>
  <c r="Z127"/>
  <c r="AF129"/>
  <c r="Q160"/>
  <c r="AB37"/>
  <c r="Z102"/>
  <c r="P126"/>
  <c r="AB129"/>
  <c r="Q194"/>
  <c r="Q197"/>
  <c r="Q207"/>
  <c r="P206"/>
  <c r="Q196"/>
  <c r="P227"/>
  <c r="Q226"/>
  <c r="Z209"/>
  <c r="Z208"/>
  <c r="Z207"/>
  <c r="Q205"/>
  <c r="Z205"/>
  <c r="AB197"/>
  <c r="AF197"/>
  <c r="AI197"/>
  <c r="AB196"/>
  <c r="AF196"/>
  <c r="AI196"/>
  <c r="AF195"/>
  <c r="AB195"/>
  <c r="AI195"/>
  <c r="Q195"/>
  <c r="P195"/>
  <c r="AB194"/>
  <c r="AF194"/>
  <c r="AI194"/>
  <c r="P190"/>
  <c r="R190" s="1"/>
  <c r="AF192"/>
  <c r="Q192"/>
  <c r="Q187"/>
  <c r="Q188"/>
  <c r="Q191"/>
  <c r="Q181"/>
  <c r="AI193"/>
  <c r="AB193"/>
  <c r="P193"/>
  <c r="P187"/>
  <c r="Q193"/>
  <c r="Z190"/>
  <c r="AF193"/>
  <c r="P191"/>
  <c r="Z191"/>
  <c r="P188"/>
  <c r="AI192"/>
  <c r="AN192" s="1"/>
  <c r="AF188"/>
  <c r="AI188"/>
  <c r="Z187"/>
  <c r="Z181"/>
  <c r="P181"/>
  <c r="R181" s="1"/>
  <c r="Q166"/>
  <c r="AF167"/>
  <c r="AB167"/>
  <c r="AI167"/>
  <c r="AB165"/>
  <c r="AI165"/>
  <c r="AF165"/>
  <c r="Q165"/>
  <c r="AF166"/>
  <c r="AN166" s="1"/>
  <c r="Q167"/>
  <c r="P165"/>
  <c r="P167"/>
  <c r="AB166"/>
  <c r="P159"/>
  <c r="AI160"/>
  <c r="AF160"/>
  <c r="P160"/>
  <c r="P161"/>
  <c r="R161" s="1"/>
  <c r="AB159"/>
  <c r="AF159"/>
  <c r="AI159"/>
  <c r="AB154"/>
  <c r="AI154"/>
  <c r="AB149"/>
  <c r="AI149"/>
  <c r="AF155"/>
  <c r="AN155" s="1"/>
  <c r="AB148"/>
  <c r="AI148"/>
  <c r="Q155"/>
  <c r="Q154"/>
  <c r="Q153"/>
  <c r="Q152"/>
  <c r="Q151"/>
  <c r="Q150"/>
  <c r="Q149"/>
  <c r="Q148"/>
  <c r="AB155"/>
  <c r="AF154"/>
  <c r="AB153"/>
  <c r="AF153"/>
  <c r="AN153" s="1"/>
  <c r="AB152"/>
  <c r="AF152"/>
  <c r="AB151"/>
  <c r="AF151"/>
  <c r="AI150"/>
  <c r="AF150"/>
  <c r="AF149"/>
  <c r="AF148"/>
  <c r="AF156"/>
  <c r="AB156"/>
  <c r="AI156"/>
  <c r="Q156"/>
  <c r="P156"/>
  <c r="Q141"/>
  <c r="Q140"/>
  <c r="Z141"/>
  <c r="AF140"/>
  <c r="AI140"/>
  <c r="Z139"/>
  <c r="Q133"/>
  <c r="Q132"/>
  <c r="Q131"/>
  <c r="Z133"/>
  <c r="P132"/>
  <c r="Z132"/>
  <c r="Z131"/>
  <c r="P154"/>
  <c r="P152"/>
  <c r="P150"/>
  <c r="P148"/>
  <c r="P140"/>
  <c r="R140" s="1"/>
  <c r="P133"/>
  <c r="P155"/>
  <c r="P153"/>
  <c r="P151"/>
  <c r="P149"/>
  <c r="P141"/>
  <c r="P139"/>
  <c r="P128"/>
  <c r="Q125"/>
  <c r="AB130"/>
  <c r="AF130"/>
  <c r="AI130"/>
  <c r="AB126"/>
  <c r="AF126"/>
  <c r="AI126"/>
  <c r="AB128"/>
  <c r="AF128"/>
  <c r="AI128"/>
  <c r="AB125"/>
  <c r="AB124"/>
  <c r="AF124"/>
  <c r="AI124"/>
  <c r="AB123"/>
  <c r="AF123"/>
  <c r="AI123"/>
  <c r="P123"/>
  <c r="R123" s="1"/>
  <c r="AB119"/>
  <c r="Q119"/>
  <c r="P131"/>
  <c r="AB111"/>
  <c r="Q104"/>
  <c r="Q111"/>
  <c r="AF112"/>
  <c r="P112"/>
  <c r="Q112"/>
  <c r="P111"/>
  <c r="AI111"/>
  <c r="AI112"/>
  <c r="AF111"/>
  <c r="Z103"/>
  <c r="Q102"/>
  <c r="P103"/>
  <c r="Z97"/>
  <c r="Q95"/>
  <c r="Z95"/>
  <c r="Q92"/>
  <c r="AF94"/>
  <c r="AI94"/>
  <c r="AB94"/>
  <c r="AF96"/>
  <c r="AB96"/>
  <c r="AI96"/>
  <c r="AF98"/>
  <c r="AB98"/>
  <c r="AI98"/>
  <c r="P94"/>
  <c r="P98"/>
  <c r="P96"/>
  <c r="Q98"/>
  <c r="Q96"/>
  <c r="Q94"/>
  <c r="P97"/>
  <c r="P95"/>
  <c r="AB93"/>
  <c r="AF93"/>
  <c r="AI93"/>
  <c r="AB92"/>
  <c r="AF92"/>
  <c r="AI92"/>
  <c r="AB91"/>
  <c r="AF91"/>
  <c r="AI91"/>
  <c r="Q86"/>
  <c r="P86"/>
  <c r="AI21"/>
  <c r="AI63"/>
  <c r="AB63"/>
  <c r="P21"/>
  <c r="Q21"/>
  <c r="AF63"/>
  <c r="Q46"/>
  <c r="Q68"/>
  <c r="Q65"/>
  <c r="Z68"/>
  <c r="Q73"/>
  <c r="Z73"/>
  <c r="Q71"/>
  <c r="P70"/>
  <c r="R70" s="1"/>
  <c r="Q48"/>
  <c r="Q24"/>
  <c r="P46"/>
  <c r="AF69"/>
  <c r="AB69"/>
  <c r="AI69"/>
  <c r="AB67"/>
  <c r="AI67"/>
  <c r="AF67"/>
  <c r="AI66"/>
  <c r="AF66"/>
  <c r="AB66"/>
  <c r="AI70"/>
  <c r="AF70"/>
  <c r="AB70"/>
  <c r="AB72"/>
  <c r="AF72"/>
  <c r="AI72"/>
  <c r="P66"/>
  <c r="R66" s="1"/>
  <c r="P69"/>
  <c r="R69" s="1"/>
  <c r="Q66"/>
  <c r="P72"/>
  <c r="R72" s="1"/>
  <c r="AB71"/>
  <c r="Q69"/>
  <c r="Q72"/>
  <c r="P67"/>
  <c r="R67" s="1"/>
  <c r="AF71"/>
  <c r="AN71" s="1"/>
  <c r="Q67"/>
  <c r="P73"/>
  <c r="R73" s="1"/>
  <c r="Q70"/>
  <c r="AB65"/>
  <c r="AF65"/>
  <c r="AI65"/>
  <c r="AB64"/>
  <c r="AI64"/>
  <c r="AF64"/>
  <c r="Q64"/>
  <c r="P64"/>
  <c r="R64" s="1"/>
  <c r="P7"/>
  <c r="Q52"/>
  <c r="Z52"/>
  <c r="Z48"/>
  <c r="AB50"/>
  <c r="AI50"/>
  <c r="AF50"/>
  <c r="AI44"/>
  <c r="AF44"/>
  <c r="AB44"/>
  <c r="AI53"/>
  <c r="AF53"/>
  <c r="AB53"/>
  <c r="AI45"/>
  <c r="AF45"/>
  <c r="AB45"/>
  <c r="AF47"/>
  <c r="AB47"/>
  <c r="AI47"/>
  <c r="P44"/>
  <c r="P53"/>
  <c r="R53" s="1"/>
  <c r="Q53"/>
  <c r="Z49"/>
  <c r="P47"/>
  <c r="R47" s="1"/>
  <c r="AB46"/>
  <c r="Q44"/>
  <c r="Q47"/>
  <c r="AF46"/>
  <c r="AN46" s="1"/>
  <c r="P49"/>
  <c r="Q50"/>
  <c r="P45"/>
  <c r="P48"/>
  <c r="R48" s="1"/>
  <c r="Q45"/>
  <c r="Z43"/>
  <c r="P37"/>
  <c r="Q37"/>
  <c r="AK37"/>
  <c r="AB26"/>
  <c r="AF26"/>
  <c r="AI26"/>
  <c r="AF20"/>
  <c r="AB20"/>
  <c r="AI20"/>
  <c r="AF23"/>
  <c r="AB23"/>
  <c r="AI23"/>
  <c r="AI19"/>
  <c r="AF19"/>
  <c r="AB19"/>
  <c r="AB24"/>
  <c r="P19"/>
  <c r="P25"/>
  <c r="Q28"/>
  <c r="Z25"/>
  <c r="AI24"/>
  <c r="P23"/>
  <c r="AB21"/>
  <c r="Q19"/>
  <c r="P26"/>
  <c r="Q23"/>
  <c r="AF21"/>
  <c r="Z28"/>
  <c r="Q26"/>
  <c r="P20"/>
  <c r="AF24"/>
  <c r="P24"/>
  <c r="Q20"/>
  <c r="Z18"/>
  <c r="P63"/>
  <c r="R63" s="1"/>
  <c r="Q63"/>
  <c r="Q16"/>
  <c r="P11"/>
  <c r="P3"/>
  <c r="Q6"/>
  <c r="P2"/>
  <c r="Z7"/>
  <c r="Q8"/>
  <c r="Z8"/>
  <c r="P16"/>
  <c r="AK9"/>
  <c r="Q3"/>
  <c r="Z3"/>
  <c r="AK4"/>
  <c r="P5"/>
  <c r="Q11"/>
  <c r="Q5"/>
  <c r="Z11"/>
  <c r="Z10"/>
  <c r="P10"/>
  <c r="P9"/>
  <c r="Z2"/>
  <c r="Q2"/>
  <c r="Q4"/>
  <c r="Q13"/>
  <c r="Q9"/>
  <c r="P4"/>
  <c r="P13"/>
  <c r="Z6"/>
  <c r="P6"/>
  <c r="AF5"/>
  <c r="AF9"/>
  <c r="AB13"/>
  <c r="AI5"/>
  <c r="AI9"/>
  <c r="AB5"/>
  <c r="AB9"/>
  <c r="AF13"/>
  <c r="AI13"/>
  <c r="AI4"/>
  <c r="AB4"/>
  <c r="AF4"/>
  <c r="AB16"/>
  <c r="AF16"/>
  <c r="AN16" s="1"/>
  <c r="R157" l="1"/>
  <c r="AN157"/>
  <c r="R137"/>
  <c r="AN110"/>
  <c r="AN83"/>
  <c r="R329"/>
  <c r="AN135"/>
  <c r="AN227"/>
  <c r="AN314"/>
  <c r="AN163"/>
  <c r="AN223"/>
  <c r="R319"/>
  <c r="R105"/>
  <c r="R170"/>
  <c r="AN164"/>
  <c r="AB320"/>
  <c r="AI216"/>
  <c r="AN216" s="1"/>
  <c r="AB216"/>
  <c r="R318"/>
  <c r="R325"/>
  <c r="R301"/>
  <c r="AF272"/>
  <c r="R60"/>
  <c r="R143"/>
  <c r="R138"/>
  <c r="R135"/>
  <c r="R107"/>
  <c r="R108"/>
  <c r="AN105"/>
  <c r="R36"/>
  <c r="I4" i="3"/>
  <c r="J4" s="1"/>
  <c r="H5"/>
  <c r="B7"/>
  <c r="C6"/>
  <c r="AN321" i="1"/>
  <c r="AI320"/>
  <c r="AN320" s="1"/>
  <c r="AN35"/>
  <c r="AN34"/>
  <c r="AN36"/>
  <c r="R34"/>
  <c r="AN62"/>
  <c r="AN61"/>
  <c r="R324"/>
  <c r="AN323"/>
  <c r="AN322"/>
  <c r="AB322"/>
  <c r="AF322"/>
  <c r="AI322"/>
  <c r="R321"/>
  <c r="AN222"/>
  <c r="R225"/>
  <c r="R222"/>
  <c r="AN225"/>
  <c r="AN138"/>
  <c r="AN137"/>
  <c r="AN136"/>
  <c r="AI134"/>
  <c r="AB134"/>
  <c r="AF134"/>
  <c r="AN329"/>
  <c r="AN328"/>
  <c r="AB328"/>
  <c r="AF328"/>
  <c r="AI328"/>
  <c r="AB224"/>
  <c r="AF224"/>
  <c r="AI224"/>
  <c r="AN146"/>
  <c r="AN109"/>
  <c r="AN108"/>
  <c r="AN106"/>
  <c r="AI106"/>
  <c r="AB106"/>
  <c r="AF106"/>
  <c r="R144"/>
  <c r="R114"/>
  <c r="AN326"/>
  <c r="R199"/>
  <c r="AN316"/>
  <c r="R169"/>
  <c r="AN310"/>
  <c r="AN168"/>
  <c r="AN115"/>
  <c r="R116"/>
  <c r="AN226"/>
  <c r="R268"/>
  <c r="R42"/>
  <c r="R142"/>
  <c r="AN144"/>
  <c r="AN319"/>
  <c r="R168"/>
  <c r="AN318"/>
  <c r="AB318"/>
  <c r="AF318"/>
  <c r="AI318"/>
  <c r="AN325"/>
  <c r="AN324"/>
  <c r="AN171"/>
  <c r="AN170"/>
  <c r="AN145"/>
  <c r="AN116"/>
  <c r="R115"/>
  <c r="AN169"/>
  <c r="AN143"/>
  <c r="AN114"/>
  <c r="AN142"/>
  <c r="AN182"/>
  <c r="AN330"/>
  <c r="AN113"/>
  <c r="R41"/>
  <c r="R182"/>
  <c r="R113"/>
  <c r="R310"/>
  <c r="R39"/>
  <c r="AN84"/>
  <c r="AN200"/>
  <c r="AN199"/>
  <c r="AN81"/>
  <c r="R81"/>
  <c r="AN296"/>
  <c r="AN15"/>
  <c r="AN313"/>
  <c r="R330"/>
  <c r="AN59"/>
  <c r="R203"/>
  <c r="AF307"/>
  <c r="AN29"/>
  <c r="R267"/>
  <c r="AN312"/>
  <c r="AN20"/>
  <c r="AF263"/>
  <c r="AN263" s="1"/>
  <c r="AN100"/>
  <c r="AN47"/>
  <c r="AN167"/>
  <c r="R49"/>
  <c r="AN44"/>
  <c r="AN309"/>
  <c r="AI272"/>
  <c r="R14"/>
  <c r="R173"/>
  <c r="R175"/>
  <c r="R33"/>
  <c r="R90"/>
  <c r="R101"/>
  <c r="R314"/>
  <c r="AN195"/>
  <c r="AN82"/>
  <c r="AN80"/>
  <c r="AF60"/>
  <c r="AN60" s="1"/>
  <c r="AB60"/>
  <c r="R100"/>
  <c r="AN283"/>
  <c r="R85"/>
  <c r="AN4"/>
  <c r="R139"/>
  <c r="AN86"/>
  <c r="R240"/>
  <c r="AN75"/>
  <c r="AN265"/>
  <c r="AN267"/>
  <c r="AN266"/>
  <c r="AN30"/>
  <c r="AN78"/>
  <c r="AI271"/>
  <c r="AN271" s="1"/>
  <c r="AN41"/>
  <c r="R281"/>
  <c r="AB271"/>
  <c r="R311"/>
  <c r="R38"/>
  <c r="AN126"/>
  <c r="AN197"/>
  <c r="AN293"/>
  <c r="AN294"/>
  <c r="AN280"/>
  <c r="AN51"/>
  <c r="AB352"/>
  <c r="AN352"/>
  <c r="AN88"/>
  <c r="AB351"/>
  <c r="AN351"/>
  <c r="AN96"/>
  <c r="AN285"/>
  <c r="AN185"/>
  <c r="R55"/>
  <c r="R57"/>
  <c r="AN269"/>
  <c r="AN87"/>
  <c r="AN304"/>
  <c r="AB349"/>
  <c r="AN349"/>
  <c r="AB353"/>
  <c r="AN353"/>
  <c r="AN128"/>
  <c r="AN194"/>
  <c r="AN117"/>
  <c r="AN281"/>
  <c r="AN186"/>
  <c r="AN258"/>
  <c r="AN31"/>
  <c r="AB348"/>
  <c r="AN348"/>
  <c r="AN340"/>
  <c r="AB340"/>
  <c r="AN26"/>
  <c r="R7"/>
  <c r="AN98"/>
  <c r="AB350"/>
  <c r="AN350"/>
  <c r="AN5"/>
  <c r="R16"/>
  <c r="AN53"/>
  <c r="AN148"/>
  <c r="AN40"/>
  <c r="AN183"/>
  <c r="AN74"/>
  <c r="AN101"/>
  <c r="AN42"/>
  <c r="AN14"/>
  <c r="AN79"/>
  <c r="AN90"/>
  <c r="AN38"/>
  <c r="AN92"/>
  <c r="AN123"/>
  <c r="AN149"/>
  <c r="AN193"/>
  <c r="AN238"/>
  <c r="AN69"/>
  <c r="AN277"/>
  <c r="AN254"/>
  <c r="AN120"/>
  <c r="AN56"/>
  <c r="R273"/>
  <c r="R272"/>
  <c r="AN67"/>
  <c r="AN91"/>
  <c r="AN94"/>
  <c r="AN130"/>
  <c r="AN156"/>
  <c r="AN230"/>
  <c r="AN12"/>
  <c r="AN17"/>
  <c r="AN286"/>
  <c r="AN118"/>
  <c r="AN85"/>
  <c r="AN122"/>
  <c r="AN58"/>
  <c r="AN39"/>
  <c r="AN270"/>
  <c r="R312"/>
  <c r="AB203"/>
  <c r="AN99"/>
  <c r="AN64"/>
  <c r="AN165"/>
  <c r="AN198"/>
  <c r="AN147"/>
  <c r="AN287"/>
  <c r="AN89"/>
  <c r="AN241"/>
  <c r="AN250"/>
  <c r="AN259"/>
  <c r="R218"/>
  <c r="AN57"/>
  <c r="AN22"/>
  <c r="AN299"/>
  <c r="AN300"/>
  <c r="R172"/>
  <c r="R305"/>
  <c r="AF203"/>
  <c r="AN203" s="1"/>
  <c r="AN151"/>
  <c r="AN129"/>
  <c r="R245"/>
  <c r="AN152"/>
  <c r="R302"/>
  <c r="AN65"/>
  <c r="AN279"/>
  <c r="AN289"/>
  <c r="AN275"/>
  <c r="AN249"/>
  <c r="AN55"/>
  <c r="AN32"/>
  <c r="AN13"/>
  <c r="AN72"/>
  <c r="AN93"/>
  <c r="AN124"/>
  <c r="AN150"/>
  <c r="AN159"/>
  <c r="AN188"/>
  <c r="AN276"/>
  <c r="AN235"/>
  <c r="AN255"/>
  <c r="AN257"/>
  <c r="R32"/>
  <c r="AN21"/>
  <c r="AN23"/>
  <c r="AN45"/>
  <c r="AN50"/>
  <c r="AN63"/>
  <c r="AN111"/>
  <c r="AN154"/>
  <c r="AN160"/>
  <c r="AN291"/>
  <c r="AN77"/>
  <c r="AN273"/>
  <c r="R317"/>
  <c r="AN24"/>
  <c r="AN19"/>
  <c r="AN70"/>
  <c r="AN112"/>
  <c r="AN125"/>
  <c r="AN274"/>
  <c r="R276"/>
  <c r="AN189"/>
  <c r="AN184"/>
  <c r="AN252"/>
  <c r="AN220"/>
  <c r="AN121"/>
  <c r="AN76"/>
  <c r="AN33"/>
  <c r="R315"/>
  <c r="R307"/>
  <c r="AN9"/>
  <c r="AN37"/>
  <c r="AN242"/>
  <c r="R234"/>
  <c r="R243"/>
  <c r="R252"/>
  <c r="R306"/>
  <c r="AN202"/>
  <c r="AI301"/>
  <c r="AB301"/>
  <c r="AN278"/>
  <c r="AN246"/>
  <c r="AN272"/>
  <c r="AB315"/>
  <c r="AF315"/>
  <c r="AI315"/>
  <c r="R304"/>
  <c r="AF298"/>
  <c r="AB298"/>
  <c r="AI298"/>
  <c r="AF127"/>
  <c r="AF306"/>
  <c r="AI306"/>
  <c r="AB306"/>
  <c r="AB263"/>
  <c r="AN196"/>
  <c r="AN292"/>
  <c r="AN260"/>
  <c r="R250"/>
  <c r="AN140"/>
  <c r="R265"/>
  <c r="R87"/>
  <c r="R316"/>
  <c r="AI177"/>
  <c r="AN177" s="1"/>
  <c r="AI307"/>
  <c r="AN307" s="1"/>
  <c r="AB307"/>
  <c r="R30"/>
  <c r="R308"/>
  <c r="AF302"/>
  <c r="AB302"/>
  <c r="AI302"/>
  <c r="AN54"/>
  <c r="R309"/>
  <c r="AF301"/>
  <c r="AN66"/>
  <c r="R103"/>
  <c r="AN262"/>
  <c r="R201"/>
  <c r="R313"/>
  <c r="R99"/>
  <c r="AN201"/>
  <c r="R202"/>
  <c r="AF311"/>
  <c r="AI311"/>
  <c r="AN295"/>
  <c r="R270"/>
  <c r="R31"/>
  <c r="R235"/>
  <c r="R22"/>
  <c r="R56"/>
  <c r="AB177"/>
  <c r="R191"/>
  <c r="R266"/>
  <c r="AB268"/>
  <c r="AF268"/>
  <c r="AI268"/>
  <c r="AI264"/>
  <c r="AB264"/>
  <c r="AF264"/>
  <c r="R54"/>
  <c r="AB240"/>
  <c r="AB244"/>
  <c r="AF218"/>
  <c r="R236"/>
  <c r="AF104"/>
  <c r="AB234"/>
  <c r="AF245"/>
  <c r="AB219"/>
  <c r="AI237"/>
  <c r="R219"/>
  <c r="R174"/>
  <c r="R179"/>
  <c r="R178"/>
  <c r="R176"/>
  <c r="R120"/>
  <c r="R88"/>
  <c r="R303"/>
  <c r="R121"/>
  <c r="R25"/>
  <c r="R287"/>
  <c r="R299"/>
  <c r="R239"/>
  <c r="R261"/>
  <c r="R298"/>
  <c r="R91"/>
  <c r="AF240"/>
  <c r="R300"/>
  <c r="R185"/>
  <c r="AI218"/>
  <c r="AB218"/>
  <c r="R221"/>
  <c r="R220"/>
  <c r="R254"/>
  <c r="R259"/>
  <c r="R251"/>
  <c r="R247"/>
  <c r="AI219"/>
  <c r="R257"/>
  <c r="R159"/>
  <c r="R43"/>
  <c r="R29"/>
  <c r="AI240"/>
  <c r="AN240" s="1"/>
  <c r="R258"/>
  <c r="R10"/>
  <c r="R5"/>
  <c r="R284"/>
  <c r="R277"/>
  <c r="R241"/>
  <c r="R237"/>
  <c r="R249"/>
  <c r="AF219"/>
  <c r="R256"/>
  <c r="R260"/>
  <c r="AB221"/>
  <c r="AF221"/>
  <c r="AI221"/>
  <c r="R275"/>
  <c r="R253"/>
  <c r="R183"/>
  <c r="AF237"/>
  <c r="R246"/>
  <c r="AB261"/>
  <c r="AF261"/>
  <c r="AI261"/>
  <c r="AI245"/>
  <c r="AN245" s="1"/>
  <c r="AB245"/>
  <c r="R242"/>
  <c r="AB256"/>
  <c r="AF256"/>
  <c r="AI256"/>
  <c r="AB251"/>
  <c r="AF251"/>
  <c r="AI251"/>
  <c r="R156"/>
  <c r="R93"/>
  <c r="AF244"/>
  <c r="R133"/>
  <c r="R196"/>
  <c r="R229"/>
  <c r="R278"/>
  <c r="R280"/>
  <c r="AI244"/>
  <c r="R288"/>
  <c r="AF234"/>
  <c r="AI234"/>
  <c r="AB243"/>
  <c r="AF243"/>
  <c r="AI243"/>
  <c r="AB248"/>
  <c r="AF248"/>
  <c r="AI248"/>
  <c r="R238"/>
  <c r="AF239"/>
  <c r="AI239"/>
  <c r="AB239"/>
  <c r="AB236"/>
  <c r="AI236"/>
  <c r="AF236"/>
  <c r="R186"/>
  <c r="R89"/>
  <c r="R122"/>
  <c r="R184"/>
  <c r="R148"/>
  <c r="R96"/>
  <c r="R111"/>
  <c r="R279"/>
  <c r="R286"/>
  <c r="R291"/>
  <c r="R45"/>
  <c r="R21"/>
  <c r="R290"/>
  <c r="R189"/>
  <c r="R147"/>
  <c r="R117"/>
  <c r="R86"/>
  <c r="R296"/>
  <c r="R160"/>
  <c r="R231"/>
  <c r="R118"/>
  <c r="R204"/>
  <c r="R289"/>
  <c r="R97"/>
  <c r="R18"/>
  <c r="R12"/>
  <c r="R285"/>
  <c r="R283"/>
  <c r="R128"/>
  <c r="R44"/>
  <c r="R282"/>
  <c r="R151"/>
  <c r="R206"/>
  <c r="R292"/>
  <c r="R6"/>
  <c r="R19"/>
  <c r="R195"/>
  <c r="R46"/>
  <c r="R132"/>
  <c r="R155"/>
  <c r="R153"/>
  <c r="R188"/>
  <c r="R294"/>
  <c r="R20"/>
  <c r="R154"/>
  <c r="R165"/>
  <c r="R193"/>
  <c r="R228"/>
  <c r="R233"/>
  <c r="AB290"/>
  <c r="AF290"/>
  <c r="AI290"/>
  <c r="AB288"/>
  <c r="AF288"/>
  <c r="AI288"/>
  <c r="AB284"/>
  <c r="AI284"/>
  <c r="AF284"/>
  <c r="AB282"/>
  <c r="AF282"/>
  <c r="AI282"/>
  <c r="R274"/>
  <c r="R15"/>
  <c r="R297"/>
  <c r="R27"/>
  <c r="AF141"/>
  <c r="R205"/>
  <c r="R28"/>
  <c r="R92"/>
  <c r="AB127"/>
  <c r="R166"/>
  <c r="R8"/>
  <c r="R104"/>
  <c r="AB27"/>
  <c r="R11"/>
  <c r="R50"/>
  <c r="R102"/>
  <c r="R232"/>
  <c r="AI206"/>
  <c r="AN206" s="1"/>
  <c r="R13"/>
  <c r="R3"/>
  <c r="R95"/>
  <c r="R112"/>
  <c r="R149"/>
  <c r="R152"/>
  <c r="R167"/>
  <c r="R187"/>
  <c r="R226"/>
  <c r="R293"/>
  <c r="R197"/>
  <c r="R119"/>
  <c r="AF102"/>
  <c r="R9"/>
  <c r="R24"/>
  <c r="R94"/>
  <c r="R131"/>
  <c r="R141"/>
  <c r="R150"/>
  <c r="R227"/>
  <c r="R125"/>
  <c r="R124"/>
  <c r="R129"/>
  <c r="R4"/>
  <c r="R23"/>
  <c r="R2"/>
  <c r="R26"/>
  <c r="R37"/>
  <c r="R98"/>
  <c r="R126"/>
  <c r="R295"/>
  <c r="R130"/>
  <c r="R17"/>
  <c r="AF187"/>
  <c r="R192"/>
  <c r="R40"/>
  <c r="AI27"/>
  <c r="AB333"/>
  <c r="AB332"/>
  <c r="AB331"/>
  <c r="AI102"/>
  <c r="AB206"/>
  <c r="AI232"/>
  <c r="AF231"/>
  <c r="AF229"/>
  <c r="AF232"/>
  <c r="AI228"/>
  <c r="AB228"/>
  <c r="AF228"/>
  <c r="AB68"/>
  <c r="AF161"/>
  <c r="AB232"/>
  <c r="AF233"/>
  <c r="AF8"/>
  <c r="AF27"/>
  <c r="AB336"/>
  <c r="AB335"/>
  <c r="AB334"/>
  <c r="AB233"/>
  <c r="AI233"/>
  <c r="AB231"/>
  <c r="AI231"/>
  <c r="AB229"/>
  <c r="AI229"/>
  <c r="AI68"/>
  <c r="AI104"/>
  <c r="AN104" s="1"/>
  <c r="AI73"/>
  <c r="AI127"/>
  <c r="AN127" s="1"/>
  <c r="AB161"/>
  <c r="AI103"/>
  <c r="AI132"/>
  <c r="AI131"/>
  <c r="AF190"/>
  <c r="AB102"/>
  <c r="AI97"/>
  <c r="AF68"/>
  <c r="AB104"/>
  <c r="AI161"/>
  <c r="AB209"/>
  <c r="AI209"/>
  <c r="AN209" s="1"/>
  <c r="AB208"/>
  <c r="AI208"/>
  <c r="AN208" s="1"/>
  <c r="AB207"/>
  <c r="AI207"/>
  <c r="AN207" s="1"/>
  <c r="AB205"/>
  <c r="AI205"/>
  <c r="AN205" s="1"/>
  <c r="AB191"/>
  <c r="AI191"/>
  <c r="AF191"/>
  <c r="AB190"/>
  <c r="AI190"/>
  <c r="AI187"/>
  <c r="AB187"/>
  <c r="AB181"/>
  <c r="AI181"/>
  <c r="AF181"/>
  <c r="AF132"/>
  <c r="AI141"/>
  <c r="AB141"/>
  <c r="AB139"/>
  <c r="AI139"/>
  <c r="AF139"/>
  <c r="AB133"/>
  <c r="AI133"/>
  <c r="AF133"/>
  <c r="AB132"/>
  <c r="AF131"/>
  <c r="AB131"/>
  <c r="AF103"/>
  <c r="AB103"/>
  <c r="AF97"/>
  <c r="AB97"/>
  <c r="AI95"/>
  <c r="AF95"/>
  <c r="AB95"/>
  <c r="AB48"/>
  <c r="AI52"/>
  <c r="AB3"/>
  <c r="AB73"/>
  <c r="AF73"/>
  <c r="AF52"/>
  <c r="AB52"/>
  <c r="AI48"/>
  <c r="AF48"/>
  <c r="AI49"/>
  <c r="AF49"/>
  <c r="AB49"/>
  <c r="AI43"/>
  <c r="AB43"/>
  <c r="AF43"/>
  <c r="AI25"/>
  <c r="AB25"/>
  <c r="AF25"/>
  <c r="AI28"/>
  <c r="AF28"/>
  <c r="AB28"/>
  <c r="AI18"/>
  <c r="AB18"/>
  <c r="AF18"/>
  <c r="AF7"/>
  <c r="AI7"/>
  <c r="AB7"/>
  <c r="AI3"/>
  <c r="AI8"/>
  <c r="AF3"/>
  <c r="AB8"/>
  <c r="AF11"/>
  <c r="AI11"/>
  <c r="AB11"/>
  <c r="AF6"/>
  <c r="AI10"/>
  <c r="AF10"/>
  <c r="AB10"/>
  <c r="AI2"/>
  <c r="AB2"/>
  <c r="AF2"/>
  <c r="AB6"/>
  <c r="AI6"/>
  <c r="AN6" s="1"/>
  <c r="AN134" l="1"/>
  <c r="AN315"/>
  <c r="AN103"/>
  <c r="H6" i="3"/>
  <c r="I5"/>
  <c r="J5" s="1"/>
  <c r="B8"/>
  <c r="C7"/>
  <c r="AN224" i="1"/>
  <c r="AN10"/>
  <c r="AN181"/>
  <c r="AN218"/>
  <c r="AN311"/>
  <c r="AN306"/>
  <c r="AN3"/>
  <c r="AN132"/>
  <c r="AN228"/>
  <c r="AN25"/>
  <c r="AN233"/>
  <c r="AN282"/>
  <c r="AN236"/>
  <c r="AN248"/>
  <c r="AN232"/>
  <c r="AN187"/>
  <c r="AN68"/>
  <c r="AN231"/>
  <c r="AN239"/>
  <c r="AN49"/>
  <c r="AN139"/>
  <c r="AN11"/>
  <c r="AN8"/>
  <c r="AN133"/>
  <c r="AN191"/>
  <c r="AN141"/>
  <c r="AN284"/>
  <c r="AN268"/>
  <c r="AN161"/>
  <c r="AN131"/>
  <c r="AN261"/>
  <c r="AN221"/>
  <c r="AN43"/>
  <c r="AN229"/>
  <c r="AN95"/>
  <c r="AN102"/>
  <c r="AN302"/>
  <c r="AN18"/>
  <c r="AN243"/>
  <c r="AN251"/>
  <c r="AN237"/>
  <c r="AN298"/>
  <c r="AN2"/>
  <c r="AN48"/>
  <c r="AN190"/>
  <c r="AN97"/>
  <c r="AN73"/>
  <c r="AN290"/>
  <c r="AN244"/>
  <c r="AN7"/>
  <c r="AN52"/>
  <c r="AN27"/>
  <c r="AN219"/>
  <c r="AN264"/>
  <c r="AN301"/>
  <c r="AN28"/>
  <c r="AN288"/>
  <c r="AN234"/>
  <c r="AN256"/>
  <c r="H7" i="3" l="1"/>
  <c r="I6"/>
  <c r="J6" s="1"/>
  <c r="B9"/>
  <c r="C8"/>
  <c r="H8" l="1"/>
  <c r="I7"/>
  <c r="J7" s="1"/>
  <c r="B10"/>
  <c r="C9"/>
  <c r="H9" l="1"/>
  <c r="I8"/>
  <c r="J8" s="1"/>
  <c r="B11"/>
  <c r="C10"/>
  <c r="H10" l="1"/>
  <c r="I9"/>
  <c r="J9" s="1"/>
  <c r="B12"/>
  <c r="C11"/>
  <c r="I10" l="1"/>
  <c r="J10" s="1"/>
  <c r="H11"/>
  <c r="B13"/>
  <c r="C12"/>
  <c r="I11" l="1"/>
  <c r="J11" s="1"/>
  <c r="H12"/>
  <c r="B14"/>
  <c r="C13"/>
  <c r="I12" l="1"/>
  <c r="J12" s="1"/>
  <c r="H13"/>
  <c r="B15"/>
  <c r="C14"/>
  <c r="I13" l="1"/>
  <c r="J13" s="1"/>
  <c r="H14"/>
  <c r="B16"/>
  <c r="C15"/>
  <c r="H15" l="1"/>
  <c r="I14"/>
  <c r="J14" s="1"/>
  <c r="B17"/>
  <c r="C16"/>
  <c r="H16" l="1"/>
  <c r="I15"/>
  <c r="J15" s="1"/>
  <c r="B18"/>
  <c r="C17"/>
  <c r="H17" l="1"/>
  <c r="I16"/>
  <c r="J16" s="1"/>
  <c r="B19"/>
  <c r="C19" s="1"/>
  <c r="C18"/>
  <c r="H18" l="1"/>
  <c r="I17"/>
  <c r="J17" s="1"/>
  <c r="I18" l="1"/>
  <c r="J18" s="1"/>
  <c r="H19"/>
  <c r="I19" l="1"/>
  <c r="J19" s="1"/>
  <c r="H20"/>
  <c r="H21" l="1"/>
  <c r="I20"/>
  <c r="J20" s="1"/>
  <c r="H22" l="1"/>
  <c r="I21"/>
  <c r="J21" s="1"/>
  <c r="H23" l="1"/>
  <c r="I22"/>
  <c r="J22" s="1"/>
  <c r="I23" l="1"/>
  <c r="J23" s="1"/>
  <c r="H24"/>
  <c r="H25" l="1"/>
  <c r="I24"/>
  <c r="J24" s="1"/>
  <c r="H26" l="1"/>
  <c r="I25"/>
  <c r="J25" s="1"/>
  <c r="H27" l="1"/>
  <c r="I26"/>
  <c r="J26" s="1"/>
  <c r="I27" l="1"/>
  <c r="J27" s="1"/>
  <c r="H28"/>
  <c r="H29" l="1"/>
  <c r="I28"/>
  <c r="J28" s="1"/>
  <c r="H30" l="1"/>
  <c r="I29"/>
  <c r="J29" s="1"/>
  <c r="H31" l="1"/>
  <c r="I31" s="1"/>
  <c r="J31" s="1"/>
  <c r="I30"/>
  <c r="J30" s="1"/>
</calcChain>
</file>

<file path=xl/sharedStrings.xml><?xml version="1.0" encoding="utf-8"?>
<sst xmlns="http://schemas.openxmlformats.org/spreadsheetml/2006/main" count="2316" uniqueCount="322">
  <si>
    <t>AC2</t>
  </si>
  <si>
    <t>Weapon</t>
  </si>
  <si>
    <t># of Shots</t>
  </si>
  <si>
    <t>AC5</t>
  </si>
  <si>
    <t>AC10</t>
  </si>
  <si>
    <t>AC20</t>
  </si>
  <si>
    <t>Max Range</t>
  </si>
  <si>
    <t>Manufacturer</t>
  </si>
  <si>
    <t>Dmg/1t Ammo</t>
  </si>
  <si>
    <t>Heat / Salvo</t>
  </si>
  <si>
    <t>Slots</t>
  </si>
  <si>
    <t>Accuracy</t>
  </si>
  <si>
    <t>GM</t>
  </si>
  <si>
    <t>Defiance</t>
  </si>
  <si>
    <t>Federated</t>
  </si>
  <si>
    <t>Kali Yama</t>
  </si>
  <si>
    <t>Mydron</t>
  </si>
  <si>
    <t>Imperator</t>
  </si>
  <si>
    <t>Done?</t>
  </si>
  <si>
    <t>x</t>
  </si>
  <si>
    <t>Crit Multi</t>
  </si>
  <si>
    <t>Rarity</t>
  </si>
  <si>
    <t>Bonus Dmg</t>
  </si>
  <si>
    <t>Base Dmg</t>
  </si>
  <si>
    <t>Stab / Salvo</t>
  </si>
  <si>
    <t>Battle Value</t>
  </si>
  <si>
    <t>Dmg / Ton</t>
  </si>
  <si>
    <t>Bonus Stab</t>
  </si>
  <si>
    <t>Base Stab</t>
  </si>
  <si>
    <t>Weight in tons</t>
  </si>
  <si>
    <t>Base Var.</t>
  </si>
  <si>
    <t>Var Bonus</t>
  </si>
  <si>
    <t>Western</t>
  </si>
  <si>
    <t>Refire Mod.</t>
  </si>
  <si>
    <t>Large</t>
  </si>
  <si>
    <t>Type</t>
  </si>
  <si>
    <t>Autocannon</t>
  </si>
  <si>
    <t>Laser</t>
  </si>
  <si>
    <t>Krupp</t>
  </si>
  <si>
    <t>Diverse Optics</t>
  </si>
  <si>
    <t>ExoStar</t>
  </si>
  <si>
    <t>Intek</t>
  </si>
  <si>
    <t>Magna</t>
  </si>
  <si>
    <t>SCI</t>
  </si>
  <si>
    <t>Blankenburg 25</t>
  </si>
  <si>
    <t>BlazeFire</t>
  </si>
  <si>
    <t>ER Large</t>
  </si>
  <si>
    <t>Thunderbolt 12</t>
  </si>
  <si>
    <t>Pulse Large</t>
  </si>
  <si>
    <t>Evas. Pips ignor.</t>
  </si>
  <si>
    <t>Medium</t>
  </si>
  <si>
    <t>Hellion</t>
  </si>
  <si>
    <t>Magna VI</t>
  </si>
  <si>
    <t>BrightBloom</t>
  </si>
  <si>
    <t>ER Medium</t>
  </si>
  <si>
    <t>Raker IV</t>
  </si>
  <si>
    <t>Pulse Medium</t>
  </si>
  <si>
    <t>Small</t>
  </si>
  <si>
    <t>Martell</t>
  </si>
  <si>
    <t>ER Small</t>
  </si>
  <si>
    <t>Maxell Metals</t>
  </si>
  <si>
    <t>Firmir</t>
  </si>
  <si>
    <t>Pulse Small</t>
  </si>
  <si>
    <t>PPC</t>
  </si>
  <si>
    <t>Ceres Arms</t>
  </si>
  <si>
    <t>Donal</t>
  </si>
  <si>
    <t>Tiegart</t>
  </si>
  <si>
    <t>Kinslaughter</t>
  </si>
  <si>
    <t>Kong Interstellar</t>
  </si>
  <si>
    <t>ER PPC</t>
  </si>
  <si>
    <t>Flamer</t>
  </si>
  <si>
    <t>Skylight</t>
  </si>
  <si>
    <t>Hotshot</t>
  </si>
  <si>
    <t>Olympus</t>
  </si>
  <si>
    <t>Gauss</t>
  </si>
  <si>
    <t>Gauss Rifle</t>
  </si>
  <si>
    <t>LongFire</t>
  </si>
  <si>
    <t>LRM</t>
  </si>
  <si>
    <t>LRM5</t>
  </si>
  <si>
    <t>LRM10</t>
  </si>
  <si>
    <t>LRM15</t>
  </si>
  <si>
    <t>LRM20</t>
  </si>
  <si>
    <t>Irian</t>
  </si>
  <si>
    <t>SRM</t>
  </si>
  <si>
    <t>SRM2</t>
  </si>
  <si>
    <t>SRM4</t>
  </si>
  <si>
    <t>SRM6</t>
  </si>
  <si>
    <t>Targetting Computer</t>
  </si>
  <si>
    <t>Version</t>
  </si>
  <si>
    <t>Hartford</t>
  </si>
  <si>
    <t>Model</t>
  </si>
  <si>
    <t>F1800</t>
  </si>
  <si>
    <t>Missile</t>
  </si>
  <si>
    <t>Arm Actuator</t>
  </si>
  <si>
    <t>Coventry</t>
  </si>
  <si>
    <t>Alpha</t>
  </si>
  <si>
    <t>B20 Extended</t>
  </si>
  <si>
    <t>B40 Extended</t>
  </si>
  <si>
    <t>B60 Extended</t>
  </si>
  <si>
    <t>X55 Standard</t>
  </si>
  <si>
    <t>X65 Standard</t>
  </si>
  <si>
    <t>X75 Standard</t>
  </si>
  <si>
    <t>Friedhof</t>
  </si>
  <si>
    <t>Behemoth</t>
  </si>
  <si>
    <t>Colossus</t>
  </si>
  <si>
    <t>Cronos</t>
  </si>
  <si>
    <t>Gargantuan</t>
  </si>
  <si>
    <t>Heracles</t>
  </si>
  <si>
    <t>Perseus</t>
  </si>
  <si>
    <t>Theseus</t>
  </si>
  <si>
    <t>Pitban</t>
  </si>
  <si>
    <t>Leg Actuator</t>
  </si>
  <si>
    <t>Jackrabbit</t>
  </si>
  <si>
    <t>Wallaby</t>
  </si>
  <si>
    <t>Kangaroo</t>
  </si>
  <si>
    <t>Rawlings</t>
  </si>
  <si>
    <t>Epsilon</t>
  </si>
  <si>
    <t>Omicron</t>
  </si>
  <si>
    <t>Omega</t>
  </si>
  <si>
    <t>F2400</t>
  </si>
  <si>
    <t>F3000</t>
  </si>
  <si>
    <t>S2000</t>
  </si>
  <si>
    <t>Kallon</t>
  </si>
  <si>
    <t>Ballistic</t>
  </si>
  <si>
    <t>A-C 1000</t>
  </si>
  <si>
    <t>A-C 1500</t>
  </si>
  <si>
    <t>A-C P150</t>
  </si>
  <si>
    <t>Lock-On</t>
  </si>
  <si>
    <t>RCA</t>
  </si>
  <si>
    <t>Energy</t>
  </si>
  <si>
    <t>InstaTrac IX</t>
  </si>
  <si>
    <t>InstaTrac VIII</t>
  </si>
  <si>
    <t>InstaTrac X</t>
  </si>
  <si>
    <t>InstaTrac XII</t>
  </si>
  <si>
    <t>Jam chance</t>
  </si>
  <si>
    <t>Luxor D-Series</t>
  </si>
  <si>
    <t>New?</t>
  </si>
  <si>
    <t>Mydron Model D</t>
  </si>
  <si>
    <t>Mydron Model C</t>
  </si>
  <si>
    <t>Magna Hellstar</t>
  </si>
  <si>
    <t>Shop/ Loot?</t>
  </si>
  <si>
    <t>GM Whirlwind</t>
  </si>
  <si>
    <t>Pontiac 100</t>
  </si>
  <si>
    <t>Armstrong J11</t>
  </si>
  <si>
    <t>Holly</t>
  </si>
  <si>
    <t>Valiant</t>
  </si>
  <si>
    <t>Martell Model 5</t>
  </si>
  <si>
    <t>Kinslaughter H-Class</t>
  </si>
  <si>
    <t>Level</t>
  </si>
  <si>
    <t>Stab Dmg/Ton</t>
  </si>
  <si>
    <t>Damage/ Heat</t>
  </si>
  <si>
    <t>Base Heat/ Salvo</t>
  </si>
  <si>
    <t>Bonus Heat/ Salvo</t>
  </si>
  <si>
    <t>Salvos/ Ton</t>
  </si>
  <si>
    <t>Avg.Dmg/ Salvo</t>
  </si>
  <si>
    <t>Accu-racy</t>
  </si>
  <si>
    <t>Heat Dmg.</t>
  </si>
  <si>
    <t>Max Dmg.</t>
  </si>
  <si>
    <t>Min Dmg.</t>
  </si>
  <si>
    <t>Avg. Dmg/Shot</t>
  </si>
  <si>
    <t>Dmg. Var +/-</t>
  </si>
  <si>
    <t>Tronel II</t>
  </si>
  <si>
    <t>Tronel I</t>
  </si>
  <si>
    <t>Tronel III</t>
  </si>
  <si>
    <t>Telos</t>
  </si>
  <si>
    <t>TarHes</t>
  </si>
  <si>
    <t>Lord's Light</t>
  </si>
  <si>
    <t>Defiance B3M</t>
  </si>
  <si>
    <t>Thunderbolt A5M</t>
  </si>
  <si>
    <t>Parti-Kill</t>
  </si>
  <si>
    <t>Delta</t>
  </si>
  <si>
    <t>Zeus</t>
  </si>
  <si>
    <t>Jackson</t>
  </si>
  <si>
    <t>Starcutter</t>
  </si>
  <si>
    <t>Hovertec</t>
  </si>
  <si>
    <t>Omicron 4000</t>
  </si>
  <si>
    <t>Defiance B3L</t>
  </si>
  <si>
    <t>Aberdovey Mk.III</t>
  </si>
  <si>
    <t>Sperry Browning</t>
  </si>
  <si>
    <t>Machine Gun</t>
  </si>
  <si>
    <t>Grizzly-3 Minigun</t>
  </si>
  <si>
    <t>Coventry Light Autogun</t>
  </si>
  <si>
    <t>20mm Gatling Gun</t>
  </si>
  <si>
    <t>Tomodzuru</t>
  </si>
  <si>
    <t>Defiance Mech Hunter</t>
  </si>
  <si>
    <t>LB-X Autocannon</t>
  </si>
  <si>
    <t>Oriente Model-O</t>
  </si>
  <si>
    <t>LB 10-X AC</t>
  </si>
  <si>
    <t>Quickscell</t>
  </si>
  <si>
    <t>Lubalin Ballistics</t>
  </si>
  <si>
    <t>Doombud</t>
  </si>
  <si>
    <t>FarFire</t>
  </si>
  <si>
    <t>Imperator-A</t>
  </si>
  <si>
    <t>Imperator-B</t>
  </si>
  <si>
    <t>Imperator-D</t>
  </si>
  <si>
    <t>Harpoon</t>
  </si>
  <si>
    <t>Kawabata</t>
  </si>
  <si>
    <t>UAC5</t>
  </si>
  <si>
    <t>Ultra Autocannon</t>
  </si>
  <si>
    <t>Head-cap?</t>
  </si>
  <si>
    <t>Imperator-Zeta</t>
  </si>
  <si>
    <t>Defiance Sting</t>
  </si>
  <si>
    <t>Streak SRM</t>
  </si>
  <si>
    <t>Streak SRM2</t>
  </si>
  <si>
    <t>Valiant Javelin</t>
  </si>
  <si>
    <t>Zone-Tone</t>
  </si>
  <si>
    <t>LRM + Artemis IV</t>
  </si>
  <si>
    <t>LRM5 + Art.IV</t>
  </si>
  <si>
    <t>LRM10 + Art.IV</t>
  </si>
  <si>
    <t>LRM15 + Art.IV</t>
  </si>
  <si>
    <t>LRM20 + Art.IV</t>
  </si>
  <si>
    <t>SRM + Artemis IV</t>
  </si>
  <si>
    <t>SRM2 + Art.IV</t>
  </si>
  <si>
    <t>SRM4 + Art.IV</t>
  </si>
  <si>
    <t>SRM6 + Art.IV</t>
  </si>
  <si>
    <t>Bical</t>
  </si>
  <si>
    <t>Ceres Arms Thrasher</t>
  </si>
  <si>
    <t>Snub-Nose PPC</t>
  </si>
  <si>
    <t>Johnston Wide-Beam</t>
  </si>
  <si>
    <t>Magna Flarestar</t>
  </si>
  <si>
    <t>Blazer</t>
  </si>
  <si>
    <t>Binary Laser Cannon</t>
  </si>
  <si>
    <t>Defiance B33B</t>
  </si>
  <si>
    <t>Gauss M7</t>
  </si>
  <si>
    <t>Gauss M9</t>
  </si>
  <si>
    <t>GM Hurricane</t>
  </si>
  <si>
    <t>Defiance Killer</t>
  </si>
  <si>
    <t>RamTech 1200</t>
  </si>
  <si>
    <t>Zeus-36 Mark III</t>
  </si>
  <si>
    <t>Kreuss</t>
  </si>
  <si>
    <t>Imperator Smoothie-2</t>
  </si>
  <si>
    <t>Mydron Class-B</t>
  </si>
  <si>
    <t>T105 Standard</t>
  </si>
  <si>
    <t>T210 Standard</t>
  </si>
  <si>
    <t>T320 Standard</t>
  </si>
  <si>
    <t>Mark II</t>
  </si>
  <si>
    <t>All</t>
  </si>
  <si>
    <t>Mark II-beta</t>
  </si>
  <si>
    <t>Mark II-gamma</t>
  </si>
  <si>
    <t>TRTTS</t>
  </si>
  <si>
    <t>Diverse Optics Type 30B</t>
  </si>
  <si>
    <t>RamTech 1200B</t>
  </si>
  <si>
    <t>Streak Ammo</t>
  </si>
  <si>
    <t>SRM Ammo</t>
  </si>
  <si>
    <t>Generic</t>
  </si>
  <si>
    <t>LB 10X AC Ammo</t>
  </si>
  <si>
    <t>LB 10-X Slug</t>
  </si>
  <si>
    <t>LB 10-X Cluster</t>
  </si>
  <si>
    <t>Inferno Ammo</t>
  </si>
  <si>
    <t>Mitchell DeathGiver</t>
  </si>
  <si>
    <t>Ballistic Artillery</t>
  </si>
  <si>
    <t>Missile Artillery</t>
  </si>
  <si>
    <t>Armstrong</t>
  </si>
  <si>
    <t>Shigunga</t>
  </si>
  <si>
    <t>Long Tom Art.</t>
  </si>
  <si>
    <t>Sniper Art.</t>
  </si>
  <si>
    <t>Arrow IV Art.</t>
  </si>
  <si>
    <t>Thumper Art.</t>
  </si>
  <si>
    <t>Min Range</t>
  </si>
  <si>
    <t>LAW</t>
  </si>
  <si>
    <t>Era</t>
  </si>
  <si>
    <t>SLDF</t>
  </si>
  <si>
    <t>Fusigon Longtooth</t>
  </si>
  <si>
    <t>pre-Clan</t>
  </si>
  <si>
    <t>Defiance 1001</t>
  </si>
  <si>
    <t>Clan / IS</t>
  </si>
  <si>
    <t>IS</t>
  </si>
  <si>
    <t>Precision Weaponry</t>
  </si>
  <si>
    <t>Tronel PPL-20</t>
  </si>
  <si>
    <t>Tronel PPL-10</t>
  </si>
  <si>
    <t>Tronel PPL-5</t>
  </si>
  <si>
    <t>Magna 400P</t>
  </si>
  <si>
    <t>Federated SuperStreak</t>
  </si>
  <si>
    <t>Streak SRM4</t>
  </si>
  <si>
    <t>Streak SRM6</t>
  </si>
  <si>
    <t>Imperator Dragon's Fire</t>
  </si>
  <si>
    <t>Poland Main Model A</t>
  </si>
  <si>
    <t>Poland Main Model B</t>
  </si>
  <si>
    <t>Poland Main Model C</t>
  </si>
  <si>
    <t>Grizzard 200</t>
  </si>
  <si>
    <t>Grizzard 210</t>
  </si>
  <si>
    <t>Victory Nickel Alloy</t>
  </si>
  <si>
    <t>Blankenburg 50</t>
  </si>
  <si>
    <t>Hellion X-III</t>
  </si>
  <si>
    <t>RamTech 1200X</t>
  </si>
  <si>
    <t>Victory Heartbeat</t>
  </si>
  <si>
    <t>General Systems</t>
  </si>
  <si>
    <t>Defiance Model XII</t>
  </si>
  <si>
    <t>Magna IV</t>
  </si>
  <si>
    <t>Armstrong Spitfire JU22</t>
  </si>
  <si>
    <t>General Motors Nova-5</t>
  </si>
  <si>
    <t>Imperator Ultra-5</t>
  </si>
  <si>
    <t>Mark II-omega</t>
  </si>
  <si>
    <t>Explosion Dmg/Shot</t>
  </si>
  <si>
    <t>Explosion Dmg/Ton</t>
  </si>
  <si>
    <t>MG</t>
  </si>
  <si>
    <t>Long Tom</t>
  </si>
  <si>
    <t>Sniper</t>
  </si>
  <si>
    <t>Thumper</t>
  </si>
  <si>
    <t>Arrow IV</t>
  </si>
  <si>
    <t>Base Dmg/ Shot</t>
  </si>
  <si>
    <t>Ammo/ Ton</t>
  </si>
  <si>
    <t>Ammo Dmg Divisor</t>
  </si>
  <si>
    <t>Contained Dmg/Ton</t>
  </si>
  <si>
    <t>Contained Dmg/Shot</t>
  </si>
  <si>
    <t>Contained Ammo/Ton</t>
  </si>
  <si>
    <t>Inferno SRM</t>
  </si>
  <si>
    <t>Multiplier</t>
  </si>
  <si>
    <t>End Damage</t>
  </si>
  <si>
    <t>Tonnage</t>
  </si>
  <si>
    <t>Overall Dmg</t>
  </si>
  <si>
    <t>DFA Dmg</t>
  </si>
  <si>
    <t>Rounded</t>
  </si>
  <si>
    <t>Melee Dmg</t>
  </si>
  <si>
    <t>Self %</t>
  </si>
  <si>
    <t>DFA Self Dmg</t>
  </si>
  <si>
    <t>Half DFA</t>
  </si>
  <si>
    <t>Half Self Dmg</t>
  </si>
  <si>
    <t>Custom-Built</t>
  </si>
  <si>
    <t>Twin MG</t>
  </si>
  <si>
    <t>Small (E-Mount)</t>
  </si>
  <si>
    <t>Micro-Blazer</t>
  </si>
</sst>
</file>

<file path=xl/styles.xml><?xml version="1.0" encoding="utf-8"?>
<styleSheet xmlns="http://schemas.openxmlformats.org/spreadsheetml/2006/main">
  <numFmts count="4">
    <numFmt numFmtId="164" formatCode="\+#,##0;\-#,##0"/>
    <numFmt numFmtId="165" formatCode="\x#,##0.00;\x\-#,##0.00"/>
    <numFmt numFmtId="166" formatCode="#,##0_ ;\-#,##0\ "/>
    <numFmt numFmtId="167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 vertical="top" wrapText="1" readingOrder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/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0" fontId="0" fillId="2" borderId="2" xfId="0" applyFill="1" applyBorder="1"/>
    <xf numFmtId="165" fontId="0" fillId="0" borderId="2" xfId="0" applyNumberFormat="1" applyBorder="1"/>
    <xf numFmtId="2" fontId="0" fillId="2" borderId="2" xfId="0" applyNumberFormat="1" applyFill="1" applyBorder="1"/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left" vertical="top" wrapText="1" readingOrder="1"/>
    </xf>
    <xf numFmtId="0" fontId="1" fillId="3" borderId="4" xfId="0" applyFont="1" applyFill="1" applyBorder="1" applyAlignment="1">
      <alignment horizontal="left" vertical="top" wrapText="1" readingOrder="1"/>
    </xf>
    <xf numFmtId="164" fontId="1" fillId="3" borderId="4" xfId="0" applyNumberFormat="1" applyFont="1" applyFill="1" applyBorder="1" applyAlignment="1">
      <alignment horizontal="left" vertical="top" wrapText="1" readingOrder="1"/>
    </xf>
    <xf numFmtId="166" fontId="1" fillId="3" borderId="4" xfId="0" applyNumberFormat="1" applyFont="1" applyFill="1" applyBorder="1" applyAlignment="1">
      <alignment horizontal="left" vertical="top" wrapText="1" readingOrder="1"/>
    </xf>
    <xf numFmtId="165" fontId="1" fillId="3" borderId="4" xfId="0" applyNumberFormat="1" applyFont="1" applyFill="1" applyBorder="1" applyAlignment="1">
      <alignment horizontal="left" vertical="top" wrapText="1" readingOrder="1"/>
    </xf>
    <xf numFmtId="2" fontId="1" fillId="3" borderId="4" xfId="0" applyNumberFormat="1" applyFont="1" applyFill="1" applyBorder="1" applyAlignment="1">
      <alignment horizontal="left" vertical="top" wrapText="1" readingOrder="1"/>
    </xf>
    <xf numFmtId="0" fontId="1" fillId="3" borderId="5" xfId="0" applyFont="1" applyFill="1" applyBorder="1" applyAlignment="1">
      <alignment horizontal="left" vertical="top" wrapText="1" readingOrder="1"/>
    </xf>
    <xf numFmtId="1" fontId="1" fillId="3" borderId="4" xfId="0" applyNumberFormat="1" applyFont="1" applyFill="1" applyBorder="1" applyAlignment="1">
      <alignment horizontal="left" vertical="top" wrapText="1" readingOrder="1"/>
    </xf>
    <xf numFmtId="164" fontId="0" fillId="0" borderId="2" xfId="0" applyNumberFormat="1" applyFill="1" applyBorder="1"/>
    <xf numFmtId="0" fontId="0" fillId="0" borderId="1" xfId="0" applyFill="1" applyBorder="1"/>
    <xf numFmtId="1" fontId="0" fillId="2" borderId="2" xfId="0" applyNumberFormat="1" applyFill="1" applyBorder="1"/>
    <xf numFmtId="1" fontId="0" fillId="2" borderId="1" xfId="0" applyNumberFormat="1" applyFill="1" applyBorder="1"/>
    <xf numFmtId="164" fontId="0" fillId="0" borderId="1" xfId="0" applyNumberFormat="1" applyFill="1" applyBorder="1"/>
    <xf numFmtId="0" fontId="1" fillId="3" borderId="6" xfId="0" applyFont="1" applyFill="1" applyBorder="1" applyAlignment="1">
      <alignment horizontal="left" vertical="top" wrapText="1" readingOrder="1"/>
    </xf>
    <xf numFmtId="0" fontId="0" fillId="0" borderId="2" xfId="0" applyFill="1" applyBorder="1"/>
    <xf numFmtId="0" fontId="0" fillId="4" borderId="1" xfId="0" applyFill="1" applyBorder="1"/>
    <xf numFmtId="0" fontId="0" fillId="5" borderId="1" xfId="0" applyFill="1" applyBorder="1"/>
    <xf numFmtId="1" fontId="0" fillId="6" borderId="2" xfId="0" applyNumberFormat="1" applyFill="1" applyBorder="1"/>
    <xf numFmtId="164" fontId="0" fillId="6" borderId="1" xfId="0" applyNumberFormat="1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2" xfId="0" applyFill="1" applyBorder="1" applyAlignment="1">
      <alignment horizontal="right" readingOrder="1"/>
    </xf>
    <xf numFmtId="0" fontId="0" fillId="2" borderId="1" xfId="0" applyFill="1" applyBorder="1" applyAlignment="1">
      <alignment horizontal="right" readingOrder="1"/>
    </xf>
    <xf numFmtId="0" fontId="1" fillId="0" borderId="2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/>
    </xf>
    <xf numFmtId="164" fontId="0" fillId="4" borderId="1" xfId="0" applyNumberFormat="1" applyFill="1" applyBorder="1"/>
    <xf numFmtId="0" fontId="1" fillId="5" borderId="0" xfId="0" applyFont="1" applyFill="1" applyAlignment="1">
      <alignment horizontal="center"/>
    </xf>
    <xf numFmtId="167" fontId="1" fillId="3" borderId="4" xfId="0" applyNumberFormat="1" applyFont="1" applyFill="1" applyBorder="1" applyAlignment="1">
      <alignment horizontal="left" vertical="top" wrapText="1" readingOrder="1"/>
    </xf>
    <xf numFmtId="167" fontId="0" fillId="0" borderId="2" xfId="0" applyNumberFormat="1" applyBorder="1"/>
    <xf numFmtId="167" fontId="0" fillId="0" borderId="1" xfId="0" applyNumberFormat="1" applyBorder="1"/>
    <xf numFmtId="0" fontId="2" fillId="0" borderId="1" xfId="0" applyFont="1" applyBorder="1"/>
    <xf numFmtId="0" fontId="1" fillId="0" borderId="0" xfId="0" applyFont="1" applyFill="1" applyAlignment="1">
      <alignment horizontal="center"/>
    </xf>
    <xf numFmtId="1" fontId="0" fillId="0" borderId="2" xfId="0" applyNumberFormat="1" applyFill="1" applyBorder="1"/>
    <xf numFmtId="1" fontId="0" fillId="0" borderId="1" xfId="0" applyNumberFormat="1" applyFill="1" applyBorder="1"/>
    <xf numFmtId="0" fontId="1" fillId="3" borderId="4" xfId="0" applyFont="1" applyFill="1" applyBorder="1" applyAlignment="1">
      <alignment horizontal="center" vertical="top" wrapText="1" readingOrder="1"/>
    </xf>
    <xf numFmtId="0" fontId="0" fillId="0" borderId="2" xfId="0" applyBorder="1" applyAlignment="1">
      <alignment horizontal="center" readingOrder="1"/>
    </xf>
    <xf numFmtId="0" fontId="0" fillId="0" borderId="1" xfId="0" applyBorder="1" applyAlignment="1">
      <alignment horizontal="center" readingOrder="1"/>
    </xf>
    <xf numFmtId="0" fontId="1" fillId="3" borderId="6" xfId="0" applyFont="1" applyFill="1" applyBorder="1" applyAlignment="1">
      <alignment horizontal="center" vertical="top" wrapText="1" readingOrder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0" xfId="0" applyFont="1" applyAlignment="1">
      <alignment vertical="top" wrapText="1"/>
    </xf>
    <xf numFmtId="1" fontId="0" fillId="0" borderId="0" xfId="0" applyNumberFormat="1"/>
    <xf numFmtId="9" fontId="0" fillId="0" borderId="0" xfId="1" applyFont="1"/>
    <xf numFmtId="9" fontId="0" fillId="6" borderId="0" xfId="1" applyFont="1" applyFill="1"/>
    <xf numFmtId="0" fontId="3" fillId="0" borderId="7" xfId="0" applyFont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0" fillId="0" borderId="7" xfId="0" applyBorder="1"/>
    <xf numFmtId="1" fontId="1" fillId="3" borderId="7" xfId="0" applyNumberFormat="1" applyFont="1" applyFill="1" applyBorder="1"/>
    <xf numFmtId="0" fontId="1" fillId="0" borderId="0" xfId="0" applyFont="1"/>
    <xf numFmtId="1" fontId="0" fillId="0" borderId="7" xfId="0" applyNumberFormat="1" applyBorder="1"/>
    <xf numFmtId="1" fontId="1" fillId="8" borderId="0" xfId="0" applyNumberFormat="1" applyFont="1" applyFill="1"/>
    <xf numFmtId="1" fontId="1" fillId="0" borderId="0" xfId="0" applyNumberFormat="1" applyFont="1"/>
    <xf numFmtId="0" fontId="0" fillId="0" borderId="0" xfId="0" applyFont="1"/>
    <xf numFmtId="9" fontId="1" fillId="0" borderId="0" xfId="1" applyFont="1"/>
    <xf numFmtId="1" fontId="1" fillId="3" borderId="0" xfId="1" applyNumberFormat="1" applyFont="1" applyFill="1"/>
    <xf numFmtId="1" fontId="0" fillId="0" borderId="0" xfId="0" applyNumberFormat="1" applyFont="1"/>
    <xf numFmtId="0" fontId="1" fillId="3" borderId="0" xfId="0" applyFont="1" applyFill="1"/>
  </cellXfs>
  <cellStyles count="2">
    <cellStyle name="Prozent" xfId="1" builtinId="5"/>
    <cellStyle name="Standard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CC"/>
      <color rgb="FFFFFF99"/>
      <color rgb="FFFFCC99"/>
      <color rgb="FF66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53"/>
  <sheetViews>
    <sheetView tabSelected="1" zoomScale="75" zoomScaleNormal="75" workbookViewId="0">
      <pane ySplit="675" activePane="bottomLeft"/>
      <selection activeCell="J1" sqref="J1:J1048576"/>
      <selection pane="bottomLeft"/>
    </sheetView>
  </sheetViews>
  <sheetFormatPr baseColWidth="10" defaultRowHeight="15"/>
  <cols>
    <col min="1" max="1" width="22.85546875" style="2" bestFit="1" customWidth="1"/>
    <col min="2" max="2" width="6.85546875" style="56" bestFit="1" customWidth="1"/>
    <col min="3" max="3" width="19.7109375" style="2" bestFit="1" customWidth="1"/>
    <col min="4" max="4" width="16" style="2" bestFit="1" customWidth="1"/>
    <col min="5" max="5" width="8.85546875" style="53" bestFit="1" customWidth="1"/>
    <col min="6" max="6" width="6" style="3" bestFit="1" customWidth="1"/>
    <col min="7" max="7" width="6.42578125" style="4" bestFit="1" customWidth="1"/>
    <col min="8" max="8" width="5.7109375" style="4" bestFit="1" customWidth="1"/>
    <col min="9" max="9" width="7" style="3" bestFit="1" customWidth="1"/>
    <col min="10" max="10" width="6.28515625" style="3" bestFit="1" customWidth="1"/>
    <col min="11" max="11" width="7" style="3" bestFit="1" customWidth="1"/>
    <col min="12" max="12" width="5.7109375" style="3" bestFit="1" customWidth="1"/>
    <col min="13" max="13" width="6.5703125" style="3" bestFit="1" customWidth="1"/>
    <col min="14" max="14" width="7.140625" style="27" customWidth="1"/>
    <col min="15" max="15" width="10.28515625" style="5" bestFit="1" customWidth="1"/>
    <col min="16" max="17" width="5.85546875" style="5" bestFit="1" customWidth="1"/>
    <col min="18" max="18" width="7.5703125" style="38" bestFit="1" customWidth="1"/>
    <col min="19" max="19" width="5.85546875" style="25" bestFit="1" customWidth="1"/>
    <col min="20" max="20" width="7" style="25" bestFit="1" customWidth="1"/>
    <col min="21" max="21" width="7.5703125" style="25" bestFit="1" customWidth="1"/>
    <col min="22" max="22" width="6.28515625" style="3" bestFit="1" customWidth="1"/>
    <col min="23" max="23" width="10" style="3" bestFit="1" customWidth="1"/>
    <col min="24" max="24" width="6.28515625" style="6" bestFit="1" customWidth="1"/>
    <col min="25" max="25" width="6" style="2" customWidth="1"/>
    <col min="26" max="26" width="10.42578125" style="5" bestFit="1" customWidth="1"/>
    <col min="27" max="27" width="8" style="2" bestFit="1" customWidth="1"/>
    <col min="28" max="28" width="8.5703125" style="5" bestFit="1" customWidth="1"/>
    <col min="29" max="29" width="12.5703125" style="28" bestFit="1" customWidth="1"/>
    <col min="30" max="30" width="11.140625" style="25" bestFit="1" customWidth="1"/>
    <col min="31" max="31" width="7.140625" style="5" customWidth="1"/>
    <col min="32" max="32" width="9.7109375" style="8" bestFit="1" customWidth="1"/>
    <col min="33" max="33" width="5.42578125" style="2" customWidth="1"/>
    <col min="34" max="34" width="8.140625" style="46" bestFit="1" customWidth="1"/>
    <col min="35" max="35" width="7" style="8" bestFit="1" customWidth="1"/>
    <col min="36" max="36" width="6.85546875" style="27" bestFit="1" customWidth="1"/>
    <col min="37" max="37" width="9.42578125" style="8" bestFit="1" customWidth="1"/>
    <col min="38" max="38" width="6.5703125" style="50" bestFit="1" customWidth="1"/>
    <col min="39" max="39" width="6.5703125" style="2" bestFit="1" customWidth="1"/>
    <col min="40" max="40" width="7" style="5" bestFit="1" customWidth="1"/>
    <col min="41" max="41" width="7" style="40" bestFit="1" customWidth="1"/>
    <col min="42" max="42" width="6.28515625" style="41" bestFit="1" customWidth="1"/>
    <col min="43" max="43" width="7" style="41" bestFit="1" customWidth="1"/>
  </cols>
  <sheetData>
    <row r="1" spans="1:43" s="1" customFormat="1" ht="30" customHeight="1" thickBot="1">
      <c r="A1" s="16" t="s">
        <v>7</v>
      </c>
      <c r="B1" s="54" t="s">
        <v>265</v>
      </c>
      <c r="C1" s="29" t="s">
        <v>35</v>
      </c>
      <c r="D1" s="17" t="s">
        <v>1</v>
      </c>
      <c r="E1" s="51" t="s">
        <v>260</v>
      </c>
      <c r="F1" s="18" t="s">
        <v>148</v>
      </c>
      <c r="G1" s="19" t="s">
        <v>21</v>
      </c>
      <c r="H1" s="19" t="s">
        <v>23</v>
      </c>
      <c r="I1" s="18" t="s">
        <v>22</v>
      </c>
      <c r="J1" s="18" t="s">
        <v>28</v>
      </c>
      <c r="K1" s="18" t="s">
        <v>27</v>
      </c>
      <c r="L1" s="18" t="s">
        <v>30</v>
      </c>
      <c r="M1" s="18" t="s">
        <v>31</v>
      </c>
      <c r="N1" s="23" t="s">
        <v>160</v>
      </c>
      <c r="O1" s="17" t="s">
        <v>159</v>
      </c>
      <c r="P1" s="17" t="s">
        <v>158</v>
      </c>
      <c r="Q1" s="17" t="s">
        <v>157</v>
      </c>
      <c r="R1" s="17" t="s">
        <v>199</v>
      </c>
      <c r="S1" s="17" t="s">
        <v>156</v>
      </c>
      <c r="T1" s="17" t="s">
        <v>33</v>
      </c>
      <c r="U1" s="17" t="s">
        <v>134</v>
      </c>
      <c r="V1" s="18" t="s">
        <v>155</v>
      </c>
      <c r="W1" s="18" t="s">
        <v>49</v>
      </c>
      <c r="X1" s="20" t="s">
        <v>20</v>
      </c>
      <c r="Y1" s="17" t="s">
        <v>2</v>
      </c>
      <c r="Z1" s="17" t="s">
        <v>154</v>
      </c>
      <c r="AA1" s="17" t="s">
        <v>153</v>
      </c>
      <c r="AB1" s="17" t="s">
        <v>8</v>
      </c>
      <c r="AC1" s="18" t="s">
        <v>152</v>
      </c>
      <c r="AD1" s="17" t="s">
        <v>151</v>
      </c>
      <c r="AE1" s="17" t="s">
        <v>9</v>
      </c>
      <c r="AF1" s="21" t="s">
        <v>150</v>
      </c>
      <c r="AG1" s="17" t="s">
        <v>10</v>
      </c>
      <c r="AH1" s="44" t="s">
        <v>29</v>
      </c>
      <c r="AI1" s="21" t="s">
        <v>26</v>
      </c>
      <c r="AJ1" s="23" t="s">
        <v>24</v>
      </c>
      <c r="AK1" s="21" t="s">
        <v>149</v>
      </c>
      <c r="AL1" s="23" t="s">
        <v>258</v>
      </c>
      <c r="AM1" s="17" t="s">
        <v>6</v>
      </c>
      <c r="AN1" s="17" t="s">
        <v>25</v>
      </c>
      <c r="AO1" s="22" t="s">
        <v>18</v>
      </c>
      <c r="AP1" s="22" t="s">
        <v>136</v>
      </c>
      <c r="AQ1" s="22" t="s">
        <v>140</v>
      </c>
    </row>
    <row r="2" spans="1:43">
      <c r="A2" s="9" t="s">
        <v>13</v>
      </c>
      <c r="B2" s="55" t="s">
        <v>266</v>
      </c>
      <c r="C2" s="9" t="s">
        <v>36</v>
      </c>
      <c r="D2" s="9" t="s">
        <v>0</v>
      </c>
      <c r="E2" s="52">
        <v>3025</v>
      </c>
      <c r="F2" s="10">
        <v>1</v>
      </c>
      <c r="G2" s="11">
        <v>2</v>
      </c>
      <c r="H2" s="9">
        <v>30</v>
      </c>
      <c r="I2" s="10"/>
      <c r="J2" s="10">
        <f>H2/2</f>
        <v>15</v>
      </c>
      <c r="K2" s="10"/>
      <c r="L2" s="10">
        <v>5</v>
      </c>
      <c r="M2" s="10">
        <v>-2</v>
      </c>
      <c r="N2" s="26">
        <f>L2+M2</f>
        <v>3</v>
      </c>
      <c r="O2" s="12">
        <f t="shared" ref="O2:O18" si="0">H2+I2</f>
        <v>30</v>
      </c>
      <c r="P2" s="12">
        <f t="shared" ref="P2:P18" si="1">O2-N2</f>
        <v>27</v>
      </c>
      <c r="Q2" s="12">
        <f t="shared" ref="Q2:Q18" si="2">O2+N2</f>
        <v>33</v>
      </c>
      <c r="R2" s="37" t="str">
        <f>IF(P2&gt;=61,"always",IF(Q2&gt;=61,"yes","no"))</f>
        <v>no</v>
      </c>
      <c r="S2" s="30"/>
      <c r="T2" s="30">
        <v>1</v>
      </c>
      <c r="U2" s="30">
        <v>5</v>
      </c>
      <c r="V2" s="10">
        <v>2</v>
      </c>
      <c r="W2" s="10"/>
      <c r="X2" s="13"/>
      <c r="Y2" s="9">
        <v>1</v>
      </c>
      <c r="Z2" s="12">
        <f t="shared" ref="Z2:Z18" si="3">Y2*O2</f>
        <v>30</v>
      </c>
      <c r="AA2" s="9">
        <v>24</v>
      </c>
      <c r="AB2" s="12">
        <f t="shared" ref="AB2:AB52" si="4">Z2*AA2</f>
        <v>720</v>
      </c>
      <c r="AC2" s="24"/>
      <c r="AD2" s="9">
        <v>4</v>
      </c>
      <c r="AE2" s="12">
        <f>AD2+AC2</f>
        <v>4</v>
      </c>
      <c r="AF2" s="14">
        <f t="shared" ref="AF2:AF52" si="5">Z2/AE2</f>
        <v>7.5</v>
      </c>
      <c r="AG2" s="9">
        <v>1</v>
      </c>
      <c r="AH2" s="45">
        <v>6</v>
      </c>
      <c r="AI2" s="14">
        <f t="shared" ref="AI2:AI52" si="6">Z2/AH2</f>
        <v>5</v>
      </c>
      <c r="AJ2" s="27">
        <f t="shared" ref="AJ2:AJ126" si="7">(J2+K2)*Y2</f>
        <v>15</v>
      </c>
      <c r="AK2" s="14">
        <f t="shared" ref="AK2:AK18" si="8">AJ2/AH2</f>
        <v>2.5</v>
      </c>
      <c r="AL2" s="49"/>
      <c r="AM2" s="9">
        <v>720</v>
      </c>
      <c r="AN2" s="26">
        <f t="shared" ref="AN2:AN76" si="9">(((Z2*12)+(O2*2)+(AI2*25)+(1.2*AM2))+(AJ2*5)+(X2*75)+(V2*50)+(AK2*20)-(N2*10)-((AG2*30)-30)+(AF2*4)-(AE2*8)-(T2*25)+(AA2*4)+(W2*50)+(S2*Y2*100)-(Y2*2))*(1-(U2/200))</f>
        <v>1629.2249999999999</v>
      </c>
      <c r="AO2" s="39" t="s">
        <v>19</v>
      </c>
    </row>
    <row r="3" spans="1:43">
      <c r="A3" s="2" t="s">
        <v>13</v>
      </c>
      <c r="B3" s="55" t="s">
        <v>266</v>
      </c>
      <c r="C3" s="9" t="s">
        <v>36</v>
      </c>
      <c r="D3" s="2" t="s">
        <v>0</v>
      </c>
      <c r="E3" s="53">
        <v>3025</v>
      </c>
      <c r="F3" s="3">
        <v>2</v>
      </c>
      <c r="G3" s="4">
        <v>4</v>
      </c>
      <c r="H3" s="9">
        <v>30</v>
      </c>
      <c r="J3" s="10">
        <f t="shared" ref="J3:J58" si="10">H3/2</f>
        <v>15</v>
      </c>
      <c r="L3" s="3">
        <v>5</v>
      </c>
      <c r="M3" s="3">
        <v>-3</v>
      </c>
      <c r="N3" s="26">
        <f t="shared" ref="N3:N73" si="11">L3+M3</f>
        <v>2</v>
      </c>
      <c r="O3" s="5">
        <f t="shared" si="0"/>
        <v>30</v>
      </c>
      <c r="P3" s="5">
        <f t="shared" si="1"/>
        <v>28</v>
      </c>
      <c r="Q3" s="5">
        <f t="shared" si="2"/>
        <v>32</v>
      </c>
      <c r="R3" s="37" t="str">
        <f t="shared" ref="R3:R127" si="12">IF(P3&gt;=61,"always",IF(Q3&gt;=61,"yes","no"))</f>
        <v>no</v>
      </c>
      <c r="T3" s="25">
        <v>1</v>
      </c>
      <c r="U3" s="30">
        <v>5</v>
      </c>
      <c r="V3" s="3">
        <v>4</v>
      </c>
      <c r="Y3" s="2">
        <v>1</v>
      </c>
      <c r="Z3" s="5">
        <f t="shared" si="3"/>
        <v>30</v>
      </c>
      <c r="AA3" s="9">
        <v>24</v>
      </c>
      <c r="AB3" s="5">
        <f t="shared" si="4"/>
        <v>720</v>
      </c>
      <c r="AD3" s="2">
        <v>4</v>
      </c>
      <c r="AE3" s="12">
        <f t="shared" ref="AE3:AE63" si="13">AD3+AC3</f>
        <v>4</v>
      </c>
      <c r="AF3" s="8">
        <f t="shared" si="5"/>
        <v>7.5</v>
      </c>
      <c r="AG3" s="2">
        <v>1</v>
      </c>
      <c r="AH3" s="46">
        <v>6</v>
      </c>
      <c r="AI3" s="8">
        <f t="shared" si="6"/>
        <v>5</v>
      </c>
      <c r="AJ3" s="27">
        <f t="shared" si="7"/>
        <v>15</v>
      </c>
      <c r="AK3" s="8">
        <f t="shared" si="8"/>
        <v>2.5</v>
      </c>
      <c r="AM3" s="2">
        <v>720</v>
      </c>
      <c r="AN3" s="26">
        <f t="shared" si="9"/>
        <v>1736.4749999999999</v>
      </c>
      <c r="AO3" s="40" t="s">
        <v>19</v>
      </c>
    </row>
    <row r="4" spans="1:43">
      <c r="A4" s="2" t="s">
        <v>14</v>
      </c>
      <c r="B4" s="55" t="s">
        <v>266</v>
      </c>
      <c r="C4" s="9" t="s">
        <v>36</v>
      </c>
      <c r="D4" s="2" t="s">
        <v>0</v>
      </c>
      <c r="E4" s="53">
        <v>3025</v>
      </c>
      <c r="F4" s="3">
        <v>1</v>
      </c>
      <c r="G4" s="4">
        <v>1</v>
      </c>
      <c r="H4" s="9">
        <v>30</v>
      </c>
      <c r="J4" s="10">
        <f t="shared" si="10"/>
        <v>15</v>
      </c>
      <c r="L4" s="10">
        <v>5</v>
      </c>
      <c r="N4" s="26">
        <f t="shared" si="11"/>
        <v>5</v>
      </c>
      <c r="O4" s="5">
        <f t="shared" si="0"/>
        <v>30</v>
      </c>
      <c r="P4" s="5">
        <f t="shared" si="1"/>
        <v>25</v>
      </c>
      <c r="Q4" s="5">
        <f t="shared" si="2"/>
        <v>35</v>
      </c>
      <c r="R4" s="37" t="str">
        <f t="shared" si="12"/>
        <v>no</v>
      </c>
      <c r="T4" s="25">
        <v>1</v>
      </c>
      <c r="U4" s="30">
        <v>5</v>
      </c>
      <c r="X4" s="6">
        <v>1.5</v>
      </c>
      <c r="Y4" s="2">
        <v>1</v>
      </c>
      <c r="Z4" s="5">
        <f t="shared" si="3"/>
        <v>30</v>
      </c>
      <c r="AA4" s="9">
        <v>24</v>
      </c>
      <c r="AB4" s="5">
        <f t="shared" si="4"/>
        <v>720</v>
      </c>
      <c r="AD4" s="2">
        <v>4</v>
      </c>
      <c r="AE4" s="12">
        <f t="shared" si="13"/>
        <v>4</v>
      </c>
      <c r="AF4" s="8">
        <f t="shared" si="5"/>
        <v>7.5</v>
      </c>
      <c r="AG4" s="2">
        <v>1</v>
      </c>
      <c r="AH4" s="46">
        <v>6</v>
      </c>
      <c r="AI4" s="8">
        <f t="shared" si="6"/>
        <v>5</v>
      </c>
      <c r="AJ4" s="27">
        <f t="shared" si="7"/>
        <v>15</v>
      </c>
      <c r="AK4" s="8">
        <f t="shared" si="8"/>
        <v>2.5</v>
      </c>
      <c r="AM4" s="2">
        <v>720</v>
      </c>
      <c r="AN4" s="26">
        <f t="shared" si="9"/>
        <v>1621.9124999999999</v>
      </c>
      <c r="AO4" s="40" t="s">
        <v>19</v>
      </c>
    </row>
    <row r="5" spans="1:43">
      <c r="A5" s="2" t="s">
        <v>14</v>
      </c>
      <c r="B5" s="55" t="s">
        <v>266</v>
      </c>
      <c r="C5" s="9" t="s">
        <v>36</v>
      </c>
      <c r="D5" s="2" t="s">
        <v>0</v>
      </c>
      <c r="E5" s="53">
        <v>3025</v>
      </c>
      <c r="F5" s="3">
        <v>2</v>
      </c>
      <c r="G5" s="4">
        <v>2</v>
      </c>
      <c r="H5" s="9">
        <v>30</v>
      </c>
      <c r="J5" s="10">
        <f t="shared" si="10"/>
        <v>15</v>
      </c>
      <c r="L5" s="3">
        <v>5</v>
      </c>
      <c r="N5" s="26">
        <f t="shared" si="11"/>
        <v>5</v>
      </c>
      <c r="O5" s="5">
        <f t="shared" si="0"/>
        <v>30</v>
      </c>
      <c r="P5" s="5">
        <f t="shared" si="1"/>
        <v>25</v>
      </c>
      <c r="Q5" s="5">
        <f t="shared" si="2"/>
        <v>35</v>
      </c>
      <c r="R5" s="37" t="str">
        <f t="shared" si="12"/>
        <v>no</v>
      </c>
      <c r="T5" s="25">
        <v>1</v>
      </c>
      <c r="U5" s="30">
        <v>5</v>
      </c>
      <c r="X5" s="6">
        <v>2</v>
      </c>
      <c r="Y5" s="2">
        <v>1</v>
      </c>
      <c r="Z5" s="5">
        <f t="shared" si="3"/>
        <v>30</v>
      </c>
      <c r="AA5" s="9">
        <v>24</v>
      </c>
      <c r="AB5" s="5">
        <f t="shared" si="4"/>
        <v>720</v>
      </c>
      <c r="AD5" s="2">
        <v>4</v>
      </c>
      <c r="AE5" s="12">
        <f t="shared" si="13"/>
        <v>4</v>
      </c>
      <c r="AF5" s="8">
        <f t="shared" si="5"/>
        <v>7.5</v>
      </c>
      <c r="AG5" s="2">
        <v>1</v>
      </c>
      <c r="AH5" s="46">
        <v>6</v>
      </c>
      <c r="AI5" s="8">
        <f t="shared" si="6"/>
        <v>5</v>
      </c>
      <c r="AJ5" s="27">
        <f t="shared" si="7"/>
        <v>15</v>
      </c>
      <c r="AK5" s="8">
        <f t="shared" si="8"/>
        <v>2.5</v>
      </c>
      <c r="AM5" s="2">
        <v>720</v>
      </c>
      <c r="AN5" s="26">
        <f t="shared" si="9"/>
        <v>1658.4749999999999</v>
      </c>
      <c r="AO5" s="40" t="s">
        <v>19</v>
      </c>
    </row>
    <row r="6" spans="1:43">
      <c r="A6" s="2" t="s">
        <v>12</v>
      </c>
      <c r="B6" s="55" t="s">
        <v>266</v>
      </c>
      <c r="C6" s="9" t="s">
        <v>36</v>
      </c>
      <c r="D6" s="2" t="s">
        <v>0</v>
      </c>
      <c r="E6" s="53">
        <v>3025</v>
      </c>
      <c r="F6" s="3">
        <v>0</v>
      </c>
      <c r="G6" s="4">
        <v>0</v>
      </c>
      <c r="H6" s="9">
        <v>30</v>
      </c>
      <c r="J6" s="10">
        <f t="shared" si="10"/>
        <v>15</v>
      </c>
      <c r="L6" s="10">
        <v>5</v>
      </c>
      <c r="N6" s="26">
        <f t="shared" si="11"/>
        <v>5</v>
      </c>
      <c r="O6" s="5">
        <f t="shared" si="0"/>
        <v>30</v>
      </c>
      <c r="P6" s="5">
        <f t="shared" si="1"/>
        <v>25</v>
      </c>
      <c r="Q6" s="5">
        <f t="shared" si="2"/>
        <v>35</v>
      </c>
      <c r="R6" s="37" t="str">
        <f t="shared" si="12"/>
        <v>no</v>
      </c>
      <c r="S6" s="30"/>
      <c r="T6" s="30">
        <v>1</v>
      </c>
      <c r="U6" s="30">
        <v>5</v>
      </c>
      <c r="Y6" s="2">
        <v>1</v>
      </c>
      <c r="Z6" s="5">
        <f t="shared" si="3"/>
        <v>30</v>
      </c>
      <c r="AA6" s="9">
        <v>24</v>
      </c>
      <c r="AB6" s="5">
        <f t="shared" si="4"/>
        <v>720</v>
      </c>
      <c r="AD6" s="2">
        <v>4</v>
      </c>
      <c r="AE6" s="12">
        <f t="shared" si="13"/>
        <v>4</v>
      </c>
      <c r="AF6" s="8">
        <f t="shared" si="5"/>
        <v>7.5</v>
      </c>
      <c r="AG6" s="2">
        <v>1</v>
      </c>
      <c r="AH6" s="46">
        <v>6</v>
      </c>
      <c r="AI6" s="8">
        <f t="shared" si="6"/>
        <v>5</v>
      </c>
      <c r="AJ6" s="27">
        <f t="shared" si="7"/>
        <v>15</v>
      </c>
      <c r="AK6" s="8">
        <f t="shared" si="8"/>
        <v>2.5</v>
      </c>
      <c r="AM6" s="2">
        <v>720</v>
      </c>
      <c r="AN6" s="26">
        <f t="shared" si="9"/>
        <v>1512.2249999999999</v>
      </c>
      <c r="AO6" s="40" t="s">
        <v>19</v>
      </c>
    </row>
    <row r="7" spans="1:43">
      <c r="A7" s="2" t="s">
        <v>17</v>
      </c>
      <c r="B7" s="55" t="s">
        <v>266</v>
      </c>
      <c r="C7" s="9" t="s">
        <v>36</v>
      </c>
      <c r="D7" s="2" t="s">
        <v>0</v>
      </c>
      <c r="E7" s="53">
        <v>3025</v>
      </c>
      <c r="F7" s="3">
        <v>2</v>
      </c>
      <c r="G7" s="4">
        <v>3</v>
      </c>
      <c r="H7" s="9">
        <v>30</v>
      </c>
      <c r="I7" s="3">
        <v>5</v>
      </c>
      <c r="J7" s="10">
        <f t="shared" si="10"/>
        <v>15</v>
      </c>
      <c r="K7" s="3">
        <v>10</v>
      </c>
      <c r="L7" s="3">
        <v>5</v>
      </c>
      <c r="N7" s="26">
        <f t="shared" si="11"/>
        <v>5</v>
      </c>
      <c r="O7" s="5">
        <f t="shared" si="0"/>
        <v>35</v>
      </c>
      <c r="P7" s="5">
        <f t="shared" si="1"/>
        <v>30</v>
      </c>
      <c r="Q7" s="5">
        <f t="shared" si="2"/>
        <v>40</v>
      </c>
      <c r="R7" s="37" t="str">
        <f t="shared" si="12"/>
        <v>no</v>
      </c>
      <c r="T7" s="31">
        <v>2</v>
      </c>
      <c r="U7" s="35">
        <v>10</v>
      </c>
      <c r="Y7" s="2">
        <v>1</v>
      </c>
      <c r="Z7" s="5">
        <f t="shared" si="3"/>
        <v>35</v>
      </c>
      <c r="AA7" s="9">
        <v>24</v>
      </c>
      <c r="AB7" s="5">
        <f t="shared" si="4"/>
        <v>840</v>
      </c>
      <c r="AD7" s="2">
        <v>4</v>
      </c>
      <c r="AE7" s="12">
        <f t="shared" si="13"/>
        <v>4</v>
      </c>
      <c r="AF7" s="8">
        <f t="shared" si="5"/>
        <v>8.75</v>
      </c>
      <c r="AG7" s="2">
        <v>1</v>
      </c>
      <c r="AH7" s="46">
        <v>6</v>
      </c>
      <c r="AI7" s="8">
        <f t="shared" si="6"/>
        <v>5.833333333333333</v>
      </c>
      <c r="AJ7" s="27">
        <f t="shared" si="7"/>
        <v>25</v>
      </c>
      <c r="AK7" s="8">
        <f t="shared" si="8"/>
        <v>4.166666666666667</v>
      </c>
      <c r="AM7" s="2">
        <v>720</v>
      </c>
      <c r="AN7" s="26">
        <f t="shared" si="9"/>
        <v>1619.9083333333331</v>
      </c>
      <c r="AO7" s="40" t="s">
        <v>19</v>
      </c>
    </row>
    <row r="8" spans="1:43">
      <c r="A8" s="2" t="s">
        <v>17</v>
      </c>
      <c r="B8" s="55" t="s">
        <v>266</v>
      </c>
      <c r="C8" s="9" t="s">
        <v>36</v>
      </c>
      <c r="D8" s="2" t="s">
        <v>0</v>
      </c>
      <c r="E8" s="53">
        <v>3025</v>
      </c>
      <c r="F8" s="3">
        <v>3</v>
      </c>
      <c r="G8" s="4">
        <v>5</v>
      </c>
      <c r="H8" s="9">
        <v>30</v>
      </c>
      <c r="I8" s="3">
        <v>10</v>
      </c>
      <c r="J8" s="10">
        <f t="shared" si="10"/>
        <v>15</v>
      </c>
      <c r="K8" s="3">
        <v>20</v>
      </c>
      <c r="L8" s="10">
        <v>5</v>
      </c>
      <c r="N8" s="26">
        <f t="shared" si="11"/>
        <v>5</v>
      </c>
      <c r="O8" s="5">
        <f t="shared" si="0"/>
        <v>40</v>
      </c>
      <c r="P8" s="5">
        <f t="shared" si="1"/>
        <v>35</v>
      </c>
      <c r="Q8" s="5">
        <f t="shared" si="2"/>
        <v>45</v>
      </c>
      <c r="R8" s="37" t="str">
        <f t="shared" si="12"/>
        <v>no</v>
      </c>
      <c r="T8" s="31">
        <v>2</v>
      </c>
      <c r="U8" s="35">
        <v>10</v>
      </c>
      <c r="Y8" s="2">
        <v>1</v>
      </c>
      <c r="Z8" s="5">
        <f t="shared" si="3"/>
        <v>40</v>
      </c>
      <c r="AA8" s="9">
        <v>24</v>
      </c>
      <c r="AB8" s="5">
        <f t="shared" si="4"/>
        <v>960</v>
      </c>
      <c r="AD8" s="2">
        <v>4</v>
      </c>
      <c r="AE8" s="12">
        <f t="shared" si="13"/>
        <v>4</v>
      </c>
      <c r="AF8" s="8">
        <f t="shared" si="5"/>
        <v>10</v>
      </c>
      <c r="AG8" s="2">
        <v>1</v>
      </c>
      <c r="AH8" s="46">
        <v>6</v>
      </c>
      <c r="AI8" s="8">
        <f t="shared" si="6"/>
        <v>6.666666666666667</v>
      </c>
      <c r="AJ8" s="27">
        <f t="shared" si="7"/>
        <v>35</v>
      </c>
      <c r="AK8" s="8">
        <f t="shared" si="8"/>
        <v>5.833333333333333</v>
      </c>
      <c r="AM8" s="2">
        <v>720</v>
      </c>
      <c r="AN8" s="26">
        <f t="shared" si="9"/>
        <v>1790.1166666666668</v>
      </c>
      <c r="AO8" s="40" t="s">
        <v>19</v>
      </c>
    </row>
    <row r="9" spans="1:43">
      <c r="A9" s="2" t="s">
        <v>15</v>
      </c>
      <c r="B9" s="55" t="s">
        <v>266</v>
      </c>
      <c r="C9" s="9" t="s">
        <v>36</v>
      </c>
      <c r="D9" s="2" t="s">
        <v>0</v>
      </c>
      <c r="E9" s="53">
        <v>3025</v>
      </c>
      <c r="F9" s="3">
        <v>1</v>
      </c>
      <c r="G9" s="4">
        <v>2</v>
      </c>
      <c r="H9" s="9">
        <v>30</v>
      </c>
      <c r="I9" s="3">
        <v>5</v>
      </c>
      <c r="J9" s="10">
        <f t="shared" si="10"/>
        <v>15</v>
      </c>
      <c r="L9" s="3">
        <v>5</v>
      </c>
      <c r="N9" s="26">
        <f t="shared" si="11"/>
        <v>5</v>
      </c>
      <c r="O9" s="5">
        <f t="shared" si="0"/>
        <v>35</v>
      </c>
      <c r="P9" s="5">
        <f t="shared" si="1"/>
        <v>30</v>
      </c>
      <c r="Q9" s="5">
        <f t="shared" si="2"/>
        <v>40</v>
      </c>
      <c r="R9" s="37" t="str">
        <f t="shared" si="12"/>
        <v>no</v>
      </c>
      <c r="T9" s="25">
        <v>1</v>
      </c>
      <c r="U9" s="30">
        <v>5</v>
      </c>
      <c r="Y9" s="2">
        <v>1</v>
      </c>
      <c r="Z9" s="5">
        <f t="shared" si="3"/>
        <v>35</v>
      </c>
      <c r="AA9" s="9">
        <v>24</v>
      </c>
      <c r="AB9" s="5">
        <f t="shared" si="4"/>
        <v>840</v>
      </c>
      <c r="AD9" s="2">
        <v>4</v>
      </c>
      <c r="AE9" s="12">
        <f t="shared" si="13"/>
        <v>4</v>
      </c>
      <c r="AF9" s="8">
        <f t="shared" si="5"/>
        <v>8.75</v>
      </c>
      <c r="AG9" s="2">
        <v>1</v>
      </c>
      <c r="AH9" s="46">
        <v>6</v>
      </c>
      <c r="AI9" s="8">
        <f t="shared" si="6"/>
        <v>5.833333333333333</v>
      </c>
      <c r="AJ9" s="27">
        <f t="shared" si="7"/>
        <v>15</v>
      </c>
      <c r="AK9" s="8">
        <f t="shared" si="8"/>
        <v>2.5</v>
      </c>
      <c r="AM9" s="2">
        <v>720</v>
      </c>
      <c r="AN9" s="26">
        <f t="shared" si="9"/>
        <v>1605.6624999999999</v>
      </c>
      <c r="AO9" s="40" t="s">
        <v>19</v>
      </c>
    </row>
    <row r="10" spans="1:43">
      <c r="A10" s="2" t="s">
        <v>15</v>
      </c>
      <c r="B10" s="55" t="s">
        <v>266</v>
      </c>
      <c r="C10" s="9" t="s">
        <v>36</v>
      </c>
      <c r="D10" s="2" t="s">
        <v>0</v>
      </c>
      <c r="E10" s="53">
        <v>3025</v>
      </c>
      <c r="F10" s="3">
        <v>2</v>
      </c>
      <c r="G10" s="4">
        <v>4</v>
      </c>
      <c r="H10" s="9">
        <v>30</v>
      </c>
      <c r="I10" s="3">
        <v>10</v>
      </c>
      <c r="J10" s="10">
        <f t="shared" si="10"/>
        <v>15</v>
      </c>
      <c r="L10" s="10">
        <v>5</v>
      </c>
      <c r="N10" s="26">
        <f t="shared" si="11"/>
        <v>5</v>
      </c>
      <c r="O10" s="5">
        <f t="shared" si="0"/>
        <v>40</v>
      </c>
      <c r="P10" s="5">
        <f t="shared" si="1"/>
        <v>35</v>
      </c>
      <c r="Q10" s="5">
        <f t="shared" si="2"/>
        <v>45</v>
      </c>
      <c r="R10" s="37" t="str">
        <f t="shared" si="12"/>
        <v>no</v>
      </c>
      <c r="S10" s="30"/>
      <c r="T10" s="30">
        <v>1</v>
      </c>
      <c r="U10" s="30">
        <v>5</v>
      </c>
      <c r="Y10" s="2">
        <v>1</v>
      </c>
      <c r="Z10" s="5">
        <f t="shared" si="3"/>
        <v>40</v>
      </c>
      <c r="AA10" s="9">
        <v>24</v>
      </c>
      <c r="AB10" s="5">
        <f t="shared" si="4"/>
        <v>960</v>
      </c>
      <c r="AD10" s="2">
        <v>4</v>
      </c>
      <c r="AE10" s="12">
        <f t="shared" si="13"/>
        <v>4</v>
      </c>
      <c r="AF10" s="8">
        <f t="shared" si="5"/>
        <v>10</v>
      </c>
      <c r="AG10" s="2">
        <v>1</v>
      </c>
      <c r="AH10" s="46">
        <v>6</v>
      </c>
      <c r="AI10" s="8">
        <f t="shared" si="6"/>
        <v>6.666666666666667</v>
      </c>
      <c r="AJ10" s="27">
        <f t="shared" si="7"/>
        <v>15</v>
      </c>
      <c r="AK10" s="8">
        <f t="shared" si="8"/>
        <v>2.5</v>
      </c>
      <c r="AM10" s="2">
        <v>720</v>
      </c>
      <c r="AN10" s="26">
        <f t="shared" si="9"/>
        <v>1699.1000000000001</v>
      </c>
      <c r="AO10" s="40" t="s">
        <v>19</v>
      </c>
    </row>
    <row r="11" spans="1:43">
      <c r="A11" s="2" t="s">
        <v>16</v>
      </c>
      <c r="B11" s="55" t="s">
        <v>266</v>
      </c>
      <c r="C11" s="9" t="s">
        <v>36</v>
      </c>
      <c r="D11" s="2" t="s">
        <v>0</v>
      </c>
      <c r="E11" s="53">
        <v>3025</v>
      </c>
      <c r="F11" s="3">
        <v>1</v>
      </c>
      <c r="G11" s="4">
        <v>2</v>
      </c>
      <c r="H11" s="9">
        <v>30</v>
      </c>
      <c r="J11" s="10">
        <f t="shared" si="10"/>
        <v>15</v>
      </c>
      <c r="K11" s="3">
        <v>10</v>
      </c>
      <c r="L11" s="3">
        <v>5</v>
      </c>
      <c r="N11" s="26">
        <f t="shared" si="11"/>
        <v>5</v>
      </c>
      <c r="O11" s="5">
        <f t="shared" si="0"/>
        <v>30</v>
      </c>
      <c r="P11" s="5">
        <f t="shared" si="1"/>
        <v>25</v>
      </c>
      <c r="Q11" s="5">
        <f t="shared" si="2"/>
        <v>35</v>
      </c>
      <c r="R11" s="37" t="str">
        <f t="shared" si="12"/>
        <v>no</v>
      </c>
      <c r="T11" s="25">
        <v>1</v>
      </c>
      <c r="U11" s="30">
        <v>5</v>
      </c>
      <c r="Y11" s="2">
        <v>1</v>
      </c>
      <c r="Z11" s="5">
        <f t="shared" si="3"/>
        <v>30</v>
      </c>
      <c r="AA11" s="9">
        <v>24</v>
      </c>
      <c r="AB11" s="5">
        <f t="shared" si="4"/>
        <v>720</v>
      </c>
      <c r="AD11" s="2">
        <v>4</v>
      </c>
      <c r="AE11" s="12">
        <f t="shared" si="13"/>
        <v>4</v>
      </c>
      <c r="AF11" s="8">
        <f t="shared" si="5"/>
        <v>7.5</v>
      </c>
      <c r="AG11" s="2">
        <v>1</v>
      </c>
      <c r="AH11" s="46">
        <v>6</v>
      </c>
      <c r="AI11" s="8">
        <f t="shared" si="6"/>
        <v>5</v>
      </c>
      <c r="AJ11" s="27">
        <f t="shared" si="7"/>
        <v>25</v>
      </c>
      <c r="AK11" s="8">
        <f t="shared" si="8"/>
        <v>4.166666666666667</v>
      </c>
      <c r="AM11" s="2">
        <v>720</v>
      </c>
      <c r="AN11" s="26">
        <f t="shared" si="9"/>
        <v>1593.4749999999999</v>
      </c>
      <c r="AO11" s="40" t="s">
        <v>19</v>
      </c>
    </row>
    <row r="12" spans="1:43">
      <c r="A12" s="2" t="s">
        <v>16</v>
      </c>
      <c r="B12" s="55" t="s">
        <v>266</v>
      </c>
      <c r="C12" s="9" t="s">
        <v>36</v>
      </c>
      <c r="D12" s="2" t="s">
        <v>0</v>
      </c>
      <c r="E12" s="53">
        <v>3025</v>
      </c>
      <c r="F12" s="3">
        <v>2</v>
      </c>
      <c r="G12" s="4">
        <v>4</v>
      </c>
      <c r="H12" s="9">
        <v>30</v>
      </c>
      <c r="J12" s="10">
        <f t="shared" si="10"/>
        <v>15</v>
      </c>
      <c r="K12" s="3">
        <v>20</v>
      </c>
      <c r="L12" s="10">
        <v>5</v>
      </c>
      <c r="N12" s="26">
        <f t="shared" ref="N12:N15" si="14">L12+M12</f>
        <v>5</v>
      </c>
      <c r="O12" s="5">
        <f t="shared" ref="O12:O15" si="15">H12+I12</f>
        <v>30</v>
      </c>
      <c r="P12" s="5">
        <f t="shared" ref="P12:P15" si="16">O12-N12</f>
        <v>25</v>
      </c>
      <c r="Q12" s="5">
        <f t="shared" ref="Q12:Q15" si="17">O12+N12</f>
        <v>35</v>
      </c>
      <c r="R12" s="37" t="str">
        <f t="shared" ref="R12:R15" si="18">IF(P12&gt;=61,"always",IF(Q12&gt;=61,"yes","no"))</f>
        <v>no</v>
      </c>
      <c r="T12" s="25">
        <v>1</v>
      </c>
      <c r="U12" s="30">
        <v>5</v>
      </c>
      <c r="Y12" s="2">
        <v>1</v>
      </c>
      <c r="Z12" s="5">
        <f t="shared" ref="Z12:Z15" si="19">Y12*O12</f>
        <v>30</v>
      </c>
      <c r="AA12" s="9">
        <v>24</v>
      </c>
      <c r="AB12" s="5">
        <f t="shared" ref="AB12:AB15" si="20">Z12*AA12</f>
        <v>720</v>
      </c>
      <c r="AD12" s="2">
        <v>4</v>
      </c>
      <c r="AE12" s="12">
        <f t="shared" ref="AE12:AE15" si="21">AD12+AC12</f>
        <v>4</v>
      </c>
      <c r="AF12" s="8">
        <f t="shared" ref="AF12:AF15" si="22">Z12/AE12</f>
        <v>7.5</v>
      </c>
      <c r="AG12" s="2">
        <v>1</v>
      </c>
      <c r="AH12" s="46">
        <v>6</v>
      </c>
      <c r="AI12" s="8">
        <f t="shared" ref="AI12:AI15" si="23">Z12/AH12</f>
        <v>5</v>
      </c>
      <c r="AJ12" s="27">
        <f t="shared" ref="AJ12:AJ15" si="24">(J12+K12)*Y12</f>
        <v>35</v>
      </c>
      <c r="AK12" s="8">
        <f t="shared" ref="AK12:AK15" si="25">AJ12/AH12</f>
        <v>5.833333333333333</v>
      </c>
      <c r="AM12" s="2">
        <v>720</v>
      </c>
      <c r="AN12" s="26">
        <f t="shared" si="9"/>
        <v>1674.7250000000001</v>
      </c>
      <c r="AO12" s="40" t="s">
        <v>19</v>
      </c>
    </row>
    <row r="13" spans="1:43">
      <c r="A13" s="2" t="s">
        <v>137</v>
      </c>
      <c r="B13" s="55" t="s">
        <v>266</v>
      </c>
      <c r="C13" s="9" t="s">
        <v>36</v>
      </c>
      <c r="D13" s="2" t="s">
        <v>0</v>
      </c>
      <c r="E13" s="53">
        <v>3025</v>
      </c>
      <c r="F13" s="3">
        <v>0</v>
      </c>
      <c r="G13" s="4">
        <v>1</v>
      </c>
      <c r="H13" s="9">
        <v>30</v>
      </c>
      <c r="J13" s="10">
        <f t="shared" si="10"/>
        <v>15</v>
      </c>
      <c r="K13" s="3">
        <v>-5</v>
      </c>
      <c r="L13" s="10">
        <v>5</v>
      </c>
      <c r="N13" s="26">
        <f>L13+M13</f>
        <v>5</v>
      </c>
      <c r="O13" s="5">
        <f>H13+I13</f>
        <v>30</v>
      </c>
      <c r="P13" s="5">
        <f>O13-N13</f>
        <v>25</v>
      </c>
      <c r="Q13" s="5">
        <f>O13+N13</f>
        <v>35</v>
      </c>
      <c r="R13" s="37" t="str">
        <f>IF(P13&gt;=61,"always",IF(Q13&gt;=61,"yes","no"))</f>
        <v>no</v>
      </c>
      <c r="T13" s="25">
        <v>1</v>
      </c>
      <c r="U13" s="30">
        <v>5</v>
      </c>
      <c r="W13" s="3">
        <v>2</v>
      </c>
      <c r="Y13" s="2">
        <v>1</v>
      </c>
      <c r="Z13" s="5">
        <f>Y13*O13</f>
        <v>30</v>
      </c>
      <c r="AA13" s="9">
        <v>24</v>
      </c>
      <c r="AB13" s="5">
        <f>Z13*AA13</f>
        <v>720</v>
      </c>
      <c r="AD13" s="2">
        <v>4</v>
      </c>
      <c r="AE13" s="12">
        <f>AD13+AC13</f>
        <v>4</v>
      </c>
      <c r="AF13" s="8">
        <f>Z13/AE13</f>
        <v>7.5</v>
      </c>
      <c r="AG13" s="2">
        <v>1</v>
      </c>
      <c r="AH13" s="46">
        <v>6</v>
      </c>
      <c r="AI13" s="8">
        <f>Z13/AH13</f>
        <v>5</v>
      </c>
      <c r="AJ13" s="27">
        <f>(J13+K13)*Y13</f>
        <v>10</v>
      </c>
      <c r="AK13" s="8">
        <f>AJ13/AH13</f>
        <v>1.6666666666666667</v>
      </c>
      <c r="AM13" s="2">
        <v>720</v>
      </c>
      <c r="AN13" s="26">
        <f t="shared" si="9"/>
        <v>1569.1</v>
      </c>
      <c r="AO13" s="40" t="s">
        <v>19</v>
      </c>
      <c r="AP13" s="41" t="s">
        <v>19</v>
      </c>
      <c r="AQ13" s="43" t="s">
        <v>19</v>
      </c>
    </row>
    <row r="14" spans="1:43">
      <c r="A14" s="2" t="s">
        <v>230</v>
      </c>
      <c r="B14" s="55" t="s">
        <v>266</v>
      </c>
      <c r="C14" s="9" t="s">
        <v>36</v>
      </c>
      <c r="D14" s="2" t="s">
        <v>0</v>
      </c>
      <c r="E14" s="53">
        <v>3025</v>
      </c>
      <c r="F14" s="3">
        <v>0</v>
      </c>
      <c r="G14" s="4">
        <v>1</v>
      </c>
      <c r="H14" s="9">
        <v>30</v>
      </c>
      <c r="J14" s="10">
        <f t="shared" si="10"/>
        <v>15</v>
      </c>
      <c r="L14" s="10">
        <v>5</v>
      </c>
      <c r="N14" s="26">
        <f>L14+M14</f>
        <v>5</v>
      </c>
      <c r="O14" s="5">
        <f>H14+I14</f>
        <v>30</v>
      </c>
      <c r="P14" s="5">
        <f>O14-N14</f>
        <v>25</v>
      </c>
      <c r="Q14" s="5">
        <f>O14+N14</f>
        <v>35</v>
      </c>
      <c r="R14" s="37" t="str">
        <f>IF(P14&gt;=61,"always",IF(Q14&gt;=61,"yes","no"))</f>
        <v>no</v>
      </c>
      <c r="T14" s="25">
        <v>1</v>
      </c>
      <c r="U14" s="30">
        <v>5</v>
      </c>
      <c r="V14" s="3">
        <v>2</v>
      </c>
      <c r="Y14" s="2">
        <v>1</v>
      </c>
      <c r="Z14" s="5">
        <f>Y14*O14</f>
        <v>30</v>
      </c>
      <c r="AA14" s="9">
        <v>24</v>
      </c>
      <c r="AB14" s="5">
        <f>Z14*AA14</f>
        <v>720</v>
      </c>
      <c r="AC14" s="28">
        <v>4</v>
      </c>
      <c r="AD14" s="2">
        <v>4</v>
      </c>
      <c r="AE14" s="12">
        <f>AD14+AC14</f>
        <v>8</v>
      </c>
      <c r="AF14" s="8">
        <f>Z14/AE14</f>
        <v>3.75</v>
      </c>
      <c r="AG14" s="2">
        <v>1</v>
      </c>
      <c r="AH14" s="46">
        <v>6</v>
      </c>
      <c r="AI14" s="8">
        <f>Z14/AH14</f>
        <v>5</v>
      </c>
      <c r="AJ14" s="27">
        <f>(J14+K14)*Y14</f>
        <v>15</v>
      </c>
      <c r="AK14" s="8">
        <f>AJ14/AH14</f>
        <v>2.5</v>
      </c>
      <c r="AM14" s="2">
        <v>720</v>
      </c>
      <c r="AN14" s="26">
        <f t="shared" ref="AN14" si="26">(((Z14*12)+(O14*2)+(AI14*25)+(1.2*AM14))+(AJ14*5)+(X14*75)+(V14*50)+(AK14*20)-(N14*10)-((AG14*30)-30)+(AF14*4)-(AE14*8)-(T14*25)+(AA14*4)+(W14*50)+(S14*Y14*100)-(Y14*2))*(1-(U14/200))</f>
        <v>1563.8999999999999</v>
      </c>
      <c r="AO14" s="40" t="s">
        <v>19</v>
      </c>
      <c r="AP14" s="41" t="s">
        <v>19</v>
      </c>
      <c r="AQ14" s="43" t="s">
        <v>19</v>
      </c>
    </row>
    <row r="15" spans="1:43">
      <c r="A15" s="2" t="s">
        <v>143</v>
      </c>
      <c r="B15" s="55" t="s">
        <v>266</v>
      </c>
      <c r="C15" s="9" t="s">
        <v>36</v>
      </c>
      <c r="D15" s="2" t="s">
        <v>3</v>
      </c>
      <c r="E15" s="53">
        <v>3025</v>
      </c>
      <c r="F15" s="3">
        <v>0</v>
      </c>
      <c r="G15" s="4">
        <v>0</v>
      </c>
      <c r="H15" s="2">
        <v>50</v>
      </c>
      <c r="J15" s="10">
        <f t="shared" si="10"/>
        <v>25</v>
      </c>
      <c r="K15" s="3">
        <v>10</v>
      </c>
      <c r="L15" s="3">
        <v>5</v>
      </c>
      <c r="N15" s="26">
        <f t="shared" si="14"/>
        <v>5</v>
      </c>
      <c r="O15" s="5">
        <f t="shared" si="15"/>
        <v>50</v>
      </c>
      <c r="P15" s="5">
        <f t="shared" si="16"/>
        <v>45</v>
      </c>
      <c r="Q15" s="5">
        <f t="shared" si="17"/>
        <v>55</v>
      </c>
      <c r="R15" s="37" t="str">
        <f t="shared" si="18"/>
        <v>no</v>
      </c>
      <c r="S15" s="30"/>
      <c r="T15" s="30">
        <v>1</v>
      </c>
      <c r="U15" s="30">
        <v>5</v>
      </c>
      <c r="Y15" s="2">
        <v>1</v>
      </c>
      <c r="Z15" s="5">
        <f t="shared" si="19"/>
        <v>50</v>
      </c>
      <c r="AA15" s="2">
        <v>14</v>
      </c>
      <c r="AB15" s="5">
        <f t="shared" si="20"/>
        <v>700</v>
      </c>
      <c r="AC15" s="28">
        <v>4</v>
      </c>
      <c r="AD15" s="2">
        <v>8</v>
      </c>
      <c r="AE15" s="12">
        <f t="shared" si="21"/>
        <v>12</v>
      </c>
      <c r="AF15" s="8">
        <f t="shared" si="22"/>
        <v>4.166666666666667</v>
      </c>
      <c r="AG15" s="2">
        <v>4</v>
      </c>
      <c r="AH15" s="46">
        <v>8</v>
      </c>
      <c r="AI15" s="8">
        <f t="shared" si="23"/>
        <v>6.25</v>
      </c>
      <c r="AJ15" s="27">
        <f t="shared" si="24"/>
        <v>35</v>
      </c>
      <c r="AK15" s="8">
        <f t="shared" si="25"/>
        <v>4.375</v>
      </c>
      <c r="AM15" s="2">
        <v>540</v>
      </c>
      <c r="AN15" s="26">
        <f t="shared" si="9"/>
        <v>1537.0062500000001</v>
      </c>
      <c r="AO15" s="40" t="s">
        <v>19</v>
      </c>
      <c r="AP15" s="41" t="s">
        <v>19</v>
      </c>
      <c r="AQ15" s="43" t="s">
        <v>19</v>
      </c>
    </row>
    <row r="16" spans="1:43">
      <c r="A16" s="2" t="s">
        <v>12</v>
      </c>
      <c r="B16" s="55" t="s">
        <v>266</v>
      </c>
      <c r="C16" s="9" t="s">
        <v>36</v>
      </c>
      <c r="D16" s="2" t="s">
        <v>3</v>
      </c>
      <c r="E16" s="53">
        <v>3025</v>
      </c>
      <c r="F16" s="3">
        <v>0</v>
      </c>
      <c r="G16" s="4">
        <v>0</v>
      </c>
      <c r="H16" s="2">
        <v>50</v>
      </c>
      <c r="J16" s="10">
        <f t="shared" si="10"/>
        <v>25</v>
      </c>
      <c r="L16" s="3">
        <v>5</v>
      </c>
      <c r="N16" s="26">
        <f t="shared" si="11"/>
        <v>5</v>
      </c>
      <c r="O16" s="5">
        <f t="shared" si="0"/>
        <v>50</v>
      </c>
      <c r="P16" s="5">
        <f t="shared" si="1"/>
        <v>45</v>
      </c>
      <c r="Q16" s="5">
        <f t="shared" si="2"/>
        <v>55</v>
      </c>
      <c r="R16" s="37" t="str">
        <f t="shared" si="12"/>
        <v>no</v>
      </c>
      <c r="S16" s="30"/>
      <c r="T16" s="30">
        <v>1</v>
      </c>
      <c r="U16" s="30">
        <v>5</v>
      </c>
      <c r="Y16" s="2">
        <v>1</v>
      </c>
      <c r="Z16" s="5">
        <f t="shared" si="3"/>
        <v>50</v>
      </c>
      <c r="AA16" s="2">
        <v>14</v>
      </c>
      <c r="AB16" s="5">
        <f t="shared" si="4"/>
        <v>700</v>
      </c>
      <c r="AD16" s="2">
        <v>8</v>
      </c>
      <c r="AE16" s="12">
        <f t="shared" si="13"/>
        <v>8</v>
      </c>
      <c r="AF16" s="8">
        <f t="shared" si="5"/>
        <v>6.25</v>
      </c>
      <c r="AG16" s="2">
        <v>4</v>
      </c>
      <c r="AH16" s="46">
        <v>8</v>
      </c>
      <c r="AI16" s="8">
        <f t="shared" si="6"/>
        <v>6.25</v>
      </c>
      <c r="AJ16" s="27">
        <f t="shared" si="7"/>
        <v>25</v>
      </c>
      <c r="AK16" s="8">
        <f t="shared" si="8"/>
        <v>3.125</v>
      </c>
      <c r="AM16" s="2">
        <v>540</v>
      </c>
      <c r="AN16" s="26">
        <f t="shared" si="9"/>
        <v>1503.20625</v>
      </c>
      <c r="AO16" s="40" t="s">
        <v>19</v>
      </c>
    </row>
    <row r="17" spans="1:43">
      <c r="A17" s="2" t="s">
        <v>141</v>
      </c>
      <c r="B17" s="55" t="s">
        <v>266</v>
      </c>
      <c r="C17" s="9" t="s">
        <v>36</v>
      </c>
      <c r="D17" s="2" t="s">
        <v>3</v>
      </c>
      <c r="E17" s="53">
        <v>3025</v>
      </c>
      <c r="F17" s="3">
        <v>0</v>
      </c>
      <c r="G17" s="4">
        <v>1</v>
      </c>
      <c r="H17" s="2">
        <v>50</v>
      </c>
      <c r="I17" s="3">
        <v>5</v>
      </c>
      <c r="J17" s="10">
        <f t="shared" si="10"/>
        <v>25</v>
      </c>
      <c r="L17" s="3">
        <v>5</v>
      </c>
      <c r="N17" s="26">
        <f t="shared" ref="N17" si="27">L17+M17</f>
        <v>5</v>
      </c>
      <c r="O17" s="5">
        <f t="shared" ref="O17" si="28">H17+I17</f>
        <v>55</v>
      </c>
      <c r="P17" s="5">
        <f t="shared" ref="P17" si="29">O17-N17</f>
        <v>50</v>
      </c>
      <c r="Q17" s="5">
        <f t="shared" ref="Q17" si="30">O17+N17</f>
        <v>60</v>
      </c>
      <c r="R17" s="37" t="str">
        <f t="shared" ref="R17" si="31">IF(P17&gt;=61,"always",IF(Q17&gt;=61,"yes","no"))</f>
        <v>no</v>
      </c>
      <c r="S17" s="30"/>
      <c r="T17" s="35">
        <v>2</v>
      </c>
      <c r="U17" s="35">
        <v>10</v>
      </c>
      <c r="Y17" s="2">
        <v>1</v>
      </c>
      <c r="Z17" s="5">
        <f t="shared" ref="Z17" si="32">Y17*O17</f>
        <v>55</v>
      </c>
      <c r="AA17" s="2">
        <v>14</v>
      </c>
      <c r="AB17" s="5">
        <f t="shared" ref="AB17" si="33">Z17*AA17</f>
        <v>770</v>
      </c>
      <c r="AD17" s="2">
        <v>8</v>
      </c>
      <c r="AE17" s="12">
        <f t="shared" ref="AE17" si="34">AD17+AC17</f>
        <v>8</v>
      </c>
      <c r="AF17" s="8">
        <f t="shared" ref="AF17" si="35">Z17/AE17</f>
        <v>6.875</v>
      </c>
      <c r="AG17" s="2">
        <v>4</v>
      </c>
      <c r="AH17" s="46">
        <v>8</v>
      </c>
      <c r="AI17" s="8">
        <f t="shared" ref="AI17" si="36">Z17/AH17</f>
        <v>6.875</v>
      </c>
      <c r="AJ17" s="27">
        <f t="shared" ref="AJ17" si="37">(J17+K17)*Y17</f>
        <v>25</v>
      </c>
      <c r="AK17" s="8">
        <f t="shared" ref="AK17" si="38">AJ17/AH17</f>
        <v>3.125</v>
      </c>
      <c r="AM17" s="2">
        <v>540</v>
      </c>
      <c r="AN17" s="26">
        <f t="shared" si="9"/>
        <v>1524.6312499999999</v>
      </c>
      <c r="AO17" s="40" t="s">
        <v>19</v>
      </c>
      <c r="AP17" s="41" t="s">
        <v>19</v>
      </c>
      <c r="AQ17" s="43" t="s">
        <v>19</v>
      </c>
    </row>
    <row r="18" spans="1:43">
      <c r="A18" s="2" t="s">
        <v>13</v>
      </c>
      <c r="B18" s="55" t="s">
        <v>266</v>
      </c>
      <c r="C18" s="9" t="s">
        <v>36</v>
      </c>
      <c r="D18" s="2" t="s">
        <v>3</v>
      </c>
      <c r="E18" s="53">
        <v>3025</v>
      </c>
      <c r="F18" s="3">
        <v>1</v>
      </c>
      <c r="G18" s="4">
        <v>2</v>
      </c>
      <c r="H18" s="2">
        <v>50</v>
      </c>
      <c r="J18" s="10">
        <f t="shared" si="10"/>
        <v>25</v>
      </c>
      <c r="L18" s="3">
        <v>5</v>
      </c>
      <c r="M18" s="3">
        <v>-2</v>
      </c>
      <c r="N18" s="26">
        <f t="shared" si="11"/>
        <v>3</v>
      </c>
      <c r="O18" s="5">
        <f t="shared" si="0"/>
        <v>50</v>
      </c>
      <c r="P18" s="5">
        <f t="shared" si="1"/>
        <v>47</v>
      </c>
      <c r="Q18" s="5">
        <f t="shared" si="2"/>
        <v>53</v>
      </c>
      <c r="R18" s="37" t="str">
        <f t="shared" si="12"/>
        <v>no</v>
      </c>
      <c r="T18" s="25">
        <v>1</v>
      </c>
      <c r="U18" s="30">
        <v>5</v>
      </c>
      <c r="V18" s="3">
        <v>2</v>
      </c>
      <c r="Y18" s="2">
        <v>1</v>
      </c>
      <c r="Z18" s="5">
        <f t="shared" si="3"/>
        <v>50</v>
      </c>
      <c r="AA18" s="2">
        <v>14</v>
      </c>
      <c r="AB18" s="5">
        <f t="shared" si="4"/>
        <v>700</v>
      </c>
      <c r="AD18" s="2">
        <v>8</v>
      </c>
      <c r="AE18" s="12">
        <f t="shared" si="13"/>
        <v>8</v>
      </c>
      <c r="AF18" s="8">
        <f t="shared" si="5"/>
        <v>6.25</v>
      </c>
      <c r="AG18" s="2">
        <v>4</v>
      </c>
      <c r="AH18" s="46">
        <v>8</v>
      </c>
      <c r="AI18" s="8">
        <f t="shared" si="6"/>
        <v>6.25</v>
      </c>
      <c r="AJ18" s="27">
        <f t="shared" si="7"/>
        <v>25</v>
      </c>
      <c r="AK18" s="8">
        <f t="shared" si="8"/>
        <v>3.125</v>
      </c>
      <c r="AM18" s="2">
        <v>540</v>
      </c>
      <c r="AN18" s="26">
        <f t="shared" si="9"/>
        <v>1620.20625</v>
      </c>
      <c r="AO18" s="40" t="s">
        <v>19</v>
      </c>
    </row>
    <row r="19" spans="1:43">
      <c r="A19" s="2" t="s">
        <v>13</v>
      </c>
      <c r="B19" s="55" t="s">
        <v>266</v>
      </c>
      <c r="C19" s="9" t="s">
        <v>36</v>
      </c>
      <c r="D19" s="2" t="s">
        <v>3</v>
      </c>
      <c r="E19" s="53">
        <v>3025</v>
      </c>
      <c r="F19" s="3">
        <v>2</v>
      </c>
      <c r="G19" s="4">
        <v>4</v>
      </c>
      <c r="H19" s="2">
        <v>50</v>
      </c>
      <c r="J19" s="10">
        <f t="shared" si="10"/>
        <v>25</v>
      </c>
      <c r="L19" s="3">
        <v>5</v>
      </c>
      <c r="M19" s="3">
        <v>-3</v>
      </c>
      <c r="N19" s="26">
        <f t="shared" si="11"/>
        <v>2</v>
      </c>
      <c r="O19" s="5">
        <f t="shared" ref="O19:O28" si="39">H19+I19</f>
        <v>50</v>
      </c>
      <c r="P19" s="5">
        <f t="shared" ref="P19:P28" si="40">O19-N19</f>
        <v>48</v>
      </c>
      <c r="Q19" s="5">
        <f t="shared" ref="Q19:Q28" si="41">O19+N19</f>
        <v>52</v>
      </c>
      <c r="R19" s="37" t="str">
        <f t="shared" si="12"/>
        <v>no</v>
      </c>
      <c r="T19" s="25">
        <v>1</v>
      </c>
      <c r="U19" s="30">
        <v>5</v>
      </c>
      <c r="V19" s="3">
        <v>4</v>
      </c>
      <c r="Y19" s="2">
        <v>1</v>
      </c>
      <c r="Z19" s="5">
        <f t="shared" ref="Z19:Z28" si="42">Y19*O19</f>
        <v>50</v>
      </c>
      <c r="AA19" s="2">
        <v>14</v>
      </c>
      <c r="AB19" s="5">
        <f t="shared" si="4"/>
        <v>700</v>
      </c>
      <c r="AD19" s="2">
        <v>8</v>
      </c>
      <c r="AE19" s="12">
        <f t="shared" si="13"/>
        <v>8</v>
      </c>
      <c r="AF19" s="8">
        <f t="shared" si="5"/>
        <v>6.25</v>
      </c>
      <c r="AG19" s="2">
        <v>4</v>
      </c>
      <c r="AH19" s="46">
        <v>8</v>
      </c>
      <c r="AI19" s="8">
        <f t="shared" si="6"/>
        <v>6.25</v>
      </c>
      <c r="AJ19" s="27">
        <f t="shared" si="7"/>
        <v>25</v>
      </c>
      <c r="AK19" s="8">
        <f t="shared" ref="AK19:AK28" si="43">AJ19/AH19</f>
        <v>3.125</v>
      </c>
      <c r="AM19" s="2">
        <v>540</v>
      </c>
      <c r="AN19" s="26">
        <f t="shared" si="9"/>
        <v>1727.45625</v>
      </c>
      <c r="AO19" s="40" t="s">
        <v>19</v>
      </c>
    </row>
    <row r="20" spans="1:43">
      <c r="A20" s="2" t="s">
        <v>14</v>
      </c>
      <c r="B20" s="55" t="s">
        <v>266</v>
      </c>
      <c r="C20" s="9" t="s">
        <v>36</v>
      </c>
      <c r="D20" s="2" t="s">
        <v>3</v>
      </c>
      <c r="E20" s="53">
        <v>3025</v>
      </c>
      <c r="F20" s="3">
        <v>1</v>
      </c>
      <c r="G20" s="4">
        <v>1</v>
      </c>
      <c r="H20" s="2">
        <v>50</v>
      </c>
      <c r="J20" s="10">
        <f t="shared" si="10"/>
        <v>25</v>
      </c>
      <c r="L20" s="3">
        <v>5</v>
      </c>
      <c r="N20" s="26">
        <f t="shared" si="11"/>
        <v>5</v>
      </c>
      <c r="O20" s="5">
        <f t="shared" si="39"/>
        <v>50</v>
      </c>
      <c r="P20" s="5">
        <f t="shared" si="40"/>
        <v>45</v>
      </c>
      <c r="Q20" s="5">
        <f t="shared" si="41"/>
        <v>55</v>
      </c>
      <c r="R20" s="37" t="str">
        <f t="shared" si="12"/>
        <v>no</v>
      </c>
      <c r="T20" s="25">
        <v>1</v>
      </c>
      <c r="U20" s="30">
        <v>5</v>
      </c>
      <c r="X20" s="6">
        <v>1.5</v>
      </c>
      <c r="Y20" s="2">
        <v>1</v>
      </c>
      <c r="Z20" s="5">
        <f t="shared" si="42"/>
        <v>50</v>
      </c>
      <c r="AA20" s="2">
        <v>14</v>
      </c>
      <c r="AB20" s="5">
        <f t="shared" si="4"/>
        <v>700</v>
      </c>
      <c r="AD20" s="2">
        <v>8</v>
      </c>
      <c r="AE20" s="12">
        <f t="shared" si="13"/>
        <v>8</v>
      </c>
      <c r="AF20" s="8">
        <f t="shared" si="5"/>
        <v>6.25</v>
      </c>
      <c r="AG20" s="2">
        <v>4</v>
      </c>
      <c r="AH20" s="46">
        <v>8</v>
      </c>
      <c r="AI20" s="8">
        <f t="shared" si="6"/>
        <v>6.25</v>
      </c>
      <c r="AJ20" s="27">
        <f t="shared" si="7"/>
        <v>25</v>
      </c>
      <c r="AK20" s="8">
        <f t="shared" si="43"/>
        <v>3.125</v>
      </c>
      <c r="AM20" s="2">
        <v>540</v>
      </c>
      <c r="AN20" s="26">
        <f t="shared" si="9"/>
        <v>1612.89375</v>
      </c>
      <c r="AO20" s="40" t="s">
        <v>19</v>
      </c>
    </row>
    <row r="21" spans="1:43">
      <c r="A21" s="2" t="s">
        <v>14</v>
      </c>
      <c r="B21" s="55" t="s">
        <v>266</v>
      </c>
      <c r="C21" s="9" t="s">
        <v>36</v>
      </c>
      <c r="D21" s="2" t="s">
        <v>3</v>
      </c>
      <c r="E21" s="53">
        <v>3025</v>
      </c>
      <c r="F21" s="3">
        <v>2</v>
      </c>
      <c r="G21" s="4">
        <v>2</v>
      </c>
      <c r="H21" s="2">
        <v>50</v>
      </c>
      <c r="J21" s="10">
        <f t="shared" si="10"/>
        <v>25</v>
      </c>
      <c r="L21" s="3">
        <v>5</v>
      </c>
      <c r="N21" s="26">
        <f t="shared" si="11"/>
        <v>5</v>
      </c>
      <c r="O21" s="5">
        <f t="shared" si="39"/>
        <v>50</v>
      </c>
      <c r="P21" s="5">
        <f t="shared" si="40"/>
        <v>45</v>
      </c>
      <c r="Q21" s="5">
        <f t="shared" si="41"/>
        <v>55</v>
      </c>
      <c r="R21" s="37" t="str">
        <f t="shared" si="12"/>
        <v>no</v>
      </c>
      <c r="S21" s="30"/>
      <c r="T21" s="30">
        <v>1</v>
      </c>
      <c r="U21" s="30">
        <v>5</v>
      </c>
      <c r="X21" s="6">
        <v>2</v>
      </c>
      <c r="Y21" s="2">
        <v>1</v>
      </c>
      <c r="Z21" s="5">
        <f t="shared" si="42"/>
        <v>50</v>
      </c>
      <c r="AA21" s="2">
        <v>14</v>
      </c>
      <c r="AB21" s="5">
        <f t="shared" si="4"/>
        <v>700</v>
      </c>
      <c r="AD21" s="2">
        <v>8</v>
      </c>
      <c r="AE21" s="12">
        <f t="shared" si="13"/>
        <v>8</v>
      </c>
      <c r="AF21" s="8">
        <f t="shared" si="5"/>
        <v>6.25</v>
      </c>
      <c r="AG21" s="2">
        <v>4</v>
      </c>
      <c r="AH21" s="46">
        <v>8</v>
      </c>
      <c r="AI21" s="8">
        <f t="shared" si="6"/>
        <v>6.25</v>
      </c>
      <c r="AJ21" s="27">
        <f t="shared" si="7"/>
        <v>25</v>
      </c>
      <c r="AK21" s="8">
        <f t="shared" si="43"/>
        <v>3.125</v>
      </c>
      <c r="AM21" s="2">
        <v>540</v>
      </c>
      <c r="AN21" s="26">
        <f t="shared" si="9"/>
        <v>1649.45625</v>
      </c>
      <c r="AO21" s="40" t="s">
        <v>19</v>
      </c>
    </row>
    <row r="22" spans="1:43">
      <c r="A22" s="2" t="s">
        <v>192</v>
      </c>
      <c r="B22" s="55" t="s">
        <v>266</v>
      </c>
      <c r="C22" s="9" t="s">
        <v>36</v>
      </c>
      <c r="D22" s="2" t="s">
        <v>3</v>
      </c>
      <c r="E22" s="53">
        <v>3025</v>
      </c>
      <c r="F22" s="3">
        <v>0</v>
      </c>
      <c r="G22" s="4">
        <v>0</v>
      </c>
      <c r="H22" s="2">
        <v>50</v>
      </c>
      <c r="J22" s="10">
        <f t="shared" si="10"/>
        <v>25</v>
      </c>
      <c r="L22" s="3">
        <v>5</v>
      </c>
      <c r="N22" s="26">
        <f t="shared" ref="N22" si="44">L22+M22</f>
        <v>5</v>
      </c>
      <c r="O22" s="5">
        <f t="shared" si="39"/>
        <v>50</v>
      </c>
      <c r="P22" s="5">
        <f t="shared" si="40"/>
        <v>45</v>
      </c>
      <c r="Q22" s="5">
        <f t="shared" si="41"/>
        <v>55</v>
      </c>
      <c r="R22" s="37" t="str">
        <f t="shared" ref="R22" si="45">IF(P22&gt;=61,"always",IF(Q22&gt;=61,"yes","no"))</f>
        <v>no</v>
      </c>
      <c r="S22" s="30"/>
      <c r="T22" s="30">
        <v>1</v>
      </c>
      <c r="U22" s="30">
        <v>5</v>
      </c>
      <c r="V22" s="3">
        <v>2</v>
      </c>
      <c r="Y22" s="2">
        <v>1</v>
      </c>
      <c r="Z22" s="5">
        <f t="shared" si="42"/>
        <v>50</v>
      </c>
      <c r="AA22" s="2">
        <v>14</v>
      </c>
      <c r="AB22" s="5">
        <f t="shared" ref="AB22" si="46">Z22*AA22</f>
        <v>700</v>
      </c>
      <c r="AC22" s="28">
        <v>4</v>
      </c>
      <c r="AD22" s="2">
        <v>8</v>
      </c>
      <c r="AE22" s="12">
        <f t="shared" ref="AE22" si="47">AD22+AC22</f>
        <v>12</v>
      </c>
      <c r="AF22" s="8">
        <f t="shared" ref="AF22" si="48">Z22/AE22</f>
        <v>4.166666666666667</v>
      </c>
      <c r="AG22" s="2">
        <v>4</v>
      </c>
      <c r="AH22" s="46">
        <v>8</v>
      </c>
      <c r="AI22" s="8">
        <f t="shared" ref="AI22" si="49">Z22/AH22</f>
        <v>6.25</v>
      </c>
      <c r="AJ22" s="27">
        <f t="shared" ref="AJ22" si="50">(J22+K22)*Y22</f>
        <v>25</v>
      </c>
      <c r="AK22" s="8">
        <f t="shared" si="43"/>
        <v>3.125</v>
      </c>
      <c r="AM22" s="32">
        <v>600</v>
      </c>
      <c r="AN22" s="26">
        <f t="shared" si="9"/>
        <v>1631.58125</v>
      </c>
      <c r="AO22" s="40" t="s">
        <v>19</v>
      </c>
      <c r="AP22" s="41" t="s">
        <v>19</v>
      </c>
      <c r="AQ22" s="43" t="s">
        <v>19</v>
      </c>
    </row>
    <row r="23" spans="1:43">
      <c r="A23" s="2" t="s">
        <v>17</v>
      </c>
      <c r="B23" s="55" t="s">
        <v>266</v>
      </c>
      <c r="C23" s="9" t="s">
        <v>36</v>
      </c>
      <c r="D23" s="2" t="s">
        <v>3</v>
      </c>
      <c r="E23" s="53">
        <v>3025</v>
      </c>
      <c r="F23" s="3">
        <v>1</v>
      </c>
      <c r="G23" s="4">
        <v>2</v>
      </c>
      <c r="H23" s="2">
        <v>50</v>
      </c>
      <c r="J23" s="10">
        <f t="shared" si="10"/>
        <v>25</v>
      </c>
      <c r="K23" s="3">
        <v>10</v>
      </c>
      <c r="L23" s="3">
        <v>5</v>
      </c>
      <c r="N23" s="26">
        <f t="shared" si="11"/>
        <v>5</v>
      </c>
      <c r="O23" s="5">
        <f t="shared" si="39"/>
        <v>50</v>
      </c>
      <c r="P23" s="5">
        <f t="shared" si="40"/>
        <v>45</v>
      </c>
      <c r="Q23" s="5">
        <f t="shared" si="41"/>
        <v>55</v>
      </c>
      <c r="R23" s="37" t="str">
        <f t="shared" si="12"/>
        <v>no</v>
      </c>
      <c r="T23" s="25">
        <v>1</v>
      </c>
      <c r="U23" s="30">
        <v>5</v>
      </c>
      <c r="Y23" s="2">
        <v>1</v>
      </c>
      <c r="Z23" s="5">
        <f t="shared" si="42"/>
        <v>50</v>
      </c>
      <c r="AA23" s="2">
        <v>14</v>
      </c>
      <c r="AB23" s="5">
        <f t="shared" si="4"/>
        <v>700</v>
      </c>
      <c r="AD23" s="2">
        <v>8</v>
      </c>
      <c r="AE23" s="12">
        <f t="shared" si="13"/>
        <v>8</v>
      </c>
      <c r="AF23" s="8">
        <f t="shared" si="5"/>
        <v>6.25</v>
      </c>
      <c r="AG23" s="2">
        <v>4</v>
      </c>
      <c r="AH23" s="46">
        <v>8</v>
      </c>
      <c r="AI23" s="8">
        <f t="shared" si="6"/>
        <v>6.25</v>
      </c>
      <c r="AJ23" s="27">
        <f t="shared" si="7"/>
        <v>35</v>
      </c>
      <c r="AK23" s="8">
        <f t="shared" si="43"/>
        <v>4.375</v>
      </c>
      <c r="AM23" s="2">
        <v>540</v>
      </c>
      <c r="AN23" s="26">
        <f t="shared" si="9"/>
        <v>1576.33125</v>
      </c>
      <c r="AO23" s="40" t="s">
        <v>19</v>
      </c>
    </row>
    <row r="24" spans="1:43">
      <c r="A24" s="2" t="s">
        <v>17</v>
      </c>
      <c r="B24" s="55" t="s">
        <v>266</v>
      </c>
      <c r="C24" s="9" t="s">
        <v>36</v>
      </c>
      <c r="D24" s="2" t="s">
        <v>3</v>
      </c>
      <c r="E24" s="53">
        <v>3025</v>
      </c>
      <c r="F24" s="3">
        <v>2</v>
      </c>
      <c r="G24" s="4">
        <v>4</v>
      </c>
      <c r="H24" s="2">
        <v>50</v>
      </c>
      <c r="J24" s="10">
        <f t="shared" si="10"/>
        <v>25</v>
      </c>
      <c r="K24" s="3">
        <v>20</v>
      </c>
      <c r="L24" s="3">
        <v>5</v>
      </c>
      <c r="N24" s="26">
        <f t="shared" si="11"/>
        <v>5</v>
      </c>
      <c r="O24" s="5">
        <f t="shared" si="39"/>
        <v>50</v>
      </c>
      <c r="P24" s="5">
        <f t="shared" si="40"/>
        <v>45</v>
      </c>
      <c r="Q24" s="5">
        <f t="shared" si="41"/>
        <v>55</v>
      </c>
      <c r="R24" s="37" t="str">
        <f t="shared" si="12"/>
        <v>no</v>
      </c>
      <c r="T24" s="25">
        <v>1</v>
      </c>
      <c r="U24" s="30">
        <v>5</v>
      </c>
      <c r="Y24" s="2">
        <v>1</v>
      </c>
      <c r="Z24" s="5">
        <f t="shared" si="42"/>
        <v>50</v>
      </c>
      <c r="AA24" s="2">
        <v>14</v>
      </c>
      <c r="AB24" s="5">
        <f t="shared" si="4"/>
        <v>700</v>
      </c>
      <c r="AD24" s="2">
        <v>8</v>
      </c>
      <c r="AE24" s="12">
        <f t="shared" si="13"/>
        <v>8</v>
      </c>
      <c r="AF24" s="8">
        <f t="shared" si="5"/>
        <v>6.25</v>
      </c>
      <c r="AG24" s="2">
        <v>4</v>
      </c>
      <c r="AH24" s="46">
        <v>8</v>
      </c>
      <c r="AI24" s="8">
        <f t="shared" si="6"/>
        <v>6.25</v>
      </c>
      <c r="AJ24" s="27">
        <f t="shared" si="7"/>
        <v>45</v>
      </c>
      <c r="AK24" s="8">
        <f t="shared" si="43"/>
        <v>5.625</v>
      </c>
      <c r="AM24" s="2">
        <v>540</v>
      </c>
      <c r="AN24" s="26">
        <f t="shared" si="9"/>
        <v>1649.45625</v>
      </c>
      <c r="AO24" s="40" t="s">
        <v>19</v>
      </c>
    </row>
    <row r="25" spans="1:43">
      <c r="A25" s="2" t="s">
        <v>15</v>
      </c>
      <c r="B25" s="55" t="s">
        <v>266</v>
      </c>
      <c r="C25" s="9" t="s">
        <v>36</v>
      </c>
      <c r="D25" s="2" t="s">
        <v>3</v>
      </c>
      <c r="E25" s="53">
        <v>3025</v>
      </c>
      <c r="F25" s="3">
        <v>1</v>
      </c>
      <c r="G25" s="4">
        <v>2</v>
      </c>
      <c r="H25" s="2">
        <v>50</v>
      </c>
      <c r="I25" s="3">
        <v>5</v>
      </c>
      <c r="J25" s="10">
        <f t="shared" si="10"/>
        <v>25</v>
      </c>
      <c r="L25" s="3">
        <v>5</v>
      </c>
      <c r="M25" s="3">
        <v>-2</v>
      </c>
      <c r="N25" s="26">
        <f t="shared" si="11"/>
        <v>3</v>
      </c>
      <c r="O25" s="5">
        <f t="shared" si="39"/>
        <v>55</v>
      </c>
      <c r="P25" s="5">
        <f t="shared" si="40"/>
        <v>52</v>
      </c>
      <c r="Q25" s="5">
        <f t="shared" si="41"/>
        <v>58</v>
      </c>
      <c r="R25" s="37" t="str">
        <f t="shared" si="12"/>
        <v>no</v>
      </c>
      <c r="T25" s="25">
        <v>1</v>
      </c>
      <c r="U25" s="30">
        <v>5</v>
      </c>
      <c r="Y25" s="2">
        <v>1</v>
      </c>
      <c r="Z25" s="5">
        <f t="shared" si="42"/>
        <v>55</v>
      </c>
      <c r="AA25" s="2">
        <v>14</v>
      </c>
      <c r="AB25" s="5">
        <f t="shared" si="4"/>
        <v>770</v>
      </c>
      <c r="AD25" s="2">
        <v>8</v>
      </c>
      <c r="AE25" s="12">
        <f t="shared" si="13"/>
        <v>8</v>
      </c>
      <c r="AF25" s="8">
        <f t="shared" si="5"/>
        <v>6.875</v>
      </c>
      <c r="AG25" s="2">
        <v>4</v>
      </c>
      <c r="AH25" s="46">
        <v>8</v>
      </c>
      <c r="AI25" s="8">
        <f t="shared" si="6"/>
        <v>6.875</v>
      </c>
      <c r="AJ25" s="27">
        <f t="shared" si="7"/>
        <v>25</v>
      </c>
      <c r="AK25" s="8">
        <f t="shared" si="43"/>
        <v>3.125</v>
      </c>
      <c r="AM25" s="2">
        <v>540</v>
      </c>
      <c r="AN25" s="26">
        <f t="shared" si="9"/>
        <v>1608.628125</v>
      </c>
      <c r="AO25" s="40" t="s">
        <v>19</v>
      </c>
    </row>
    <row r="26" spans="1:43">
      <c r="A26" s="2" t="s">
        <v>15</v>
      </c>
      <c r="B26" s="55" t="s">
        <v>266</v>
      </c>
      <c r="C26" s="9" t="s">
        <v>36</v>
      </c>
      <c r="D26" s="2" t="s">
        <v>3</v>
      </c>
      <c r="E26" s="53">
        <v>3025</v>
      </c>
      <c r="F26" s="3">
        <v>2</v>
      </c>
      <c r="G26" s="4">
        <v>4</v>
      </c>
      <c r="H26" s="2">
        <v>50</v>
      </c>
      <c r="I26" s="3">
        <v>10</v>
      </c>
      <c r="J26" s="10">
        <f t="shared" si="10"/>
        <v>25</v>
      </c>
      <c r="L26" s="3">
        <v>5</v>
      </c>
      <c r="M26" s="3">
        <v>-3</v>
      </c>
      <c r="N26" s="26">
        <f t="shared" si="11"/>
        <v>2</v>
      </c>
      <c r="O26" s="5">
        <f t="shared" si="39"/>
        <v>60</v>
      </c>
      <c r="P26" s="5">
        <f t="shared" si="40"/>
        <v>58</v>
      </c>
      <c r="Q26" s="5">
        <f t="shared" si="41"/>
        <v>62</v>
      </c>
      <c r="R26" s="37" t="str">
        <f t="shared" si="12"/>
        <v>yes</v>
      </c>
      <c r="S26" s="30"/>
      <c r="T26" s="30">
        <v>1</v>
      </c>
      <c r="U26" s="30">
        <v>5</v>
      </c>
      <c r="Y26" s="2">
        <v>1</v>
      </c>
      <c r="Z26" s="5">
        <f t="shared" si="42"/>
        <v>60</v>
      </c>
      <c r="AA26" s="2">
        <v>14</v>
      </c>
      <c r="AB26" s="5">
        <f t="shared" si="4"/>
        <v>840</v>
      </c>
      <c r="AD26" s="2">
        <v>8</v>
      </c>
      <c r="AE26" s="12">
        <f t="shared" si="13"/>
        <v>8</v>
      </c>
      <c r="AF26" s="8">
        <f t="shared" si="5"/>
        <v>7.5</v>
      </c>
      <c r="AG26" s="2">
        <v>4</v>
      </c>
      <c r="AH26" s="46">
        <v>8</v>
      </c>
      <c r="AI26" s="8">
        <f t="shared" si="6"/>
        <v>7.5</v>
      </c>
      <c r="AJ26" s="27">
        <f t="shared" si="7"/>
        <v>25</v>
      </c>
      <c r="AK26" s="8">
        <f t="shared" si="43"/>
        <v>3.125</v>
      </c>
      <c r="AM26" s="2">
        <v>540</v>
      </c>
      <c r="AN26" s="26">
        <f t="shared" si="9"/>
        <v>1704.3</v>
      </c>
      <c r="AO26" s="40" t="s">
        <v>19</v>
      </c>
    </row>
    <row r="27" spans="1:43">
      <c r="A27" s="2" t="s">
        <v>16</v>
      </c>
      <c r="B27" s="55" t="s">
        <v>266</v>
      </c>
      <c r="C27" s="9" t="s">
        <v>36</v>
      </c>
      <c r="D27" s="2" t="s">
        <v>3</v>
      </c>
      <c r="E27" s="53">
        <v>3025</v>
      </c>
      <c r="F27" s="3">
        <v>2</v>
      </c>
      <c r="G27" s="4">
        <v>0</v>
      </c>
      <c r="H27" s="2">
        <v>50</v>
      </c>
      <c r="I27" s="3">
        <v>5</v>
      </c>
      <c r="J27" s="10">
        <f t="shared" si="10"/>
        <v>25</v>
      </c>
      <c r="K27" s="3">
        <v>10</v>
      </c>
      <c r="L27" s="3">
        <v>5</v>
      </c>
      <c r="N27" s="26">
        <f t="shared" si="11"/>
        <v>5</v>
      </c>
      <c r="O27" s="5">
        <f t="shared" si="39"/>
        <v>55</v>
      </c>
      <c r="P27" s="5">
        <f t="shared" si="40"/>
        <v>50</v>
      </c>
      <c r="Q27" s="5">
        <f t="shared" si="41"/>
        <v>60</v>
      </c>
      <c r="R27" s="37" t="str">
        <f t="shared" si="12"/>
        <v>no</v>
      </c>
      <c r="T27" s="25">
        <v>1</v>
      </c>
      <c r="U27" s="30">
        <v>5</v>
      </c>
      <c r="Y27" s="2">
        <v>1</v>
      </c>
      <c r="Z27" s="5">
        <f t="shared" si="42"/>
        <v>55</v>
      </c>
      <c r="AA27" s="2">
        <v>14</v>
      </c>
      <c r="AB27" s="5">
        <f t="shared" si="4"/>
        <v>770</v>
      </c>
      <c r="AD27" s="2">
        <v>8</v>
      </c>
      <c r="AE27" s="12">
        <f t="shared" si="13"/>
        <v>8</v>
      </c>
      <c r="AF27" s="8">
        <f t="shared" si="5"/>
        <v>6.875</v>
      </c>
      <c r="AG27" s="2">
        <v>4</v>
      </c>
      <c r="AH27" s="46">
        <v>8</v>
      </c>
      <c r="AI27" s="8">
        <f t="shared" si="6"/>
        <v>6.875</v>
      </c>
      <c r="AJ27" s="27">
        <f t="shared" si="7"/>
        <v>35</v>
      </c>
      <c r="AK27" s="8">
        <f t="shared" si="43"/>
        <v>4.375</v>
      </c>
      <c r="AM27" s="2">
        <v>540</v>
      </c>
      <c r="AN27" s="26">
        <f t="shared" si="9"/>
        <v>1662.253125</v>
      </c>
      <c r="AO27" s="40" t="s">
        <v>19</v>
      </c>
    </row>
    <row r="28" spans="1:43">
      <c r="A28" s="2" t="s">
        <v>16</v>
      </c>
      <c r="B28" s="55" t="s">
        <v>266</v>
      </c>
      <c r="C28" s="9" t="s">
        <v>36</v>
      </c>
      <c r="D28" s="2" t="s">
        <v>3</v>
      </c>
      <c r="E28" s="53">
        <v>3025</v>
      </c>
      <c r="F28" s="3">
        <v>3</v>
      </c>
      <c r="G28" s="4">
        <v>0</v>
      </c>
      <c r="H28" s="2">
        <v>50</v>
      </c>
      <c r="I28" s="3">
        <v>10</v>
      </c>
      <c r="J28" s="10">
        <f t="shared" si="10"/>
        <v>25</v>
      </c>
      <c r="K28" s="3">
        <v>20</v>
      </c>
      <c r="L28" s="3">
        <v>5</v>
      </c>
      <c r="N28" s="26">
        <f t="shared" si="11"/>
        <v>5</v>
      </c>
      <c r="O28" s="5">
        <f t="shared" si="39"/>
        <v>60</v>
      </c>
      <c r="P28" s="5">
        <f t="shared" si="40"/>
        <v>55</v>
      </c>
      <c r="Q28" s="5">
        <f t="shared" si="41"/>
        <v>65</v>
      </c>
      <c r="R28" s="37" t="str">
        <f t="shared" si="12"/>
        <v>yes</v>
      </c>
      <c r="T28" s="25">
        <v>1</v>
      </c>
      <c r="U28" s="30">
        <v>5</v>
      </c>
      <c r="Y28" s="2">
        <v>1</v>
      </c>
      <c r="Z28" s="5">
        <f t="shared" si="42"/>
        <v>60</v>
      </c>
      <c r="AA28" s="2">
        <v>14</v>
      </c>
      <c r="AB28" s="5">
        <f t="shared" si="4"/>
        <v>840</v>
      </c>
      <c r="AD28" s="2">
        <v>8</v>
      </c>
      <c r="AE28" s="12">
        <f t="shared" si="13"/>
        <v>8</v>
      </c>
      <c r="AF28" s="8">
        <f t="shared" si="5"/>
        <v>7.5</v>
      </c>
      <c r="AG28" s="2">
        <v>4</v>
      </c>
      <c r="AH28" s="46">
        <v>8</v>
      </c>
      <c r="AI28" s="8">
        <f t="shared" si="6"/>
        <v>7.5</v>
      </c>
      <c r="AJ28" s="27">
        <f t="shared" si="7"/>
        <v>45</v>
      </c>
      <c r="AK28" s="8">
        <f t="shared" si="43"/>
        <v>5.625</v>
      </c>
      <c r="AM28" s="2">
        <v>540</v>
      </c>
      <c r="AN28" s="26">
        <f t="shared" si="9"/>
        <v>1821.3</v>
      </c>
      <c r="AO28" s="40" t="s">
        <v>19</v>
      </c>
    </row>
    <row r="29" spans="1:43">
      <c r="A29" s="2" t="s">
        <v>138</v>
      </c>
      <c r="B29" s="55" t="s">
        <v>266</v>
      </c>
      <c r="C29" s="9" t="s">
        <v>36</v>
      </c>
      <c r="D29" s="2" t="s">
        <v>3</v>
      </c>
      <c r="E29" s="53">
        <v>3025</v>
      </c>
      <c r="F29" s="3">
        <v>0</v>
      </c>
      <c r="G29" s="4">
        <v>1</v>
      </c>
      <c r="H29" s="2">
        <v>50</v>
      </c>
      <c r="J29" s="10">
        <f t="shared" si="10"/>
        <v>25</v>
      </c>
      <c r="K29" s="3">
        <v>-5</v>
      </c>
      <c r="L29" s="3">
        <v>5</v>
      </c>
      <c r="N29" s="26">
        <f t="shared" ref="N29:N30" si="51">L29+M29</f>
        <v>5</v>
      </c>
      <c r="O29" s="5">
        <f t="shared" ref="O29:O30" si="52">H29+I29</f>
        <v>50</v>
      </c>
      <c r="P29" s="5">
        <f t="shared" ref="P29:P30" si="53">O29-N29</f>
        <v>45</v>
      </c>
      <c r="Q29" s="5">
        <f t="shared" ref="Q29:Q30" si="54">O29+N29</f>
        <v>55</v>
      </c>
      <c r="R29" s="37" t="str">
        <f t="shared" ref="R29:R30" si="55">IF(P29&gt;=61,"always",IF(Q29&gt;=61,"yes","no"))</f>
        <v>no</v>
      </c>
      <c r="T29" s="25">
        <v>1</v>
      </c>
      <c r="U29" s="30">
        <v>5</v>
      </c>
      <c r="W29" s="3">
        <v>2</v>
      </c>
      <c r="Y29" s="2">
        <v>1</v>
      </c>
      <c r="Z29" s="5">
        <f t="shared" ref="Z29:Z30" si="56">Y29*O29</f>
        <v>50</v>
      </c>
      <c r="AA29" s="2">
        <v>14</v>
      </c>
      <c r="AB29" s="5">
        <f t="shared" ref="AB29:AB30" si="57">Z29*AA29</f>
        <v>700</v>
      </c>
      <c r="AD29" s="2">
        <v>8</v>
      </c>
      <c r="AE29" s="12">
        <f t="shared" ref="AE29:AE30" si="58">AD29+AC29</f>
        <v>8</v>
      </c>
      <c r="AF29" s="8">
        <f t="shared" ref="AF29:AF30" si="59">Z29/AE29</f>
        <v>6.25</v>
      </c>
      <c r="AG29" s="2">
        <v>4</v>
      </c>
      <c r="AH29" s="46">
        <v>8</v>
      </c>
      <c r="AI29" s="8">
        <f t="shared" ref="AI29:AI30" si="60">Z29/AH29</f>
        <v>6.25</v>
      </c>
      <c r="AJ29" s="27">
        <f t="shared" ref="AJ29:AJ30" si="61">(J29+K29)*Y29</f>
        <v>20</v>
      </c>
      <c r="AK29" s="8">
        <f t="shared" ref="AK29:AK30" si="62">AJ29/AH29</f>
        <v>2.5</v>
      </c>
      <c r="AM29" s="2">
        <v>540</v>
      </c>
      <c r="AN29" s="26">
        <f t="shared" si="9"/>
        <v>1564.14375</v>
      </c>
      <c r="AO29" s="40" t="s">
        <v>19</v>
      </c>
      <c r="AP29" s="41" t="s">
        <v>19</v>
      </c>
      <c r="AQ29" s="43" t="s">
        <v>19</v>
      </c>
    </row>
    <row r="30" spans="1:43">
      <c r="A30" s="2" t="s">
        <v>196</v>
      </c>
      <c r="B30" s="55" t="s">
        <v>266</v>
      </c>
      <c r="C30" s="9" t="s">
        <v>198</v>
      </c>
      <c r="D30" s="2" t="s">
        <v>197</v>
      </c>
      <c r="E30" s="53" t="s">
        <v>261</v>
      </c>
      <c r="F30" s="3">
        <v>0</v>
      </c>
      <c r="G30" s="4">
        <v>99</v>
      </c>
      <c r="H30" s="2">
        <v>45</v>
      </c>
      <c r="J30" s="10">
        <f t="shared" si="10"/>
        <v>22.5</v>
      </c>
      <c r="L30" s="3">
        <v>5</v>
      </c>
      <c r="N30" s="26">
        <f t="shared" si="51"/>
        <v>5</v>
      </c>
      <c r="O30" s="5">
        <f t="shared" si="52"/>
        <v>45</v>
      </c>
      <c r="P30" s="5">
        <f t="shared" si="53"/>
        <v>40</v>
      </c>
      <c r="Q30" s="5">
        <f t="shared" si="54"/>
        <v>50</v>
      </c>
      <c r="R30" s="37" t="str">
        <f t="shared" si="55"/>
        <v>no</v>
      </c>
      <c r="S30" s="30"/>
      <c r="T30" s="35">
        <v>2</v>
      </c>
      <c r="U30" s="35">
        <v>12</v>
      </c>
      <c r="Y30" s="2">
        <v>2</v>
      </c>
      <c r="Z30" s="5">
        <f t="shared" si="56"/>
        <v>90</v>
      </c>
      <c r="AA30" s="2">
        <v>7</v>
      </c>
      <c r="AB30" s="5">
        <f t="shared" si="57"/>
        <v>630</v>
      </c>
      <c r="AD30" s="2">
        <v>14</v>
      </c>
      <c r="AE30" s="12">
        <f t="shared" si="58"/>
        <v>14</v>
      </c>
      <c r="AF30" s="8">
        <f t="shared" si="59"/>
        <v>6.4285714285714288</v>
      </c>
      <c r="AG30" s="2">
        <v>5</v>
      </c>
      <c r="AH30" s="46">
        <v>9</v>
      </c>
      <c r="AI30" s="8">
        <f t="shared" si="60"/>
        <v>10</v>
      </c>
      <c r="AJ30" s="27">
        <f t="shared" si="61"/>
        <v>45</v>
      </c>
      <c r="AK30" s="8">
        <f t="shared" si="62"/>
        <v>5</v>
      </c>
      <c r="AM30" s="2">
        <v>600</v>
      </c>
      <c r="AN30" s="26">
        <f t="shared" si="9"/>
        <v>2051.7514285714287</v>
      </c>
      <c r="AO30" s="40" t="s">
        <v>19</v>
      </c>
      <c r="AP30" s="41" t="s">
        <v>19</v>
      </c>
      <c r="AQ30" s="43" t="s">
        <v>19</v>
      </c>
    </row>
    <row r="31" spans="1:43">
      <c r="A31" s="2" t="s">
        <v>196</v>
      </c>
      <c r="B31" s="55" t="s">
        <v>266</v>
      </c>
      <c r="C31" s="9" t="s">
        <v>198</v>
      </c>
      <c r="D31" s="2" t="s">
        <v>197</v>
      </c>
      <c r="E31" s="53" t="s">
        <v>261</v>
      </c>
      <c r="F31" s="3">
        <v>1</v>
      </c>
      <c r="G31" s="4">
        <v>99</v>
      </c>
      <c r="H31" s="2">
        <v>45</v>
      </c>
      <c r="J31" s="10">
        <f t="shared" si="10"/>
        <v>22.5</v>
      </c>
      <c r="K31" s="3">
        <v>5</v>
      </c>
      <c r="L31" s="3">
        <v>5</v>
      </c>
      <c r="N31" s="26">
        <f t="shared" ref="N31:N34" si="63">L31+M31</f>
        <v>5</v>
      </c>
      <c r="O31" s="5">
        <f t="shared" ref="O31:O34" si="64">H31+I31</f>
        <v>45</v>
      </c>
      <c r="P31" s="5">
        <f t="shared" ref="P31:P34" si="65">O31-N31</f>
        <v>40</v>
      </c>
      <c r="Q31" s="5">
        <f t="shared" ref="Q31:Q34" si="66">O31+N31</f>
        <v>50</v>
      </c>
      <c r="R31" s="37" t="str">
        <f t="shared" ref="R31:R34" si="67">IF(P31&gt;=61,"always",IF(Q31&gt;=61,"yes","no"))</f>
        <v>no</v>
      </c>
      <c r="S31" s="30"/>
      <c r="T31" s="35">
        <v>2</v>
      </c>
      <c r="U31" s="35">
        <v>12</v>
      </c>
      <c r="Y31" s="2">
        <v>2</v>
      </c>
      <c r="Z31" s="5">
        <f t="shared" ref="Z31:Z34" si="68">Y31*O31</f>
        <v>90</v>
      </c>
      <c r="AA31" s="2">
        <v>7</v>
      </c>
      <c r="AB31" s="5">
        <f t="shared" ref="AB31:AB34" si="69">Z31*AA31</f>
        <v>630</v>
      </c>
      <c r="AD31" s="2">
        <v>14</v>
      </c>
      <c r="AE31" s="12">
        <f t="shared" ref="AE31:AE34" si="70">AD31+AC31</f>
        <v>14</v>
      </c>
      <c r="AF31" s="8">
        <f t="shared" ref="AF31:AF34" si="71">Z31/AE31</f>
        <v>6.4285714285714288</v>
      </c>
      <c r="AG31" s="2">
        <v>5</v>
      </c>
      <c r="AH31" s="46">
        <v>9</v>
      </c>
      <c r="AI31" s="8">
        <f t="shared" ref="AI31:AI34" si="72">Z31/AH31</f>
        <v>10</v>
      </c>
      <c r="AJ31" s="27">
        <f t="shared" ref="AJ31:AJ34" si="73">(J31+K31)*Y31</f>
        <v>55</v>
      </c>
      <c r="AK31" s="8">
        <f t="shared" ref="AK31:AK34" si="74">AJ31/AH31</f>
        <v>6.1111111111111107</v>
      </c>
      <c r="AM31" s="2">
        <v>600</v>
      </c>
      <c r="AN31" s="26">
        <f t="shared" si="9"/>
        <v>2119.6403174603174</v>
      </c>
      <c r="AO31" s="40" t="s">
        <v>19</v>
      </c>
      <c r="AP31" s="41" t="s">
        <v>19</v>
      </c>
      <c r="AQ31" s="43" t="s">
        <v>19</v>
      </c>
    </row>
    <row r="32" spans="1:43">
      <c r="A32" s="2" t="s">
        <v>196</v>
      </c>
      <c r="B32" s="55" t="s">
        <v>266</v>
      </c>
      <c r="C32" s="9" t="s">
        <v>198</v>
      </c>
      <c r="D32" s="2" t="s">
        <v>197</v>
      </c>
      <c r="E32" s="53" t="s">
        <v>261</v>
      </c>
      <c r="F32" s="3">
        <v>2</v>
      </c>
      <c r="G32" s="4">
        <v>99</v>
      </c>
      <c r="H32" s="2">
        <v>45</v>
      </c>
      <c r="J32" s="10">
        <f t="shared" si="10"/>
        <v>22.5</v>
      </c>
      <c r="L32" s="3">
        <v>5</v>
      </c>
      <c r="N32" s="26">
        <f t="shared" si="63"/>
        <v>5</v>
      </c>
      <c r="O32" s="5">
        <f t="shared" si="64"/>
        <v>45</v>
      </c>
      <c r="P32" s="5">
        <f t="shared" si="65"/>
        <v>40</v>
      </c>
      <c r="Q32" s="5">
        <f t="shared" si="66"/>
        <v>50</v>
      </c>
      <c r="R32" s="37" t="str">
        <f t="shared" si="67"/>
        <v>no</v>
      </c>
      <c r="S32" s="30"/>
      <c r="T32" s="36">
        <v>1</v>
      </c>
      <c r="U32" s="36">
        <v>6</v>
      </c>
      <c r="V32" s="28"/>
      <c r="Y32" s="2">
        <v>2</v>
      </c>
      <c r="Z32" s="5">
        <f t="shared" si="68"/>
        <v>90</v>
      </c>
      <c r="AA32" s="2">
        <v>7</v>
      </c>
      <c r="AB32" s="5">
        <f t="shared" si="69"/>
        <v>630</v>
      </c>
      <c r="AC32" s="28">
        <v>-2</v>
      </c>
      <c r="AD32" s="2">
        <v>14</v>
      </c>
      <c r="AE32" s="12">
        <f t="shared" si="70"/>
        <v>12</v>
      </c>
      <c r="AF32" s="8">
        <f t="shared" si="71"/>
        <v>7.5</v>
      </c>
      <c r="AG32" s="2">
        <v>5</v>
      </c>
      <c r="AH32" s="46">
        <v>9</v>
      </c>
      <c r="AI32" s="8">
        <f t="shared" si="72"/>
        <v>10</v>
      </c>
      <c r="AJ32" s="27">
        <f t="shared" si="73"/>
        <v>45</v>
      </c>
      <c r="AK32" s="8">
        <f t="shared" si="74"/>
        <v>5</v>
      </c>
      <c r="AM32" s="2">
        <v>600</v>
      </c>
      <c r="AN32" s="26">
        <f t="shared" si="9"/>
        <v>2161.16</v>
      </c>
      <c r="AO32" s="40" t="s">
        <v>19</v>
      </c>
      <c r="AP32" s="41" t="s">
        <v>19</v>
      </c>
      <c r="AQ32" s="43" t="s">
        <v>19</v>
      </c>
    </row>
    <row r="33" spans="1:43">
      <c r="A33" s="2" t="s">
        <v>196</v>
      </c>
      <c r="B33" s="55" t="s">
        <v>266</v>
      </c>
      <c r="C33" s="9" t="s">
        <v>198</v>
      </c>
      <c r="D33" s="2" t="s">
        <v>197</v>
      </c>
      <c r="E33" s="53" t="s">
        <v>261</v>
      </c>
      <c r="F33" s="3">
        <v>3</v>
      </c>
      <c r="G33" s="4">
        <v>99</v>
      </c>
      <c r="H33" s="2">
        <v>45</v>
      </c>
      <c r="I33" s="3">
        <v>5</v>
      </c>
      <c r="J33" s="10">
        <f t="shared" si="10"/>
        <v>22.5</v>
      </c>
      <c r="L33" s="3">
        <v>5</v>
      </c>
      <c r="N33" s="26">
        <f t="shared" si="63"/>
        <v>5</v>
      </c>
      <c r="O33" s="5">
        <f t="shared" si="64"/>
        <v>50</v>
      </c>
      <c r="P33" s="5">
        <f t="shared" si="65"/>
        <v>45</v>
      </c>
      <c r="Q33" s="5">
        <f t="shared" si="66"/>
        <v>55</v>
      </c>
      <c r="R33" s="37" t="str">
        <f t="shared" si="67"/>
        <v>no</v>
      </c>
      <c r="S33" s="30"/>
      <c r="T33" s="35">
        <v>2</v>
      </c>
      <c r="U33" s="35">
        <v>12</v>
      </c>
      <c r="V33" s="3">
        <v>2</v>
      </c>
      <c r="Y33" s="2">
        <v>2</v>
      </c>
      <c r="Z33" s="5">
        <f t="shared" si="68"/>
        <v>100</v>
      </c>
      <c r="AA33" s="2">
        <v>7</v>
      </c>
      <c r="AB33" s="5">
        <f t="shared" si="69"/>
        <v>700</v>
      </c>
      <c r="AD33" s="2">
        <v>14</v>
      </c>
      <c r="AE33" s="12">
        <f t="shared" si="70"/>
        <v>14</v>
      </c>
      <c r="AF33" s="8">
        <f t="shared" si="71"/>
        <v>7.1428571428571432</v>
      </c>
      <c r="AG33" s="2">
        <v>5</v>
      </c>
      <c r="AH33" s="46">
        <v>9</v>
      </c>
      <c r="AI33" s="8">
        <f t="shared" si="72"/>
        <v>11.111111111111111</v>
      </c>
      <c r="AJ33" s="27">
        <f t="shared" si="73"/>
        <v>45</v>
      </c>
      <c r="AK33" s="8">
        <f t="shared" si="74"/>
        <v>5</v>
      </c>
      <c r="AM33" s="2">
        <v>600</v>
      </c>
      <c r="AN33" s="26">
        <f t="shared" si="9"/>
        <v>2296.7482539682537</v>
      </c>
      <c r="AO33" s="40" t="s">
        <v>19</v>
      </c>
      <c r="AP33" s="41" t="s">
        <v>19</v>
      </c>
      <c r="AQ33" s="43" t="s">
        <v>19</v>
      </c>
    </row>
    <row r="34" spans="1:43">
      <c r="A34" s="2" t="s">
        <v>289</v>
      </c>
      <c r="B34" s="55" t="s">
        <v>266</v>
      </c>
      <c r="C34" s="9" t="s">
        <v>198</v>
      </c>
      <c r="D34" s="2" t="s">
        <v>197</v>
      </c>
      <c r="E34" s="53" t="s">
        <v>263</v>
      </c>
      <c r="F34" s="3">
        <v>0</v>
      </c>
      <c r="G34" s="4">
        <v>1</v>
      </c>
      <c r="H34" s="2">
        <v>45</v>
      </c>
      <c r="J34" s="10">
        <f t="shared" si="10"/>
        <v>22.5</v>
      </c>
      <c r="L34" s="3">
        <v>5</v>
      </c>
      <c r="N34" s="26">
        <f t="shared" si="63"/>
        <v>5</v>
      </c>
      <c r="O34" s="5">
        <f t="shared" si="64"/>
        <v>45</v>
      </c>
      <c r="P34" s="5">
        <f t="shared" si="65"/>
        <v>40</v>
      </c>
      <c r="Q34" s="5">
        <f t="shared" si="66"/>
        <v>50</v>
      </c>
      <c r="R34" s="37" t="str">
        <f t="shared" si="67"/>
        <v>no</v>
      </c>
      <c r="S34" s="30"/>
      <c r="T34" s="35">
        <v>2</v>
      </c>
      <c r="U34" s="35">
        <v>12</v>
      </c>
      <c r="W34" s="3">
        <v>1</v>
      </c>
      <c r="Y34" s="2">
        <v>2</v>
      </c>
      <c r="Z34" s="5">
        <f t="shared" si="68"/>
        <v>90</v>
      </c>
      <c r="AA34" s="2">
        <v>7</v>
      </c>
      <c r="AB34" s="5">
        <f t="shared" si="69"/>
        <v>630</v>
      </c>
      <c r="AC34" s="28">
        <v>2</v>
      </c>
      <c r="AD34" s="2">
        <v>14</v>
      </c>
      <c r="AE34" s="12">
        <f t="shared" si="70"/>
        <v>16</v>
      </c>
      <c r="AF34" s="8">
        <f t="shared" si="71"/>
        <v>5.625</v>
      </c>
      <c r="AG34" s="2">
        <v>5</v>
      </c>
      <c r="AH34" s="46">
        <v>9</v>
      </c>
      <c r="AI34" s="8">
        <f t="shared" si="72"/>
        <v>10</v>
      </c>
      <c r="AJ34" s="27">
        <f t="shared" si="73"/>
        <v>45</v>
      </c>
      <c r="AK34" s="8">
        <f t="shared" si="74"/>
        <v>5</v>
      </c>
      <c r="AM34" s="2">
        <v>600</v>
      </c>
      <c r="AN34" s="26">
        <f t="shared" ref="AN34" si="75">(((Z34*12)+(O34*2)+(AI34*25)+(1.2*AM34))+(AJ34*5)+(X34*75)+(V34*50)+(AK34*20)-(N34*10)-((AG34*30)-30)+(AF34*4)-(AE34*8)-(T34*25)+(AA34*4)+(W34*50)+(S34*Y34*100)-(Y34*2))*(1-(U34/200))</f>
        <v>2080.69</v>
      </c>
      <c r="AO34" s="40" t="s">
        <v>19</v>
      </c>
      <c r="AP34" s="57" t="s">
        <v>19</v>
      </c>
      <c r="AQ34" s="48"/>
    </row>
    <row r="35" spans="1:43">
      <c r="A35" s="2" t="s">
        <v>290</v>
      </c>
      <c r="B35" s="55" t="s">
        <v>266</v>
      </c>
      <c r="C35" s="9" t="s">
        <v>198</v>
      </c>
      <c r="D35" s="2" t="s">
        <v>197</v>
      </c>
      <c r="E35" s="53" t="s">
        <v>263</v>
      </c>
      <c r="F35" s="3">
        <v>0</v>
      </c>
      <c r="G35" s="4">
        <v>1</v>
      </c>
      <c r="H35" s="2">
        <v>45</v>
      </c>
      <c r="I35" s="3">
        <v>5</v>
      </c>
      <c r="J35" s="10">
        <f t="shared" si="10"/>
        <v>22.5</v>
      </c>
      <c r="L35" s="3">
        <v>5</v>
      </c>
      <c r="N35" s="26">
        <f t="shared" ref="N35" si="76">L35+M35</f>
        <v>5</v>
      </c>
      <c r="O35" s="5">
        <f t="shared" ref="O35" si="77">H35+I35</f>
        <v>50</v>
      </c>
      <c r="P35" s="5">
        <f t="shared" ref="P35" si="78">O35-N35</f>
        <v>45</v>
      </c>
      <c r="Q35" s="5">
        <f t="shared" ref="Q35" si="79">O35+N35</f>
        <v>55</v>
      </c>
      <c r="R35" s="37" t="str">
        <f t="shared" ref="R35" si="80">IF(P35&gt;=61,"always",IF(Q35&gt;=61,"yes","no"))</f>
        <v>no</v>
      </c>
      <c r="S35" s="30"/>
      <c r="T35" s="35">
        <v>2</v>
      </c>
      <c r="U35" s="35">
        <v>12</v>
      </c>
      <c r="Y35" s="2">
        <v>2</v>
      </c>
      <c r="Z35" s="5">
        <f t="shared" ref="Z35" si="81">Y35*O35</f>
        <v>100</v>
      </c>
      <c r="AA35" s="2">
        <v>7</v>
      </c>
      <c r="AB35" s="5">
        <f t="shared" ref="AB35" si="82">Z35*AA35</f>
        <v>700</v>
      </c>
      <c r="AD35" s="2">
        <v>14</v>
      </c>
      <c r="AE35" s="12">
        <f t="shared" ref="AE35" si="83">AD35+AC35</f>
        <v>14</v>
      </c>
      <c r="AF35" s="8">
        <f t="shared" ref="AF35" si="84">Z35/AE35</f>
        <v>7.1428571428571432</v>
      </c>
      <c r="AG35" s="31">
        <v>6</v>
      </c>
      <c r="AH35" s="46">
        <v>9</v>
      </c>
      <c r="AI35" s="8">
        <f t="shared" ref="AI35" si="85">Z35/AH35</f>
        <v>11.111111111111111</v>
      </c>
      <c r="AJ35" s="27">
        <f t="shared" ref="AJ35" si="86">(J35+K35)*Y35</f>
        <v>45</v>
      </c>
      <c r="AK35" s="8">
        <f t="shared" ref="AK35" si="87">AJ35/AH35</f>
        <v>5</v>
      </c>
      <c r="AM35" s="2">
        <v>600</v>
      </c>
      <c r="AN35" s="26">
        <f t="shared" ref="AN35" si="88">(((Z35*12)+(O35*2)+(AI35*25)+(1.2*AM35))+(AJ35*5)+(X35*75)+(V35*50)+(AK35*20)-(N35*10)-((AG35*30)-30)+(AF35*4)-(AE35*8)-(T35*25)+(AA35*4)+(W35*50)+(S35*Y35*100)-(Y35*2))*(1-(U35/200))</f>
        <v>2174.5482539682539</v>
      </c>
      <c r="AO35" s="40" t="s">
        <v>19</v>
      </c>
      <c r="AP35" s="57" t="s">
        <v>19</v>
      </c>
      <c r="AQ35" s="48"/>
    </row>
    <row r="36" spans="1:43">
      <c r="A36" s="2" t="s">
        <v>291</v>
      </c>
      <c r="B36" s="55" t="s">
        <v>266</v>
      </c>
      <c r="C36" s="9" t="s">
        <v>198</v>
      </c>
      <c r="D36" s="2" t="s">
        <v>197</v>
      </c>
      <c r="E36" s="53" t="s">
        <v>263</v>
      </c>
      <c r="F36" s="3">
        <v>3</v>
      </c>
      <c r="G36" s="4">
        <v>5</v>
      </c>
      <c r="H36" s="2">
        <v>45</v>
      </c>
      <c r="I36" s="3">
        <v>10</v>
      </c>
      <c r="J36" s="10">
        <f t="shared" si="10"/>
        <v>22.5</v>
      </c>
      <c r="L36" s="3">
        <v>5</v>
      </c>
      <c r="N36" s="26">
        <f t="shared" ref="N36" si="89">L36+M36</f>
        <v>5</v>
      </c>
      <c r="O36" s="5">
        <f t="shared" ref="O36" si="90">H36+I36</f>
        <v>55</v>
      </c>
      <c r="P36" s="5">
        <f t="shared" ref="P36" si="91">O36-N36</f>
        <v>50</v>
      </c>
      <c r="Q36" s="5">
        <f t="shared" ref="Q36" si="92">O36+N36</f>
        <v>60</v>
      </c>
      <c r="R36" s="37" t="str">
        <f t="shared" ref="R36" si="93">IF(P36&gt;=61,"always",IF(Q36&gt;=61,"yes","no"))</f>
        <v>no</v>
      </c>
      <c r="S36" s="30"/>
      <c r="T36" s="35">
        <v>2</v>
      </c>
      <c r="U36" s="35">
        <v>12</v>
      </c>
      <c r="Y36" s="2">
        <v>2</v>
      </c>
      <c r="Z36" s="5">
        <f t="shared" ref="Z36" si="94">Y36*O36</f>
        <v>110</v>
      </c>
      <c r="AA36" s="2">
        <v>7</v>
      </c>
      <c r="AB36" s="5">
        <f t="shared" ref="AB36" si="95">Z36*AA36</f>
        <v>770</v>
      </c>
      <c r="AD36" s="2">
        <v>14</v>
      </c>
      <c r="AE36" s="12">
        <f t="shared" ref="AE36" si="96">AD36+AC36</f>
        <v>14</v>
      </c>
      <c r="AF36" s="8">
        <f t="shared" ref="AF36" si="97">Z36/AE36</f>
        <v>7.8571428571428568</v>
      </c>
      <c r="AG36" s="2">
        <v>5</v>
      </c>
      <c r="AH36" s="46">
        <v>9</v>
      </c>
      <c r="AI36" s="8">
        <f t="shared" ref="AI36" si="98">Z36/AH36</f>
        <v>12.222222222222221</v>
      </c>
      <c r="AJ36" s="27">
        <f t="shared" ref="AJ36" si="99">(J36+K36)*Y36</f>
        <v>45</v>
      </c>
      <c r="AK36" s="8">
        <f t="shared" ref="AK36" si="100">AJ36/AH36</f>
        <v>5</v>
      </c>
      <c r="AM36" s="2">
        <v>600</v>
      </c>
      <c r="AN36" s="26">
        <f t="shared" ref="AN36" si="101">(((Z36*12)+(O36*2)+(AI36*25)+(1.2*AM36))+(AJ36*5)+(X36*75)+(V36*50)+(AK36*20)-(N36*10)-((AG36*30)-30)+(AF36*4)-(AE36*8)-(T36*25)+(AA36*4)+(W36*50)+(S36*Y36*100)-(Y36*2))*(1-(U36/200))</f>
        <v>2353.7450793650796</v>
      </c>
      <c r="AO36" s="40" t="s">
        <v>19</v>
      </c>
      <c r="AP36" s="57" t="s">
        <v>19</v>
      </c>
      <c r="AQ36" s="48"/>
    </row>
    <row r="37" spans="1:43">
      <c r="A37" s="2" t="s">
        <v>32</v>
      </c>
      <c r="B37" s="55" t="s">
        <v>266</v>
      </c>
      <c r="C37" s="9" t="s">
        <v>36</v>
      </c>
      <c r="D37" s="2" t="s">
        <v>4</v>
      </c>
      <c r="E37" s="53">
        <v>3025</v>
      </c>
      <c r="F37" s="3">
        <v>0</v>
      </c>
      <c r="G37" s="4">
        <v>0</v>
      </c>
      <c r="H37" s="2">
        <v>70</v>
      </c>
      <c r="J37" s="10">
        <f t="shared" si="10"/>
        <v>35</v>
      </c>
      <c r="L37" s="3">
        <v>5</v>
      </c>
      <c r="N37" s="26">
        <f t="shared" si="11"/>
        <v>5</v>
      </c>
      <c r="O37" s="5">
        <f t="shared" ref="O37:O63" si="102">H37+I37</f>
        <v>70</v>
      </c>
      <c r="P37" s="5">
        <f t="shared" ref="P37:P63" si="103">O37-N37</f>
        <v>65</v>
      </c>
      <c r="Q37" s="5">
        <f t="shared" ref="Q37:Q63" si="104">O37+N37</f>
        <v>75</v>
      </c>
      <c r="R37" s="37" t="str">
        <f t="shared" si="12"/>
        <v>always</v>
      </c>
      <c r="T37" s="25">
        <v>2</v>
      </c>
      <c r="U37" s="30">
        <v>10</v>
      </c>
      <c r="Y37" s="2">
        <v>1</v>
      </c>
      <c r="Z37" s="5">
        <f t="shared" ref="Z37:Z63" si="105">Y37*O37</f>
        <v>70</v>
      </c>
      <c r="AA37" s="2">
        <v>10</v>
      </c>
      <c r="AB37" s="5">
        <f t="shared" si="4"/>
        <v>700</v>
      </c>
      <c r="AD37" s="2">
        <v>12</v>
      </c>
      <c r="AE37" s="12">
        <f t="shared" si="13"/>
        <v>12</v>
      </c>
      <c r="AF37" s="8">
        <f t="shared" si="5"/>
        <v>5.833333333333333</v>
      </c>
      <c r="AG37" s="2">
        <v>7</v>
      </c>
      <c r="AH37" s="46">
        <v>12</v>
      </c>
      <c r="AI37" s="8">
        <f t="shared" si="6"/>
        <v>5.833333333333333</v>
      </c>
      <c r="AJ37" s="27">
        <f t="shared" si="7"/>
        <v>35</v>
      </c>
      <c r="AK37" s="8">
        <f t="shared" ref="AK37:AK63" si="106">AJ37/AH37</f>
        <v>2.9166666666666665</v>
      </c>
      <c r="AM37" s="2">
        <v>450</v>
      </c>
      <c r="AN37" s="26">
        <f t="shared" si="9"/>
        <v>1505.2749999999996</v>
      </c>
      <c r="AO37" s="40" t="s">
        <v>19</v>
      </c>
    </row>
    <row r="38" spans="1:43">
      <c r="A38" s="2" t="s">
        <v>226</v>
      </c>
      <c r="B38" s="55" t="s">
        <v>266</v>
      </c>
      <c r="C38" s="9" t="s">
        <v>36</v>
      </c>
      <c r="D38" s="2" t="s">
        <v>4</v>
      </c>
      <c r="E38" s="53">
        <v>3025</v>
      </c>
      <c r="F38" s="3">
        <v>0</v>
      </c>
      <c r="G38" s="4">
        <v>0</v>
      </c>
      <c r="H38" s="2">
        <v>70</v>
      </c>
      <c r="I38" s="3">
        <v>5</v>
      </c>
      <c r="J38" s="10">
        <f t="shared" si="10"/>
        <v>35</v>
      </c>
      <c r="L38" s="3">
        <v>5</v>
      </c>
      <c r="N38" s="26">
        <f t="shared" ref="N38" si="107">L38+M38</f>
        <v>5</v>
      </c>
      <c r="O38" s="5">
        <f t="shared" ref="O38" si="108">H38+I38</f>
        <v>75</v>
      </c>
      <c r="P38" s="5">
        <f t="shared" ref="P38" si="109">O38-N38</f>
        <v>70</v>
      </c>
      <c r="Q38" s="5">
        <f t="shared" ref="Q38" si="110">O38+N38</f>
        <v>80</v>
      </c>
      <c r="R38" s="37" t="str">
        <f t="shared" ref="R38" si="111">IF(P38&gt;=61,"always",IF(Q38&gt;=61,"yes","no"))</f>
        <v>always</v>
      </c>
      <c r="T38" s="25">
        <v>2</v>
      </c>
      <c r="U38" s="30">
        <v>10</v>
      </c>
      <c r="Y38" s="2">
        <v>1</v>
      </c>
      <c r="Z38" s="5">
        <f t="shared" ref="Z38" si="112">Y38*O38</f>
        <v>75</v>
      </c>
      <c r="AA38" s="2">
        <v>10</v>
      </c>
      <c r="AB38" s="5">
        <f t="shared" ref="AB38" si="113">Z38*AA38</f>
        <v>750</v>
      </c>
      <c r="AC38" s="28">
        <v>2</v>
      </c>
      <c r="AD38" s="2">
        <v>12</v>
      </c>
      <c r="AE38" s="12">
        <f t="shared" ref="AE38" si="114">AD38+AC38</f>
        <v>14</v>
      </c>
      <c r="AF38" s="8">
        <f t="shared" ref="AF38" si="115">Z38/AE38</f>
        <v>5.3571428571428568</v>
      </c>
      <c r="AG38" s="2">
        <v>7</v>
      </c>
      <c r="AH38" s="46">
        <v>12</v>
      </c>
      <c r="AI38" s="8">
        <f t="shared" ref="AI38" si="116">Z38/AH38</f>
        <v>6.25</v>
      </c>
      <c r="AJ38" s="27">
        <f t="shared" ref="AJ38" si="117">(J38+K38)*Y38</f>
        <v>35</v>
      </c>
      <c r="AK38" s="8">
        <f t="shared" ref="AK38" si="118">AJ38/AH38</f>
        <v>2.9166666666666665</v>
      </c>
      <c r="AM38" s="31">
        <v>420</v>
      </c>
      <c r="AN38" s="26">
        <f t="shared" ref="AN38" si="119">(((Z38*12)+(O38*2)+(AI38*25)+(1.2*AM38))+(AJ38*5)+(X38*75)+(V38*50)+(AK38*20)-(N38*10)-((AG38*30)-30)+(AF38*4)-(AE38*8)-(T38*25)+(AA38*4)+(W38*50)+(S38*Y38*100)-(Y38*2))*(1-(U38/200))</f>
        <v>1530.4613095238092</v>
      </c>
      <c r="AO38" s="40" t="s">
        <v>19</v>
      </c>
      <c r="AP38" s="41" t="s">
        <v>19</v>
      </c>
      <c r="AQ38" s="43" t="s">
        <v>19</v>
      </c>
    </row>
    <row r="39" spans="1:43">
      <c r="A39" s="2" t="s">
        <v>193</v>
      </c>
      <c r="B39" s="55" t="s">
        <v>266</v>
      </c>
      <c r="C39" s="9" t="s">
        <v>36</v>
      </c>
      <c r="D39" s="2" t="s">
        <v>4</v>
      </c>
      <c r="E39" s="53">
        <v>3025</v>
      </c>
      <c r="F39" s="3">
        <v>0</v>
      </c>
      <c r="G39" s="4">
        <v>1</v>
      </c>
      <c r="H39" s="2">
        <v>70</v>
      </c>
      <c r="J39" s="10">
        <f t="shared" si="10"/>
        <v>35</v>
      </c>
      <c r="L39" s="3">
        <v>5</v>
      </c>
      <c r="N39" s="26">
        <f t="shared" ref="N39" si="120">L39+M39</f>
        <v>5</v>
      </c>
      <c r="O39" s="5">
        <f t="shared" ref="O39" si="121">H39+I39</f>
        <v>70</v>
      </c>
      <c r="P39" s="5">
        <f t="shared" ref="P39" si="122">O39-N39</f>
        <v>65</v>
      </c>
      <c r="Q39" s="5">
        <f t="shared" ref="Q39" si="123">O39+N39</f>
        <v>75</v>
      </c>
      <c r="R39" s="37" t="str">
        <f t="shared" ref="R39" si="124">IF(P39&gt;=61,"always",IF(Q39&gt;=61,"yes","no"))</f>
        <v>always</v>
      </c>
      <c r="T39" s="25">
        <v>2</v>
      </c>
      <c r="U39" s="30">
        <v>10</v>
      </c>
      <c r="V39" s="3">
        <v>2</v>
      </c>
      <c r="Y39" s="2">
        <v>1</v>
      </c>
      <c r="Z39" s="5">
        <f t="shared" ref="Z39" si="125">Y39*O39</f>
        <v>70</v>
      </c>
      <c r="AA39" s="2">
        <v>10</v>
      </c>
      <c r="AB39" s="5">
        <f t="shared" ref="AB39" si="126">Z39*AA39</f>
        <v>700</v>
      </c>
      <c r="AC39" s="28">
        <v>4</v>
      </c>
      <c r="AD39" s="2">
        <v>12</v>
      </c>
      <c r="AE39" s="12">
        <f t="shared" ref="AE39" si="127">AD39+AC39</f>
        <v>16</v>
      </c>
      <c r="AF39" s="8">
        <f t="shared" ref="AF39" si="128">Z39/AE39</f>
        <v>4.375</v>
      </c>
      <c r="AG39" s="2">
        <v>7</v>
      </c>
      <c r="AH39" s="46">
        <v>12</v>
      </c>
      <c r="AI39" s="8">
        <f t="shared" ref="AI39" si="129">Z39/AH39</f>
        <v>5.833333333333333</v>
      </c>
      <c r="AJ39" s="27">
        <f t="shared" ref="AJ39" si="130">(J39+K39)*Y39</f>
        <v>35</v>
      </c>
      <c r="AK39" s="8">
        <f t="shared" ref="AK39" si="131">AJ39/AH39</f>
        <v>2.9166666666666665</v>
      </c>
      <c r="AM39" s="32">
        <v>510</v>
      </c>
      <c r="AN39" s="26">
        <f t="shared" si="9"/>
        <v>1632.7333333333331</v>
      </c>
      <c r="AO39" s="40" t="s">
        <v>19</v>
      </c>
      <c r="AP39" s="41" t="s">
        <v>19</v>
      </c>
      <c r="AQ39" s="43" t="s">
        <v>19</v>
      </c>
    </row>
    <row r="40" spans="1:43">
      <c r="A40" s="2" t="s">
        <v>135</v>
      </c>
      <c r="B40" s="55" t="s">
        <v>266</v>
      </c>
      <c r="C40" s="9" t="s">
        <v>36</v>
      </c>
      <c r="D40" s="2" t="s">
        <v>4</v>
      </c>
      <c r="E40" s="53">
        <v>3025</v>
      </c>
      <c r="F40" s="3">
        <v>0</v>
      </c>
      <c r="G40" s="4">
        <v>1</v>
      </c>
      <c r="H40" s="2">
        <v>70</v>
      </c>
      <c r="I40" s="3">
        <v>5</v>
      </c>
      <c r="J40" s="10">
        <f t="shared" si="10"/>
        <v>35</v>
      </c>
      <c r="L40" s="3">
        <v>5</v>
      </c>
      <c r="N40" s="26">
        <f>L40+M40</f>
        <v>5</v>
      </c>
      <c r="O40" s="5">
        <f>H40+I40</f>
        <v>75</v>
      </c>
      <c r="P40" s="5">
        <f>O40-N40</f>
        <v>70</v>
      </c>
      <c r="Q40" s="5">
        <f>O40+N40</f>
        <v>80</v>
      </c>
      <c r="R40" s="37" t="str">
        <f>IF(P40&gt;=61,"always",IF(Q40&gt;=61,"yes","no"))</f>
        <v>always</v>
      </c>
      <c r="T40" s="25">
        <v>2</v>
      </c>
      <c r="U40" s="35">
        <v>16</v>
      </c>
      <c r="Y40" s="2">
        <v>1</v>
      </c>
      <c r="Z40" s="5">
        <f>Y40*O40</f>
        <v>75</v>
      </c>
      <c r="AA40" s="2">
        <v>10</v>
      </c>
      <c r="AB40" s="5">
        <f>Z40*AA40</f>
        <v>750</v>
      </c>
      <c r="AD40" s="2">
        <v>12</v>
      </c>
      <c r="AE40" s="12">
        <f>AD40+AC40</f>
        <v>12</v>
      </c>
      <c r="AF40" s="8">
        <f>Z40/AE40</f>
        <v>6.25</v>
      </c>
      <c r="AG40" s="2">
        <v>7</v>
      </c>
      <c r="AH40" s="46">
        <v>12</v>
      </c>
      <c r="AI40" s="8">
        <f>Z40/AH40</f>
        <v>6.25</v>
      </c>
      <c r="AJ40" s="27">
        <f>(J40+K40)*Y40</f>
        <v>35</v>
      </c>
      <c r="AK40" s="8">
        <f>AJ40/AH40</f>
        <v>2.9166666666666665</v>
      </c>
      <c r="AM40" s="2">
        <v>450</v>
      </c>
      <c r="AN40" s="26">
        <f>(((Z40*12)+(O40*2)+(AI40*25)+(1.2*AM40))+(AJ40*5)+(X40*75)+(V40*50)+(AK40*20)-(N40*10)-((AG40*30)-30)+(AF40*4)-(AE40*8)-(T40*25)+(AA40*4)+(W40*50)+(S40*Y40*100)-(Y40*2))*(1-(U40/200))</f>
        <v>1533.2566666666667</v>
      </c>
      <c r="AO40" s="40" t="s">
        <v>19</v>
      </c>
      <c r="AP40" s="41" t="s">
        <v>19</v>
      </c>
      <c r="AQ40" s="43" t="s">
        <v>19</v>
      </c>
    </row>
    <row r="41" spans="1:43">
      <c r="A41" s="2" t="s">
        <v>225</v>
      </c>
      <c r="B41" s="55" t="s">
        <v>266</v>
      </c>
      <c r="C41" s="9" t="s">
        <v>36</v>
      </c>
      <c r="D41" s="2" t="s">
        <v>4</v>
      </c>
      <c r="E41" s="53">
        <v>3025</v>
      </c>
      <c r="F41" s="3">
        <v>0</v>
      </c>
      <c r="G41" s="4">
        <v>1</v>
      </c>
      <c r="H41" s="2">
        <v>70</v>
      </c>
      <c r="I41" s="3">
        <v>5</v>
      </c>
      <c r="J41" s="10">
        <f t="shared" si="10"/>
        <v>35</v>
      </c>
      <c r="L41" s="3">
        <v>5</v>
      </c>
      <c r="M41" s="3">
        <v>5</v>
      </c>
      <c r="N41" s="26">
        <f>L41+M41</f>
        <v>10</v>
      </c>
      <c r="O41" s="5">
        <f>H41+I41</f>
        <v>75</v>
      </c>
      <c r="P41" s="5">
        <f>O41-N41</f>
        <v>65</v>
      </c>
      <c r="Q41" s="5">
        <f>O41+N41</f>
        <v>85</v>
      </c>
      <c r="R41" s="37" t="str">
        <f>IF(P41&gt;=61,"always",IF(Q41&gt;=61,"yes","no"))</f>
        <v>always</v>
      </c>
      <c r="T41" s="25">
        <v>2</v>
      </c>
      <c r="U41" s="30">
        <v>10</v>
      </c>
      <c r="Y41" s="2">
        <v>1</v>
      </c>
      <c r="Z41" s="5">
        <f>Y41*O41</f>
        <v>75</v>
      </c>
      <c r="AA41" s="2">
        <v>10</v>
      </c>
      <c r="AB41" s="5">
        <f>Z41*AA41</f>
        <v>750</v>
      </c>
      <c r="AD41" s="2">
        <v>12</v>
      </c>
      <c r="AE41" s="12">
        <f>AD41+AC41</f>
        <v>12</v>
      </c>
      <c r="AF41" s="8">
        <f>Z41/AE41</f>
        <v>6.25</v>
      </c>
      <c r="AG41" s="2">
        <v>7</v>
      </c>
      <c r="AH41" s="46">
        <v>12</v>
      </c>
      <c r="AI41" s="8">
        <f>Z41/AH41</f>
        <v>6.25</v>
      </c>
      <c r="AJ41" s="27">
        <f>(J41+K41)*Y41</f>
        <v>35</v>
      </c>
      <c r="AK41" s="8">
        <f>AJ41/AH41</f>
        <v>2.9166666666666665</v>
      </c>
      <c r="AM41" s="2">
        <v>450</v>
      </c>
      <c r="AN41" s="26">
        <f>(((Z41*12)+(O41*2)+(AI41*25)+(1.2*AM41))+(AJ41*5)+(X41*75)+(V41*50)+(AK41*20)-(N41*10)-((AG41*30)-30)+(AF41*4)-(AE41*8)-(T41*25)+(AA41*4)+(W41*50)+(S41*Y41*100)-(Y41*2))*(1-(U41/200))</f>
        <v>1535.7541666666666</v>
      </c>
      <c r="AO41" s="40" t="s">
        <v>19</v>
      </c>
      <c r="AP41" s="41" t="s">
        <v>19</v>
      </c>
      <c r="AQ41" s="43" t="s">
        <v>19</v>
      </c>
    </row>
    <row r="42" spans="1:43">
      <c r="A42" s="2" t="s">
        <v>231</v>
      </c>
      <c r="B42" s="55" t="s">
        <v>266</v>
      </c>
      <c r="C42" s="9" t="s">
        <v>36</v>
      </c>
      <c r="D42" s="2" t="s">
        <v>4</v>
      </c>
      <c r="E42" s="53">
        <v>3025</v>
      </c>
      <c r="F42" s="3">
        <v>0</v>
      </c>
      <c r="G42" s="4">
        <v>1</v>
      </c>
      <c r="H42" s="2">
        <v>70</v>
      </c>
      <c r="J42" s="10">
        <f t="shared" si="10"/>
        <v>35</v>
      </c>
      <c r="K42" s="3">
        <v>5</v>
      </c>
      <c r="L42" s="3">
        <v>5</v>
      </c>
      <c r="N42" s="26">
        <f>L42+M42</f>
        <v>5</v>
      </c>
      <c r="O42" s="5">
        <f>H42+I42</f>
        <v>70</v>
      </c>
      <c r="P42" s="5">
        <f>O42-N42</f>
        <v>65</v>
      </c>
      <c r="Q42" s="5">
        <f>O42+N42</f>
        <v>75</v>
      </c>
      <c r="R42" s="37" t="str">
        <f>IF(P42&gt;=61,"always",IF(Q42&gt;=61,"yes","no"))</f>
        <v>always</v>
      </c>
      <c r="T42" s="25">
        <v>2</v>
      </c>
      <c r="U42" s="30">
        <v>10</v>
      </c>
      <c r="Y42" s="2">
        <v>1</v>
      </c>
      <c r="Z42" s="5">
        <f>Y42*O42</f>
        <v>70</v>
      </c>
      <c r="AA42" s="2">
        <v>10</v>
      </c>
      <c r="AB42" s="5">
        <f>Z42*AA42</f>
        <v>700</v>
      </c>
      <c r="AC42" s="28">
        <v>2</v>
      </c>
      <c r="AD42" s="2">
        <v>12</v>
      </c>
      <c r="AE42" s="12">
        <f>AD42+AC42</f>
        <v>14</v>
      </c>
      <c r="AF42" s="8">
        <f>Z42/AE42</f>
        <v>5</v>
      </c>
      <c r="AG42" s="2">
        <v>7</v>
      </c>
      <c r="AH42" s="46">
        <v>12</v>
      </c>
      <c r="AI42" s="8">
        <f>Z42/AH42</f>
        <v>5.833333333333333</v>
      </c>
      <c r="AJ42" s="27">
        <f>(J42+K42)*Y42</f>
        <v>40</v>
      </c>
      <c r="AK42" s="8">
        <f>AJ42/AH42</f>
        <v>3.3333333333333335</v>
      </c>
      <c r="AM42" s="2">
        <v>450</v>
      </c>
      <c r="AN42" s="26">
        <f>(((Z42*12)+(O42*2)+(AI42*25)+(1.2*AM42))+(AJ42*5)+(X42*75)+(V42*50)+(AK42*20)-(N42*10)-((AG42*30)-30)+(AF42*4)-(AE42*8)-(T42*25)+(AA42*4)+(W42*50)+(S42*Y42*100)-(Y42*2))*(1-(U42/200))</f>
        <v>1518.5749999999998</v>
      </c>
      <c r="AO42" s="40" t="s">
        <v>19</v>
      </c>
      <c r="AP42" s="41" t="s">
        <v>19</v>
      </c>
      <c r="AQ42" s="43" t="s">
        <v>19</v>
      </c>
    </row>
    <row r="43" spans="1:43">
      <c r="A43" s="2" t="s">
        <v>13</v>
      </c>
      <c r="B43" s="55" t="s">
        <v>266</v>
      </c>
      <c r="C43" s="9" t="s">
        <v>36</v>
      </c>
      <c r="D43" s="2" t="s">
        <v>4</v>
      </c>
      <c r="E43" s="53">
        <v>3025</v>
      </c>
      <c r="F43" s="3">
        <v>1</v>
      </c>
      <c r="G43" s="4">
        <v>2</v>
      </c>
      <c r="H43" s="2">
        <v>70</v>
      </c>
      <c r="J43" s="10">
        <f t="shared" si="10"/>
        <v>35</v>
      </c>
      <c r="L43" s="3">
        <v>5</v>
      </c>
      <c r="M43" s="3">
        <v>-2</v>
      </c>
      <c r="N43" s="26">
        <f t="shared" si="11"/>
        <v>3</v>
      </c>
      <c r="O43" s="5">
        <f t="shared" ref="O43:O44" si="132">H43+I43</f>
        <v>70</v>
      </c>
      <c r="P43" s="5">
        <f t="shared" ref="P43:P44" si="133">O43-N43</f>
        <v>67</v>
      </c>
      <c r="Q43" s="5">
        <f t="shared" ref="Q43:Q44" si="134">O43+N43</f>
        <v>73</v>
      </c>
      <c r="R43" s="37" t="str">
        <f t="shared" si="12"/>
        <v>always</v>
      </c>
      <c r="T43" s="25">
        <v>2</v>
      </c>
      <c r="U43" s="30">
        <v>10</v>
      </c>
      <c r="V43" s="3">
        <v>2</v>
      </c>
      <c r="Y43" s="2">
        <v>1</v>
      </c>
      <c r="Z43" s="5">
        <f t="shared" ref="Z43:Z44" si="135">Y43*O43</f>
        <v>70</v>
      </c>
      <c r="AA43" s="2">
        <v>10</v>
      </c>
      <c r="AB43" s="5">
        <f t="shared" si="4"/>
        <v>700</v>
      </c>
      <c r="AD43" s="2">
        <v>12</v>
      </c>
      <c r="AE43" s="12">
        <f t="shared" si="13"/>
        <v>12</v>
      </c>
      <c r="AF43" s="8">
        <f t="shared" si="5"/>
        <v>5.833333333333333</v>
      </c>
      <c r="AG43" s="2">
        <v>7</v>
      </c>
      <c r="AH43" s="46">
        <v>12</v>
      </c>
      <c r="AI43" s="8">
        <f t="shared" si="6"/>
        <v>5.833333333333333</v>
      </c>
      <c r="AJ43" s="27">
        <f t="shared" si="7"/>
        <v>35</v>
      </c>
      <c r="AK43" s="8">
        <f t="shared" ref="AK43:AK44" si="136">AJ43/AH43</f>
        <v>2.9166666666666665</v>
      </c>
      <c r="AM43" s="2">
        <v>450</v>
      </c>
      <c r="AN43" s="26">
        <f t="shared" si="9"/>
        <v>1619.2749999999996</v>
      </c>
      <c r="AO43" s="40" t="s">
        <v>19</v>
      </c>
    </row>
    <row r="44" spans="1:43">
      <c r="A44" s="2" t="s">
        <v>13</v>
      </c>
      <c r="B44" s="55" t="s">
        <v>266</v>
      </c>
      <c r="C44" s="9" t="s">
        <v>36</v>
      </c>
      <c r="D44" s="2" t="s">
        <v>4</v>
      </c>
      <c r="E44" s="53">
        <v>3025</v>
      </c>
      <c r="F44" s="3">
        <v>2</v>
      </c>
      <c r="G44" s="4">
        <v>4</v>
      </c>
      <c r="H44" s="2">
        <v>70</v>
      </c>
      <c r="J44" s="10">
        <f t="shared" si="10"/>
        <v>35</v>
      </c>
      <c r="L44" s="3">
        <v>5</v>
      </c>
      <c r="M44" s="3">
        <v>-3</v>
      </c>
      <c r="N44" s="26">
        <f t="shared" si="11"/>
        <v>2</v>
      </c>
      <c r="O44" s="5">
        <f t="shared" si="132"/>
        <v>70</v>
      </c>
      <c r="P44" s="5">
        <f t="shared" si="133"/>
        <v>68</v>
      </c>
      <c r="Q44" s="5">
        <f t="shared" si="134"/>
        <v>72</v>
      </c>
      <c r="R44" s="37" t="str">
        <f t="shared" si="12"/>
        <v>always</v>
      </c>
      <c r="T44" s="25">
        <v>2</v>
      </c>
      <c r="U44" s="30">
        <v>10</v>
      </c>
      <c r="V44" s="3">
        <v>4</v>
      </c>
      <c r="Y44" s="2">
        <v>1</v>
      </c>
      <c r="Z44" s="5">
        <f t="shared" si="135"/>
        <v>70</v>
      </c>
      <c r="AA44" s="2">
        <v>10</v>
      </c>
      <c r="AB44" s="5">
        <f t="shared" si="4"/>
        <v>700</v>
      </c>
      <c r="AD44" s="2">
        <v>12</v>
      </c>
      <c r="AE44" s="12">
        <f t="shared" si="13"/>
        <v>12</v>
      </c>
      <c r="AF44" s="8">
        <f t="shared" si="5"/>
        <v>5.833333333333333</v>
      </c>
      <c r="AG44" s="2">
        <v>7</v>
      </c>
      <c r="AH44" s="46">
        <v>12</v>
      </c>
      <c r="AI44" s="8">
        <f t="shared" si="6"/>
        <v>5.833333333333333</v>
      </c>
      <c r="AJ44" s="27">
        <f t="shared" si="7"/>
        <v>35</v>
      </c>
      <c r="AK44" s="8">
        <f t="shared" si="136"/>
        <v>2.9166666666666665</v>
      </c>
      <c r="AM44" s="2">
        <v>450</v>
      </c>
      <c r="AN44" s="26">
        <f t="shared" si="9"/>
        <v>1723.7749999999996</v>
      </c>
      <c r="AO44" s="40" t="s">
        <v>19</v>
      </c>
    </row>
    <row r="45" spans="1:43">
      <c r="A45" s="2" t="s">
        <v>17</v>
      </c>
      <c r="B45" s="55" t="s">
        <v>266</v>
      </c>
      <c r="C45" s="9" t="s">
        <v>36</v>
      </c>
      <c r="D45" s="2" t="s">
        <v>4</v>
      </c>
      <c r="E45" s="53">
        <v>3025</v>
      </c>
      <c r="F45" s="3">
        <v>1</v>
      </c>
      <c r="G45" s="4">
        <v>1</v>
      </c>
      <c r="H45" s="2">
        <v>70</v>
      </c>
      <c r="J45" s="10">
        <f t="shared" si="10"/>
        <v>35</v>
      </c>
      <c r="L45" s="3">
        <v>5</v>
      </c>
      <c r="N45" s="26">
        <f t="shared" si="11"/>
        <v>5</v>
      </c>
      <c r="O45" s="5">
        <f t="shared" ref="O45:O53" si="137">H45+I45</f>
        <v>70</v>
      </c>
      <c r="P45" s="5">
        <f t="shared" ref="P45:P53" si="138">O45-N45</f>
        <v>65</v>
      </c>
      <c r="Q45" s="5">
        <f t="shared" ref="Q45:Q53" si="139">O45+N45</f>
        <v>75</v>
      </c>
      <c r="R45" s="37" t="str">
        <f t="shared" si="12"/>
        <v>always</v>
      </c>
      <c r="T45" s="32">
        <v>1</v>
      </c>
      <c r="U45" s="36">
        <v>5</v>
      </c>
      <c r="X45" s="6">
        <v>1.33</v>
      </c>
      <c r="Y45" s="2">
        <v>1</v>
      </c>
      <c r="Z45" s="5">
        <f t="shared" ref="Z45:Z53" si="140">Y45*O45</f>
        <v>70</v>
      </c>
      <c r="AA45" s="2">
        <v>10</v>
      </c>
      <c r="AB45" s="5">
        <f t="shared" si="4"/>
        <v>700</v>
      </c>
      <c r="AD45" s="2">
        <v>12</v>
      </c>
      <c r="AE45" s="12">
        <f t="shared" si="13"/>
        <v>12</v>
      </c>
      <c r="AF45" s="8">
        <f t="shared" si="5"/>
        <v>5.833333333333333</v>
      </c>
      <c r="AG45" s="2">
        <v>7</v>
      </c>
      <c r="AH45" s="46">
        <v>12</v>
      </c>
      <c r="AI45" s="8">
        <f t="shared" si="6"/>
        <v>5.833333333333333</v>
      </c>
      <c r="AJ45" s="27">
        <f t="shared" si="7"/>
        <v>35</v>
      </c>
      <c r="AK45" s="8">
        <f t="shared" ref="AK45:AK53" si="141">AJ45/AH45</f>
        <v>2.9166666666666665</v>
      </c>
      <c r="AM45" s="2">
        <v>450</v>
      </c>
      <c r="AN45" s="26">
        <f t="shared" si="9"/>
        <v>1666.5187499999997</v>
      </c>
      <c r="AO45" s="40" t="s">
        <v>19</v>
      </c>
    </row>
    <row r="46" spans="1:43">
      <c r="A46" s="2" t="s">
        <v>17</v>
      </c>
      <c r="B46" s="55" t="s">
        <v>266</v>
      </c>
      <c r="C46" s="9" t="s">
        <v>36</v>
      </c>
      <c r="D46" s="2" t="s">
        <v>4</v>
      </c>
      <c r="E46" s="53">
        <v>3025</v>
      </c>
      <c r="F46" s="3">
        <v>2</v>
      </c>
      <c r="G46" s="4">
        <v>2</v>
      </c>
      <c r="H46" s="2">
        <v>70</v>
      </c>
      <c r="J46" s="10">
        <f t="shared" si="10"/>
        <v>35</v>
      </c>
      <c r="L46" s="3">
        <v>5</v>
      </c>
      <c r="N46" s="26">
        <f t="shared" si="11"/>
        <v>5</v>
      </c>
      <c r="O46" s="5">
        <f t="shared" si="137"/>
        <v>70</v>
      </c>
      <c r="P46" s="5">
        <f t="shared" si="138"/>
        <v>65</v>
      </c>
      <c r="Q46" s="5">
        <f t="shared" si="139"/>
        <v>75</v>
      </c>
      <c r="R46" s="37" t="str">
        <f t="shared" si="12"/>
        <v>always</v>
      </c>
      <c r="T46" s="32">
        <v>1</v>
      </c>
      <c r="U46" s="36">
        <v>5</v>
      </c>
      <c r="X46" s="6">
        <v>1.66</v>
      </c>
      <c r="Y46" s="2">
        <v>1</v>
      </c>
      <c r="Z46" s="5">
        <f t="shared" si="140"/>
        <v>70</v>
      </c>
      <c r="AA46" s="2">
        <v>10</v>
      </c>
      <c r="AB46" s="5">
        <f t="shared" si="4"/>
        <v>700</v>
      </c>
      <c r="AD46" s="2">
        <v>12</v>
      </c>
      <c r="AE46" s="12">
        <f t="shared" si="13"/>
        <v>12</v>
      </c>
      <c r="AF46" s="8">
        <f t="shared" si="5"/>
        <v>5.833333333333333</v>
      </c>
      <c r="AG46" s="2">
        <v>7</v>
      </c>
      <c r="AH46" s="46">
        <v>12</v>
      </c>
      <c r="AI46" s="8">
        <f t="shared" si="6"/>
        <v>5.833333333333333</v>
      </c>
      <c r="AJ46" s="27">
        <f t="shared" si="7"/>
        <v>35</v>
      </c>
      <c r="AK46" s="8">
        <f t="shared" si="141"/>
        <v>2.9166666666666665</v>
      </c>
      <c r="AM46" s="2">
        <v>450</v>
      </c>
      <c r="AN46" s="26">
        <f t="shared" si="9"/>
        <v>1690.6499999999996</v>
      </c>
      <c r="AO46" s="40" t="s">
        <v>19</v>
      </c>
    </row>
    <row r="47" spans="1:43">
      <c r="A47" s="2" t="s">
        <v>15</v>
      </c>
      <c r="B47" s="55" t="s">
        <v>266</v>
      </c>
      <c r="C47" s="9" t="s">
        <v>36</v>
      </c>
      <c r="D47" s="2" t="s">
        <v>4</v>
      </c>
      <c r="E47" s="53">
        <v>3025</v>
      </c>
      <c r="F47" s="3">
        <v>1</v>
      </c>
      <c r="G47" s="4">
        <v>2</v>
      </c>
      <c r="H47" s="2">
        <v>70</v>
      </c>
      <c r="I47" s="3">
        <v>5</v>
      </c>
      <c r="J47" s="10">
        <f t="shared" si="10"/>
        <v>35</v>
      </c>
      <c r="L47" s="3">
        <v>5</v>
      </c>
      <c r="M47" s="3">
        <v>-2</v>
      </c>
      <c r="N47" s="26">
        <f t="shared" si="11"/>
        <v>3</v>
      </c>
      <c r="O47" s="5">
        <f t="shared" si="137"/>
        <v>75</v>
      </c>
      <c r="P47" s="5">
        <f t="shared" si="138"/>
        <v>72</v>
      </c>
      <c r="Q47" s="5">
        <f t="shared" si="139"/>
        <v>78</v>
      </c>
      <c r="R47" s="37" t="str">
        <f t="shared" si="12"/>
        <v>always</v>
      </c>
      <c r="T47" s="25">
        <v>2</v>
      </c>
      <c r="U47" s="30">
        <v>10</v>
      </c>
      <c r="Y47" s="2">
        <v>1</v>
      </c>
      <c r="Z47" s="5">
        <f t="shared" si="140"/>
        <v>75</v>
      </c>
      <c r="AA47" s="2">
        <v>10</v>
      </c>
      <c r="AB47" s="5">
        <f t="shared" si="4"/>
        <v>750</v>
      </c>
      <c r="AD47" s="2">
        <v>12</v>
      </c>
      <c r="AE47" s="12">
        <f t="shared" si="13"/>
        <v>12</v>
      </c>
      <c r="AF47" s="8">
        <f t="shared" si="5"/>
        <v>6.25</v>
      </c>
      <c r="AG47" s="2">
        <v>7</v>
      </c>
      <c r="AH47" s="46">
        <v>12</v>
      </c>
      <c r="AI47" s="8">
        <f t="shared" si="6"/>
        <v>6.25</v>
      </c>
      <c r="AJ47" s="27">
        <f t="shared" si="7"/>
        <v>35</v>
      </c>
      <c r="AK47" s="8">
        <f t="shared" si="141"/>
        <v>2.9166666666666665</v>
      </c>
      <c r="AM47" s="2">
        <v>450</v>
      </c>
      <c r="AN47" s="26">
        <f t="shared" si="9"/>
        <v>1602.2541666666666</v>
      </c>
      <c r="AO47" s="40" t="s">
        <v>19</v>
      </c>
    </row>
    <row r="48" spans="1:43">
      <c r="A48" s="2" t="s">
        <v>15</v>
      </c>
      <c r="B48" s="55" t="s">
        <v>266</v>
      </c>
      <c r="C48" s="9" t="s">
        <v>36</v>
      </c>
      <c r="D48" s="2" t="s">
        <v>4</v>
      </c>
      <c r="E48" s="53">
        <v>3025</v>
      </c>
      <c r="F48" s="3">
        <v>2</v>
      </c>
      <c r="G48" s="4">
        <v>4</v>
      </c>
      <c r="H48" s="2">
        <v>70</v>
      </c>
      <c r="I48" s="3">
        <v>10</v>
      </c>
      <c r="J48" s="10">
        <f t="shared" si="10"/>
        <v>35</v>
      </c>
      <c r="L48" s="3">
        <v>5</v>
      </c>
      <c r="M48" s="3">
        <v>-3</v>
      </c>
      <c r="N48" s="26">
        <f t="shared" si="11"/>
        <v>2</v>
      </c>
      <c r="O48" s="5">
        <f t="shared" si="137"/>
        <v>80</v>
      </c>
      <c r="P48" s="5">
        <f t="shared" si="138"/>
        <v>78</v>
      </c>
      <c r="Q48" s="5">
        <f t="shared" si="139"/>
        <v>82</v>
      </c>
      <c r="R48" s="37" t="str">
        <f t="shared" si="12"/>
        <v>always</v>
      </c>
      <c r="T48" s="25">
        <v>2</v>
      </c>
      <c r="U48" s="30">
        <v>10</v>
      </c>
      <c r="Y48" s="2">
        <v>1</v>
      </c>
      <c r="Z48" s="5">
        <f t="shared" si="140"/>
        <v>80</v>
      </c>
      <c r="AA48" s="2">
        <v>10</v>
      </c>
      <c r="AB48" s="5">
        <f t="shared" si="4"/>
        <v>800</v>
      </c>
      <c r="AD48" s="2">
        <v>12</v>
      </c>
      <c r="AE48" s="12">
        <f t="shared" si="13"/>
        <v>12</v>
      </c>
      <c r="AF48" s="8">
        <f t="shared" si="5"/>
        <v>6.666666666666667</v>
      </c>
      <c r="AG48" s="2">
        <v>7</v>
      </c>
      <c r="AH48" s="46">
        <v>12</v>
      </c>
      <c r="AI48" s="8">
        <f t="shared" si="6"/>
        <v>6.666666666666667</v>
      </c>
      <c r="AJ48" s="27">
        <f t="shared" si="7"/>
        <v>35</v>
      </c>
      <c r="AK48" s="8">
        <f t="shared" si="141"/>
        <v>2.9166666666666665</v>
      </c>
      <c r="AM48" s="2">
        <v>450</v>
      </c>
      <c r="AN48" s="26">
        <f t="shared" si="9"/>
        <v>1689.7333333333333</v>
      </c>
      <c r="AO48" s="40" t="s">
        <v>19</v>
      </c>
    </row>
    <row r="49" spans="1:43">
      <c r="A49" s="2" t="s">
        <v>16</v>
      </c>
      <c r="B49" s="55" t="s">
        <v>266</v>
      </c>
      <c r="C49" s="9" t="s">
        <v>36</v>
      </c>
      <c r="D49" s="2" t="s">
        <v>4</v>
      </c>
      <c r="E49" s="53">
        <v>3025</v>
      </c>
      <c r="F49" s="3">
        <v>1</v>
      </c>
      <c r="G49" s="4">
        <v>2</v>
      </c>
      <c r="H49" s="2">
        <v>70</v>
      </c>
      <c r="J49" s="10">
        <f t="shared" si="10"/>
        <v>35</v>
      </c>
      <c r="K49" s="3">
        <v>10</v>
      </c>
      <c r="L49" s="3">
        <v>5</v>
      </c>
      <c r="N49" s="26">
        <f t="shared" si="11"/>
        <v>5</v>
      </c>
      <c r="O49" s="5">
        <f t="shared" si="137"/>
        <v>70</v>
      </c>
      <c r="P49" s="5">
        <f t="shared" si="138"/>
        <v>65</v>
      </c>
      <c r="Q49" s="5">
        <f t="shared" si="139"/>
        <v>75</v>
      </c>
      <c r="R49" s="37" t="str">
        <f t="shared" si="12"/>
        <v>always</v>
      </c>
      <c r="T49" s="25">
        <v>2</v>
      </c>
      <c r="U49" s="30">
        <v>10</v>
      </c>
      <c r="Y49" s="2">
        <v>1</v>
      </c>
      <c r="Z49" s="5">
        <f t="shared" si="140"/>
        <v>70</v>
      </c>
      <c r="AA49" s="2">
        <v>10</v>
      </c>
      <c r="AB49" s="5">
        <f t="shared" si="4"/>
        <v>700</v>
      </c>
      <c r="AC49" s="28">
        <v>-2</v>
      </c>
      <c r="AD49" s="2">
        <v>12</v>
      </c>
      <c r="AE49" s="12">
        <f t="shared" si="13"/>
        <v>10</v>
      </c>
      <c r="AF49" s="8">
        <f t="shared" si="5"/>
        <v>7</v>
      </c>
      <c r="AG49" s="2">
        <v>7</v>
      </c>
      <c r="AH49" s="46">
        <v>12</v>
      </c>
      <c r="AI49" s="8">
        <f t="shared" si="6"/>
        <v>5.833333333333333</v>
      </c>
      <c r="AJ49" s="27">
        <f t="shared" si="7"/>
        <v>45</v>
      </c>
      <c r="AK49" s="8">
        <f t="shared" si="141"/>
        <v>3.75</v>
      </c>
      <c r="AM49" s="2">
        <v>450</v>
      </c>
      <c r="AN49" s="26">
        <f t="shared" si="9"/>
        <v>1588.2416666666666</v>
      </c>
      <c r="AO49" s="40" t="s">
        <v>19</v>
      </c>
    </row>
    <row r="50" spans="1:43">
      <c r="A50" s="2" t="s">
        <v>16</v>
      </c>
      <c r="B50" s="55" t="s">
        <v>266</v>
      </c>
      <c r="C50" s="9" t="s">
        <v>36</v>
      </c>
      <c r="D50" s="2" t="s">
        <v>4</v>
      </c>
      <c r="E50" s="53">
        <v>3025</v>
      </c>
      <c r="F50" s="3">
        <v>2</v>
      </c>
      <c r="G50" s="4">
        <v>4</v>
      </c>
      <c r="H50" s="2">
        <v>70</v>
      </c>
      <c r="J50" s="10">
        <f t="shared" si="10"/>
        <v>35</v>
      </c>
      <c r="K50" s="3">
        <v>20</v>
      </c>
      <c r="L50" s="3">
        <v>5</v>
      </c>
      <c r="N50" s="26">
        <f t="shared" si="11"/>
        <v>5</v>
      </c>
      <c r="O50" s="5">
        <f t="shared" si="137"/>
        <v>70</v>
      </c>
      <c r="P50" s="5">
        <f t="shared" si="138"/>
        <v>65</v>
      </c>
      <c r="Q50" s="5">
        <f t="shared" si="139"/>
        <v>75</v>
      </c>
      <c r="R50" s="37" t="str">
        <f t="shared" si="12"/>
        <v>always</v>
      </c>
      <c r="T50" s="25">
        <v>2</v>
      </c>
      <c r="U50" s="30">
        <v>10</v>
      </c>
      <c r="Y50" s="2">
        <v>1</v>
      </c>
      <c r="Z50" s="5">
        <f t="shared" si="140"/>
        <v>70</v>
      </c>
      <c r="AA50" s="2">
        <v>10</v>
      </c>
      <c r="AB50" s="5">
        <f t="shared" si="4"/>
        <v>700</v>
      </c>
      <c r="AC50" s="28">
        <v>-4</v>
      </c>
      <c r="AD50" s="2">
        <v>12</v>
      </c>
      <c r="AE50" s="12">
        <f t="shared" si="13"/>
        <v>8</v>
      </c>
      <c r="AF50" s="8">
        <f t="shared" si="5"/>
        <v>8.75</v>
      </c>
      <c r="AG50" s="2">
        <v>7</v>
      </c>
      <c r="AH50" s="46">
        <v>12</v>
      </c>
      <c r="AI50" s="8">
        <f t="shared" si="6"/>
        <v>5.833333333333333</v>
      </c>
      <c r="AJ50" s="27">
        <f t="shared" si="7"/>
        <v>55</v>
      </c>
      <c r="AK50" s="8">
        <f t="shared" si="141"/>
        <v>4.583333333333333</v>
      </c>
      <c r="AM50" s="2">
        <v>450</v>
      </c>
      <c r="AN50" s="26">
        <f t="shared" si="9"/>
        <v>1673.425</v>
      </c>
      <c r="AO50" s="40" t="s">
        <v>19</v>
      </c>
    </row>
    <row r="51" spans="1:43">
      <c r="A51" s="2" t="s">
        <v>14</v>
      </c>
      <c r="B51" s="55" t="s">
        <v>266</v>
      </c>
      <c r="C51" s="9" t="s">
        <v>36</v>
      </c>
      <c r="D51" s="2" t="s">
        <v>4</v>
      </c>
      <c r="E51" s="53">
        <v>3025</v>
      </c>
      <c r="F51" s="3">
        <v>1</v>
      </c>
      <c r="G51" s="4">
        <v>2</v>
      </c>
      <c r="H51" s="2">
        <v>70</v>
      </c>
      <c r="I51" s="3">
        <v>10</v>
      </c>
      <c r="J51" s="10">
        <f t="shared" si="10"/>
        <v>35</v>
      </c>
      <c r="L51" s="3">
        <v>5</v>
      </c>
      <c r="N51" s="26">
        <f t="shared" ref="N51" si="142">L51+M51</f>
        <v>5</v>
      </c>
      <c r="O51" s="5">
        <f t="shared" ref="O51" si="143">H51+I51</f>
        <v>80</v>
      </c>
      <c r="P51" s="5">
        <f t="shared" ref="P51" si="144">O51-N51</f>
        <v>75</v>
      </c>
      <c r="Q51" s="5">
        <f t="shared" ref="Q51" si="145">O51+N51</f>
        <v>85</v>
      </c>
      <c r="R51" s="37" t="str">
        <f t="shared" ref="R51" si="146">IF(P51&gt;=61,"always",IF(Q51&gt;=61,"yes","no"))</f>
        <v>always</v>
      </c>
      <c r="T51" s="25">
        <v>2</v>
      </c>
      <c r="U51" s="30">
        <v>10</v>
      </c>
      <c r="Y51" s="2">
        <v>1</v>
      </c>
      <c r="Z51" s="5">
        <f t="shared" ref="Z51" si="147">Y51*O51</f>
        <v>80</v>
      </c>
      <c r="AA51" s="2">
        <v>10</v>
      </c>
      <c r="AB51" s="5">
        <f t="shared" ref="AB51" si="148">Z51*AA51</f>
        <v>800</v>
      </c>
      <c r="AD51" s="2">
        <v>12</v>
      </c>
      <c r="AE51" s="12">
        <f t="shared" ref="AE51" si="149">AD51+AC51</f>
        <v>12</v>
      </c>
      <c r="AF51" s="8">
        <f t="shared" ref="AF51" si="150">Z51/AE51</f>
        <v>6.666666666666667</v>
      </c>
      <c r="AG51" s="31">
        <v>8</v>
      </c>
      <c r="AH51" s="46">
        <v>12</v>
      </c>
      <c r="AI51" s="8">
        <f t="shared" ref="AI51" si="151">Z51/AH51</f>
        <v>6.666666666666667</v>
      </c>
      <c r="AJ51" s="27">
        <f t="shared" ref="AJ51" si="152">(J51+K51)*Y51</f>
        <v>35</v>
      </c>
      <c r="AK51" s="8">
        <f t="shared" ref="AK51" si="153">AJ51/AH51</f>
        <v>2.9166666666666665</v>
      </c>
      <c r="AM51" s="2">
        <v>450</v>
      </c>
      <c r="AN51" s="26">
        <f t="shared" si="9"/>
        <v>1632.7333333333333</v>
      </c>
      <c r="AO51" s="40" t="s">
        <v>19</v>
      </c>
      <c r="AP51" s="41" t="s">
        <v>19</v>
      </c>
      <c r="AQ51" s="43" t="s">
        <v>19</v>
      </c>
    </row>
    <row r="52" spans="1:43">
      <c r="A52" s="2" t="s">
        <v>14</v>
      </c>
      <c r="B52" s="55" t="s">
        <v>266</v>
      </c>
      <c r="C52" s="9" t="s">
        <v>36</v>
      </c>
      <c r="D52" s="2" t="s">
        <v>4</v>
      </c>
      <c r="E52" s="53">
        <v>3025</v>
      </c>
      <c r="F52" s="3">
        <v>2</v>
      </c>
      <c r="G52" s="4">
        <v>3</v>
      </c>
      <c r="H52" s="2">
        <v>70</v>
      </c>
      <c r="I52" s="3">
        <v>15</v>
      </c>
      <c r="J52" s="10">
        <f t="shared" si="10"/>
        <v>35</v>
      </c>
      <c r="L52" s="3">
        <v>5</v>
      </c>
      <c r="N52" s="26">
        <f t="shared" si="11"/>
        <v>5</v>
      </c>
      <c r="O52" s="5">
        <f t="shared" si="137"/>
        <v>85</v>
      </c>
      <c r="P52" s="5">
        <f t="shared" si="138"/>
        <v>80</v>
      </c>
      <c r="Q52" s="5">
        <f t="shared" si="139"/>
        <v>90</v>
      </c>
      <c r="R52" s="37" t="str">
        <f t="shared" si="12"/>
        <v>always</v>
      </c>
      <c r="T52" s="25">
        <v>2</v>
      </c>
      <c r="U52" s="30">
        <v>10</v>
      </c>
      <c r="Y52" s="2">
        <v>1</v>
      </c>
      <c r="Z52" s="5">
        <f t="shared" si="140"/>
        <v>85</v>
      </c>
      <c r="AA52" s="2">
        <v>10</v>
      </c>
      <c r="AB52" s="5">
        <f t="shared" si="4"/>
        <v>850</v>
      </c>
      <c r="AC52" s="28">
        <v>2</v>
      </c>
      <c r="AD52" s="2">
        <v>12</v>
      </c>
      <c r="AE52" s="12">
        <f t="shared" si="13"/>
        <v>14</v>
      </c>
      <c r="AF52" s="8">
        <f t="shared" si="5"/>
        <v>6.0714285714285712</v>
      </c>
      <c r="AG52" s="2">
        <v>7</v>
      </c>
      <c r="AH52" s="46">
        <v>12</v>
      </c>
      <c r="AI52" s="8">
        <f t="shared" si="6"/>
        <v>7.083333333333333</v>
      </c>
      <c r="AJ52" s="27">
        <f t="shared" si="7"/>
        <v>35</v>
      </c>
      <c r="AK52" s="8">
        <f t="shared" si="141"/>
        <v>2.9166666666666665</v>
      </c>
      <c r="AM52" s="2">
        <v>450</v>
      </c>
      <c r="AN52" s="26">
        <f t="shared" si="9"/>
        <v>1720.1672619047615</v>
      </c>
      <c r="AO52" s="40" t="s">
        <v>19</v>
      </c>
    </row>
    <row r="53" spans="1:43">
      <c r="A53" s="2" t="s">
        <v>14</v>
      </c>
      <c r="B53" s="55" t="s">
        <v>266</v>
      </c>
      <c r="C53" s="9" t="s">
        <v>36</v>
      </c>
      <c r="D53" s="2" t="s">
        <v>4</v>
      </c>
      <c r="E53" s="53">
        <v>3025</v>
      </c>
      <c r="F53" s="3">
        <v>3</v>
      </c>
      <c r="G53" s="4">
        <v>5</v>
      </c>
      <c r="H53" s="2">
        <v>70</v>
      </c>
      <c r="I53" s="3">
        <v>20</v>
      </c>
      <c r="J53" s="10">
        <f t="shared" si="10"/>
        <v>35</v>
      </c>
      <c r="L53" s="3">
        <v>5</v>
      </c>
      <c r="N53" s="26">
        <f t="shared" si="11"/>
        <v>5</v>
      </c>
      <c r="O53" s="5">
        <f t="shared" si="137"/>
        <v>90</v>
      </c>
      <c r="P53" s="5">
        <f t="shared" si="138"/>
        <v>85</v>
      </c>
      <c r="Q53" s="5">
        <f t="shared" si="139"/>
        <v>95</v>
      </c>
      <c r="R53" s="37" t="str">
        <f t="shared" si="12"/>
        <v>always</v>
      </c>
      <c r="T53" s="25">
        <v>2</v>
      </c>
      <c r="U53" s="30">
        <v>10</v>
      </c>
      <c r="Y53" s="2">
        <v>1</v>
      </c>
      <c r="Z53" s="5">
        <f t="shared" si="140"/>
        <v>90</v>
      </c>
      <c r="AA53" s="2">
        <v>10</v>
      </c>
      <c r="AB53" s="5">
        <f t="shared" ref="AB53:AB126" si="154">Z53*AA53</f>
        <v>900</v>
      </c>
      <c r="AC53" s="28">
        <v>4</v>
      </c>
      <c r="AD53" s="2">
        <v>12</v>
      </c>
      <c r="AE53" s="12">
        <f t="shared" si="13"/>
        <v>16</v>
      </c>
      <c r="AF53" s="8">
        <f t="shared" ref="AF53:AF126" si="155">Z53/AE53</f>
        <v>5.625</v>
      </c>
      <c r="AG53" s="2">
        <v>7</v>
      </c>
      <c r="AH53" s="46">
        <v>12</v>
      </c>
      <c r="AI53" s="8">
        <f t="shared" ref="AI53:AI126" si="156">Z53/AH53</f>
        <v>7.5</v>
      </c>
      <c r="AJ53" s="27">
        <f t="shared" si="7"/>
        <v>35</v>
      </c>
      <c r="AK53" s="8">
        <f t="shared" si="141"/>
        <v>2.9166666666666665</v>
      </c>
      <c r="AM53" s="2">
        <v>450</v>
      </c>
      <c r="AN53" s="26">
        <f t="shared" si="9"/>
        <v>1779.6666666666667</v>
      </c>
      <c r="AO53" s="40" t="s">
        <v>19</v>
      </c>
    </row>
    <row r="54" spans="1:43">
      <c r="A54" s="2" t="s">
        <v>186</v>
      </c>
      <c r="B54" s="55" t="s">
        <v>266</v>
      </c>
      <c r="C54" s="9" t="s">
        <v>185</v>
      </c>
      <c r="D54" s="2" t="s">
        <v>187</v>
      </c>
      <c r="E54" s="53" t="s">
        <v>261</v>
      </c>
      <c r="F54" s="3">
        <v>0</v>
      </c>
      <c r="G54" s="4">
        <v>99</v>
      </c>
      <c r="H54" s="2">
        <v>70</v>
      </c>
      <c r="J54" s="10">
        <f t="shared" si="10"/>
        <v>35</v>
      </c>
      <c r="L54" s="3">
        <v>0</v>
      </c>
      <c r="N54" s="26">
        <f t="shared" ref="N54" si="157">L54+M54</f>
        <v>0</v>
      </c>
      <c r="O54" s="5">
        <f t="shared" ref="O54" si="158">H54+I54</f>
        <v>70</v>
      </c>
      <c r="P54" s="5">
        <f t="shared" ref="P54" si="159">O54-N54</f>
        <v>70</v>
      </c>
      <c r="Q54" s="5">
        <f t="shared" ref="Q54" si="160">O54+N54</f>
        <v>70</v>
      </c>
      <c r="R54" s="37" t="str">
        <f t="shared" ref="R54" si="161">IF(P54&gt;=61,"always",IF(Q54&gt;=61,"yes","no"))</f>
        <v>always</v>
      </c>
      <c r="T54" s="25">
        <v>2</v>
      </c>
      <c r="U54" s="30">
        <v>10</v>
      </c>
      <c r="Y54" s="2">
        <v>1</v>
      </c>
      <c r="Z54" s="5">
        <f t="shared" ref="Z54" si="162">Y54*O54</f>
        <v>70</v>
      </c>
      <c r="AA54" s="2">
        <v>10</v>
      </c>
      <c r="AB54" s="5">
        <f t="shared" ref="AB54" si="163">Z54*AA54</f>
        <v>700</v>
      </c>
      <c r="AD54" s="2">
        <v>10</v>
      </c>
      <c r="AE54" s="12">
        <f t="shared" ref="AE54" si="164">AD54+AC54</f>
        <v>10</v>
      </c>
      <c r="AF54" s="8">
        <f t="shared" ref="AF54" si="165">Z54/AE54</f>
        <v>7</v>
      </c>
      <c r="AG54" s="2">
        <v>6</v>
      </c>
      <c r="AH54" s="46">
        <v>11</v>
      </c>
      <c r="AI54" s="8">
        <f t="shared" ref="AI54" si="166">Z54/AH54</f>
        <v>6.3636363636363633</v>
      </c>
      <c r="AJ54" s="27">
        <f t="shared" ref="AJ54" si="167">(J54+K54)*Y54</f>
        <v>35</v>
      </c>
      <c r="AK54" s="8">
        <f t="shared" ref="AK54" si="168">AJ54/AH54</f>
        <v>3.1818181818181817</v>
      </c>
      <c r="AM54" s="2">
        <v>540</v>
      </c>
      <c r="AN54" s="26">
        <f t="shared" si="9"/>
        <v>1721.140909090909</v>
      </c>
      <c r="AO54" s="40" t="s">
        <v>19</v>
      </c>
      <c r="AP54" s="41" t="s">
        <v>19</v>
      </c>
      <c r="AQ54" s="43" t="s">
        <v>19</v>
      </c>
    </row>
    <row r="55" spans="1:43">
      <c r="A55" s="2" t="s">
        <v>188</v>
      </c>
      <c r="B55" s="55" t="s">
        <v>266</v>
      </c>
      <c r="C55" s="9" t="s">
        <v>185</v>
      </c>
      <c r="D55" s="2" t="s">
        <v>187</v>
      </c>
      <c r="E55" s="53" t="s">
        <v>261</v>
      </c>
      <c r="F55" s="3">
        <v>1</v>
      </c>
      <c r="G55" s="4">
        <v>99</v>
      </c>
      <c r="H55" s="2">
        <v>70</v>
      </c>
      <c r="J55" s="10">
        <f t="shared" si="10"/>
        <v>35</v>
      </c>
      <c r="K55" s="3">
        <v>10</v>
      </c>
      <c r="L55" s="3">
        <v>0</v>
      </c>
      <c r="N55" s="26">
        <f t="shared" ref="N55:N58" si="169">L55+M55</f>
        <v>0</v>
      </c>
      <c r="O55" s="5">
        <f t="shared" ref="O55:O58" si="170">H55+I55</f>
        <v>70</v>
      </c>
      <c r="P55" s="5">
        <f t="shared" ref="P55:P58" si="171">O55-N55</f>
        <v>70</v>
      </c>
      <c r="Q55" s="5">
        <f t="shared" ref="Q55:Q58" si="172">O55+N55</f>
        <v>70</v>
      </c>
      <c r="R55" s="37" t="str">
        <f t="shared" ref="R55:R58" si="173">IF(P55&gt;=61,"always",IF(Q55&gt;=61,"yes","no"))</f>
        <v>always</v>
      </c>
      <c r="T55" s="25">
        <v>2</v>
      </c>
      <c r="U55" s="30">
        <v>10</v>
      </c>
      <c r="Y55" s="2">
        <v>1</v>
      </c>
      <c r="Z55" s="5">
        <f t="shared" ref="Z55:Z58" si="174">Y55*O55</f>
        <v>70</v>
      </c>
      <c r="AA55" s="2">
        <v>10</v>
      </c>
      <c r="AB55" s="5">
        <f t="shared" ref="AB55:AB58" si="175">Z55*AA55</f>
        <v>700</v>
      </c>
      <c r="AD55" s="2">
        <v>10</v>
      </c>
      <c r="AE55" s="12">
        <f t="shared" ref="AE55:AE58" si="176">AD55+AC55</f>
        <v>10</v>
      </c>
      <c r="AF55" s="8">
        <f t="shared" ref="AF55:AF58" si="177">Z55/AE55</f>
        <v>7</v>
      </c>
      <c r="AG55" s="2">
        <v>6</v>
      </c>
      <c r="AH55" s="46">
        <v>11</v>
      </c>
      <c r="AI55" s="8">
        <f t="shared" ref="AI55:AI58" si="178">Z55/AH55</f>
        <v>6.3636363636363633</v>
      </c>
      <c r="AJ55" s="27">
        <f t="shared" ref="AJ55:AJ58" si="179">(J55+K55)*Y55</f>
        <v>45</v>
      </c>
      <c r="AK55" s="8">
        <f t="shared" ref="AK55:AK58" si="180">AJ55/AH55</f>
        <v>4.0909090909090908</v>
      </c>
      <c r="AM55" s="2">
        <v>540</v>
      </c>
      <c r="AN55" s="26">
        <f t="shared" si="9"/>
        <v>1785.9136363636364</v>
      </c>
      <c r="AO55" s="40" t="s">
        <v>19</v>
      </c>
      <c r="AP55" s="41" t="s">
        <v>19</v>
      </c>
      <c r="AQ55" s="43" t="s">
        <v>19</v>
      </c>
    </row>
    <row r="56" spans="1:43">
      <c r="A56" s="2" t="s">
        <v>188</v>
      </c>
      <c r="B56" s="55" t="s">
        <v>266</v>
      </c>
      <c r="C56" s="9" t="s">
        <v>185</v>
      </c>
      <c r="D56" s="2" t="s">
        <v>187</v>
      </c>
      <c r="E56" s="53" t="s">
        <v>261</v>
      </c>
      <c r="F56" s="3">
        <v>2</v>
      </c>
      <c r="G56" s="4">
        <v>99</v>
      </c>
      <c r="H56" s="2">
        <v>70</v>
      </c>
      <c r="J56" s="10">
        <f t="shared" si="10"/>
        <v>35</v>
      </c>
      <c r="K56" s="3">
        <v>15</v>
      </c>
      <c r="L56" s="3">
        <v>0</v>
      </c>
      <c r="N56" s="26">
        <f t="shared" si="169"/>
        <v>0</v>
      </c>
      <c r="O56" s="5">
        <f t="shared" si="170"/>
        <v>70</v>
      </c>
      <c r="P56" s="5">
        <f t="shared" si="171"/>
        <v>70</v>
      </c>
      <c r="Q56" s="5">
        <f t="shared" si="172"/>
        <v>70</v>
      </c>
      <c r="R56" s="37" t="str">
        <f t="shared" si="173"/>
        <v>always</v>
      </c>
      <c r="T56" s="25">
        <v>2</v>
      </c>
      <c r="U56" s="30">
        <v>10</v>
      </c>
      <c r="Y56" s="2">
        <v>1</v>
      </c>
      <c r="Z56" s="5">
        <f t="shared" si="174"/>
        <v>70</v>
      </c>
      <c r="AA56" s="2">
        <v>10</v>
      </c>
      <c r="AB56" s="5">
        <f t="shared" si="175"/>
        <v>700</v>
      </c>
      <c r="AD56" s="2">
        <v>10</v>
      </c>
      <c r="AE56" s="12">
        <f t="shared" si="176"/>
        <v>10</v>
      </c>
      <c r="AF56" s="8">
        <f t="shared" si="177"/>
        <v>7</v>
      </c>
      <c r="AG56" s="2">
        <v>6</v>
      </c>
      <c r="AH56" s="46">
        <v>11</v>
      </c>
      <c r="AI56" s="8">
        <f t="shared" si="178"/>
        <v>6.3636363636363633</v>
      </c>
      <c r="AJ56" s="27">
        <f t="shared" si="179"/>
        <v>50</v>
      </c>
      <c r="AK56" s="8">
        <f t="shared" si="180"/>
        <v>4.5454545454545459</v>
      </c>
      <c r="AM56" s="2">
        <v>540</v>
      </c>
      <c r="AN56" s="26">
        <f t="shared" si="9"/>
        <v>1818.3</v>
      </c>
      <c r="AO56" s="40" t="s">
        <v>19</v>
      </c>
      <c r="AP56" s="41" t="s">
        <v>19</v>
      </c>
      <c r="AQ56" s="43" t="s">
        <v>19</v>
      </c>
    </row>
    <row r="57" spans="1:43">
      <c r="A57" s="2" t="s">
        <v>189</v>
      </c>
      <c r="B57" s="55" t="s">
        <v>266</v>
      </c>
      <c r="C57" s="9" t="s">
        <v>185</v>
      </c>
      <c r="D57" s="2" t="s">
        <v>187</v>
      </c>
      <c r="E57" s="53" t="s">
        <v>261</v>
      </c>
      <c r="F57" s="3">
        <v>2</v>
      </c>
      <c r="G57" s="4">
        <v>99</v>
      </c>
      <c r="H57" s="2">
        <v>70</v>
      </c>
      <c r="I57" s="3">
        <v>5</v>
      </c>
      <c r="J57" s="10">
        <f t="shared" si="10"/>
        <v>35</v>
      </c>
      <c r="L57" s="3">
        <v>0</v>
      </c>
      <c r="N57" s="26">
        <f t="shared" si="169"/>
        <v>0</v>
      </c>
      <c r="O57" s="5">
        <f t="shared" si="170"/>
        <v>75</v>
      </c>
      <c r="P57" s="5">
        <f t="shared" si="171"/>
        <v>75</v>
      </c>
      <c r="Q57" s="5">
        <f t="shared" si="172"/>
        <v>75</v>
      </c>
      <c r="R57" s="37" t="str">
        <f t="shared" si="173"/>
        <v>always</v>
      </c>
      <c r="T57" s="25">
        <v>2</v>
      </c>
      <c r="U57" s="30">
        <v>10</v>
      </c>
      <c r="Y57" s="2">
        <v>1</v>
      </c>
      <c r="Z57" s="5">
        <f t="shared" si="174"/>
        <v>75</v>
      </c>
      <c r="AA57" s="2">
        <v>10</v>
      </c>
      <c r="AB57" s="5">
        <f t="shared" si="175"/>
        <v>750</v>
      </c>
      <c r="AD57" s="2">
        <v>10</v>
      </c>
      <c r="AE57" s="12">
        <f t="shared" si="176"/>
        <v>10</v>
      </c>
      <c r="AF57" s="8">
        <f t="shared" si="177"/>
        <v>7.5</v>
      </c>
      <c r="AG57" s="2">
        <v>6</v>
      </c>
      <c r="AH57" s="46">
        <v>11</v>
      </c>
      <c r="AI57" s="8">
        <f t="shared" si="178"/>
        <v>6.8181818181818183</v>
      </c>
      <c r="AJ57" s="27">
        <f t="shared" si="179"/>
        <v>35</v>
      </c>
      <c r="AK57" s="8">
        <f t="shared" si="180"/>
        <v>3.1818181818181817</v>
      </c>
      <c r="AM57" s="2">
        <v>540</v>
      </c>
      <c r="AN57" s="26">
        <f t="shared" si="9"/>
        <v>1800.3363636363636</v>
      </c>
      <c r="AO57" s="40" t="s">
        <v>19</v>
      </c>
      <c r="AP57" s="41" t="s">
        <v>19</v>
      </c>
      <c r="AQ57" s="43" t="s">
        <v>19</v>
      </c>
    </row>
    <row r="58" spans="1:43">
      <c r="A58" s="2" t="s">
        <v>189</v>
      </c>
      <c r="B58" s="55" t="s">
        <v>266</v>
      </c>
      <c r="C58" s="9" t="s">
        <v>185</v>
      </c>
      <c r="D58" s="2" t="s">
        <v>187</v>
      </c>
      <c r="E58" s="53" t="s">
        <v>261</v>
      </c>
      <c r="F58" s="3">
        <v>3</v>
      </c>
      <c r="G58" s="4">
        <v>99</v>
      </c>
      <c r="H58" s="2">
        <v>70</v>
      </c>
      <c r="I58" s="3">
        <v>10</v>
      </c>
      <c r="J58" s="10">
        <f t="shared" si="10"/>
        <v>35</v>
      </c>
      <c r="L58" s="3">
        <v>0</v>
      </c>
      <c r="N58" s="26">
        <f t="shared" si="169"/>
        <v>0</v>
      </c>
      <c r="O58" s="5">
        <f t="shared" si="170"/>
        <v>80</v>
      </c>
      <c r="P58" s="5">
        <f t="shared" si="171"/>
        <v>80</v>
      </c>
      <c r="Q58" s="5">
        <f t="shared" si="172"/>
        <v>80</v>
      </c>
      <c r="R58" s="37" t="str">
        <f t="shared" si="173"/>
        <v>always</v>
      </c>
      <c r="T58" s="25">
        <v>2</v>
      </c>
      <c r="U58" s="30">
        <v>10</v>
      </c>
      <c r="Y58" s="2">
        <v>1</v>
      </c>
      <c r="Z58" s="5">
        <f t="shared" si="174"/>
        <v>80</v>
      </c>
      <c r="AA58" s="2">
        <v>10</v>
      </c>
      <c r="AB58" s="5">
        <f t="shared" si="175"/>
        <v>800</v>
      </c>
      <c r="AD58" s="2">
        <v>10</v>
      </c>
      <c r="AE58" s="12">
        <f t="shared" si="176"/>
        <v>10</v>
      </c>
      <c r="AF58" s="8">
        <f t="shared" si="177"/>
        <v>8</v>
      </c>
      <c r="AG58" s="2">
        <v>6</v>
      </c>
      <c r="AH58" s="46">
        <v>11</v>
      </c>
      <c r="AI58" s="8">
        <f t="shared" si="178"/>
        <v>7.2727272727272725</v>
      </c>
      <c r="AJ58" s="27">
        <f t="shared" si="179"/>
        <v>35</v>
      </c>
      <c r="AK58" s="8">
        <f t="shared" si="180"/>
        <v>3.1818181818181817</v>
      </c>
      <c r="AM58" s="2">
        <v>540</v>
      </c>
      <c r="AN58" s="26">
        <f t="shared" si="9"/>
        <v>1879.5318181818182</v>
      </c>
      <c r="AO58" s="40" t="s">
        <v>19</v>
      </c>
      <c r="AP58" s="41" t="s">
        <v>19</v>
      </c>
      <c r="AQ58" s="43" t="s">
        <v>19</v>
      </c>
    </row>
    <row r="59" spans="1:43">
      <c r="A59" s="2" t="s">
        <v>244</v>
      </c>
      <c r="B59" s="55" t="s">
        <v>266</v>
      </c>
      <c r="C59" s="9" t="s">
        <v>245</v>
      </c>
      <c r="D59" s="2" t="s">
        <v>246</v>
      </c>
      <c r="E59" s="53" t="s">
        <v>261</v>
      </c>
      <c r="F59" s="3">
        <v>0</v>
      </c>
      <c r="G59" s="4">
        <v>99</v>
      </c>
      <c r="H59" s="2">
        <v>70</v>
      </c>
      <c r="J59" s="3">
        <v>0</v>
      </c>
      <c r="L59" s="3">
        <v>0</v>
      </c>
      <c r="N59" s="26">
        <f t="shared" ref="N59:N61" si="181">L59+M59</f>
        <v>0</v>
      </c>
      <c r="O59" s="5">
        <f t="shared" ref="O59:O61" si="182">H59+I59</f>
        <v>70</v>
      </c>
      <c r="P59" s="5">
        <f t="shared" ref="P59:P61" si="183">O59-N59</f>
        <v>70</v>
      </c>
      <c r="Q59" s="5">
        <f t="shared" ref="Q59:Q61" si="184">O59+N59</f>
        <v>70</v>
      </c>
      <c r="R59" s="37" t="str">
        <f t="shared" ref="R59:R61" si="185">IF(P59&gt;=61,"always",IF(Q59&gt;=61,"yes","no"))</f>
        <v>always</v>
      </c>
      <c r="T59" s="25">
        <v>2</v>
      </c>
      <c r="U59" s="30">
        <v>10</v>
      </c>
      <c r="Y59" s="2">
        <v>1</v>
      </c>
      <c r="Z59" s="5">
        <f t="shared" ref="Z59:Z61" si="186">Y59*O59</f>
        <v>70</v>
      </c>
      <c r="AA59" s="2">
        <v>10</v>
      </c>
      <c r="AB59" s="5">
        <f t="shared" ref="AB59:AB61" si="187">Z59*AA59</f>
        <v>700</v>
      </c>
      <c r="AD59" s="2">
        <v>10</v>
      </c>
      <c r="AE59" s="12">
        <f t="shared" ref="AE59:AE61" si="188">AD59+AC59</f>
        <v>10</v>
      </c>
      <c r="AF59" s="8">
        <f t="shared" ref="AF59:AF61" si="189">Z59/AE59</f>
        <v>7</v>
      </c>
      <c r="AG59" s="2">
        <v>6</v>
      </c>
      <c r="AH59" s="46">
        <v>11</v>
      </c>
      <c r="AI59" s="8">
        <f t="shared" ref="AI59:AI61" si="190">Z59/AH59</f>
        <v>6.3636363636363633</v>
      </c>
      <c r="AJ59" s="27">
        <f t="shared" ref="AJ59:AJ61" si="191">(J59+K59)*Y59</f>
        <v>0</v>
      </c>
      <c r="AK59" s="8">
        <f t="shared" ref="AK59:AK61" si="192">AJ59/AH59</f>
        <v>0</v>
      </c>
      <c r="AM59" s="2">
        <v>540</v>
      </c>
      <c r="AN59" s="26">
        <f t="shared" ref="AN59:AN61" si="193">(((Z59*12)+(O59*2)+(AI59*25)+(1.2*AM59))+(AJ59*5)+(X59*75)+(V59*50)+(AK59*20)-(N59*10)-((AG59*30)-30)+(AF59*4)-(AE59*8)-(T59*25)+(AA59*4)+(W59*50)+(S59*Y59*100)-(Y59*2))*(1-(U59/200))</f>
        <v>1494.4363636363635</v>
      </c>
      <c r="AO59" s="40" t="s">
        <v>19</v>
      </c>
      <c r="AP59" s="41" t="s">
        <v>19</v>
      </c>
      <c r="AQ59" s="48"/>
    </row>
    <row r="60" spans="1:43">
      <c r="A60" s="2" t="s">
        <v>244</v>
      </c>
      <c r="B60" s="55" t="s">
        <v>266</v>
      </c>
      <c r="C60" s="9" t="s">
        <v>245</v>
      </c>
      <c r="D60" s="2" t="s">
        <v>247</v>
      </c>
      <c r="E60" s="53" t="s">
        <v>261</v>
      </c>
      <c r="F60" s="3">
        <v>0</v>
      </c>
      <c r="G60" s="4">
        <v>99</v>
      </c>
      <c r="H60" s="2">
        <v>70</v>
      </c>
      <c r="I60" s="3">
        <v>-63</v>
      </c>
      <c r="J60" s="3">
        <v>2</v>
      </c>
      <c r="L60" s="3">
        <v>0</v>
      </c>
      <c r="N60" s="26">
        <f t="shared" si="181"/>
        <v>0</v>
      </c>
      <c r="O60" s="5">
        <f t="shared" si="182"/>
        <v>7</v>
      </c>
      <c r="P60" s="5">
        <f t="shared" si="183"/>
        <v>7</v>
      </c>
      <c r="Q60" s="5">
        <f t="shared" si="184"/>
        <v>7</v>
      </c>
      <c r="R60" s="37" t="str">
        <f t="shared" si="185"/>
        <v>no</v>
      </c>
      <c r="T60" s="25">
        <v>2</v>
      </c>
      <c r="U60" s="30">
        <v>10</v>
      </c>
      <c r="V60" s="3">
        <v>1</v>
      </c>
      <c r="X60" s="6">
        <v>1.5</v>
      </c>
      <c r="Y60" s="2">
        <v>10</v>
      </c>
      <c r="Z60" s="5">
        <f t="shared" si="186"/>
        <v>70</v>
      </c>
      <c r="AA60" s="2">
        <v>10</v>
      </c>
      <c r="AB60" s="5">
        <f t="shared" si="187"/>
        <v>700</v>
      </c>
      <c r="AD60" s="2">
        <v>10</v>
      </c>
      <c r="AE60" s="12">
        <f t="shared" si="188"/>
        <v>10</v>
      </c>
      <c r="AF60" s="8">
        <f t="shared" si="189"/>
        <v>7</v>
      </c>
      <c r="AG60" s="2">
        <v>6</v>
      </c>
      <c r="AH60" s="46">
        <v>11</v>
      </c>
      <c r="AI60" s="8">
        <f t="shared" si="190"/>
        <v>6.3636363636363633</v>
      </c>
      <c r="AJ60" s="27">
        <f t="shared" si="191"/>
        <v>20</v>
      </c>
      <c r="AK60" s="8">
        <f t="shared" si="192"/>
        <v>1.8181818181818181</v>
      </c>
      <c r="AM60" s="2">
        <v>540</v>
      </c>
      <c r="AN60" s="26">
        <f t="shared" si="193"/>
        <v>1641.556818181818</v>
      </c>
      <c r="AO60" s="40" t="s">
        <v>19</v>
      </c>
      <c r="AP60" s="41" t="s">
        <v>19</v>
      </c>
      <c r="AQ60" s="48"/>
    </row>
    <row r="61" spans="1:43">
      <c r="A61" s="2" t="s">
        <v>252</v>
      </c>
      <c r="B61" s="55" t="s">
        <v>266</v>
      </c>
      <c r="C61" s="9" t="s">
        <v>185</v>
      </c>
      <c r="D61" s="2" t="s">
        <v>187</v>
      </c>
      <c r="E61" s="53" t="s">
        <v>263</v>
      </c>
      <c r="F61" s="3">
        <v>0</v>
      </c>
      <c r="G61" s="4">
        <v>1</v>
      </c>
      <c r="H61" s="2">
        <v>70</v>
      </c>
      <c r="J61" s="3">
        <f>H61/2</f>
        <v>35</v>
      </c>
      <c r="L61" s="3">
        <v>0</v>
      </c>
      <c r="N61" s="26">
        <f t="shared" si="181"/>
        <v>0</v>
      </c>
      <c r="O61" s="5">
        <f t="shared" si="182"/>
        <v>70</v>
      </c>
      <c r="P61" s="5">
        <f t="shared" si="183"/>
        <v>70</v>
      </c>
      <c r="Q61" s="5">
        <f t="shared" si="184"/>
        <v>70</v>
      </c>
      <c r="R61" s="37" t="str">
        <f t="shared" si="185"/>
        <v>always</v>
      </c>
      <c r="T61" s="25">
        <v>2</v>
      </c>
      <c r="U61" s="30">
        <v>10</v>
      </c>
      <c r="W61" s="3">
        <v>1</v>
      </c>
      <c r="Y61" s="2">
        <v>1</v>
      </c>
      <c r="Z61" s="5">
        <f t="shared" si="186"/>
        <v>70</v>
      </c>
      <c r="AA61" s="2">
        <v>10</v>
      </c>
      <c r="AB61" s="5">
        <f t="shared" si="187"/>
        <v>700</v>
      </c>
      <c r="AD61" s="2">
        <v>10</v>
      </c>
      <c r="AE61" s="12">
        <f t="shared" si="188"/>
        <v>10</v>
      </c>
      <c r="AF61" s="8">
        <f t="shared" si="189"/>
        <v>7</v>
      </c>
      <c r="AG61" s="2">
        <v>6</v>
      </c>
      <c r="AH61" s="46">
        <v>11</v>
      </c>
      <c r="AI61" s="8">
        <f t="shared" si="190"/>
        <v>6.3636363636363633</v>
      </c>
      <c r="AJ61" s="27">
        <f t="shared" si="191"/>
        <v>35</v>
      </c>
      <c r="AK61" s="8">
        <f t="shared" si="192"/>
        <v>3.1818181818181817</v>
      </c>
      <c r="AM61" s="31">
        <v>480</v>
      </c>
      <c r="AN61" s="26">
        <f t="shared" si="193"/>
        <v>1700.2409090909091</v>
      </c>
      <c r="AO61" s="40" t="s">
        <v>19</v>
      </c>
      <c r="AP61" s="57" t="s">
        <v>19</v>
      </c>
      <c r="AQ61" s="48"/>
    </row>
    <row r="62" spans="1:43">
      <c r="A62" s="2" t="s">
        <v>16</v>
      </c>
      <c r="B62" s="55" t="s">
        <v>266</v>
      </c>
      <c r="C62" s="9" t="s">
        <v>185</v>
      </c>
      <c r="D62" s="2" t="s">
        <v>187</v>
      </c>
      <c r="E62" s="53" t="s">
        <v>263</v>
      </c>
      <c r="F62" s="3">
        <v>0</v>
      </c>
      <c r="G62" s="4">
        <v>1</v>
      </c>
      <c r="H62" s="2">
        <v>70</v>
      </c>
      <c r="J62" s="3">
        <f t="shared" ref="J62:J80" si="194">H62/2</f>
        <v>35</v>
      </c>
      <c r="L62" s="3">
        <v>0</v>
      </c>
      <c r="N62" s="26">
        <f t="shared" ref="N62" si="195">L62+M62</f>
        <v>0</v>
      </c>
      <c r="O62" s="5">
        <f t="shared" ref="O62" si="196">H62+I62</f>
        <v>70</v>
      </c>
      <c r="P62" s="5">
        <f t="shared" ref="P62" si="197">O62-N62</f>
        <v>70</v>
      </c>
      <c r="Q62" s="5">
        <f t="shared" ref="Q62" si="198">O62+N62</f>
        <v>70</v>
      </c>
      <c r="R62" s="37" t="str">
        <f t="shared" ref="R62" si="199">IF(P62&gt;=61,"always",IF(Q62&gt;=61,"yes","no"))</f>
        <v>always</v>
      </c>
      <c r="T62" s="25">
        <v>2</v>
      </c>
      <c r="U62" s="30">
        <v>10</v>
      </c>
      <c r="Y62" s="2">
        <v>1</v>
      </c>
      <c r="Z62" s="5">
        <f t="shared" ref="Z62" si="200">Y62*O62</f>
        <v>70</v>
      </c>
      <c r="AA62" s="2">
        <v>10</v>
      </c>
      <c r="AB62" s="5">
        <f t="shared" ref="AB62" si="201">Z62*AA62</f>
        <v>700</v>
      </c>
      <c r="AC62" s="28">
        <v>5</v>
      </c>
      <c r="AD62" s="2">
        <v>10</v>
      </c>
      <c r="AE62" s="12">
        <f t="shared" ref="AE62" si="202">AD62+AC62</f>
        <v>15</v>
      </c>
      <c r="AF62" s="8">
        <f t="shared" ref="AF62" si="203">Z62/AE62</f>
        <v>4.666666666666667</v>
      </c>
      <c r="AG62" s="2">
        <v>6</v>
      </c>
      <c r="AH62" s="46">
        <v>11</v>
      </c>
      <c r="AI62" s="8">
        <f t="shared" ref="AI62" si="204">Z62/AH62</f>
        <v>6.3636363636363633</v>
      </c>
      <c r="AJ62" s="27">
        <f t="shared" ref="AJ62" si="205">(J62+K62)*Y62</f>
        <v>35</v>
      </c>
      <c r="AK62" s="8">
        <f t="shared" ref="AK62" si="206">AJ62/AH62</f>
        <v>3.1818181818181817</v>
      </c>
      <c r="AM62" s="32">
        <v>600</v>
      </c>
      <c r="AN62" s="26">
        <f t="shared" ref="AN62" si="207">(((Z62*12)+(O62*2)+(AI62*25)+(1.2*AM62))+(AJ62*5)+(X62*75)+(V62*50)+(AK62*20)-(N62*10)-((AG62*30)-30)+(AF62*4)-(AE62*8)-(T62*25)+(AA62*4)+(W62*50)+(S62*Y62*100)-(Y62*2))*(1-(U62/200))</f>
        <v>1742.6742424242423</v>
      </c>
      <c r="AO62" s="40" t="s">
        <v>19</v>
      </c>
      <c r="AP62" s="57" t="s">
        <v>19</v>
      </c>
      <c r="AQ62" s="48"/>
    </row>
    <row r="63" spans="1:43">
      <c r="A63" s="2" t="s">
        <v>15</v>
      </c>
      <c r="B63" s="55" t="s">
        <v>266</v>
      </c>
      <c r="C63" s="9" t="s">
        <v>36</v>
      </c>
      <c r="D63" s="2" t="s">
        <v>5</v>
      </c>
      <c r="E63" s="53">
        <v>3025</v>
      </c>
      <c r="F63" s="3">
        <v>0</v>
      </c>
      <c r="G63" s="4">
        <v>0</v>
      </c>
      <c r="H63" s="2">
        <v>110</v>
      </c>
      <c r="J63" s="3">
        <f t="shared" si="194"/>
        <v>55</v>
      </c>
      <c r="L63" s="3">
        <v>10</v>
      </c>
      <c r="N63" s="26">
        <f t="shared" si="11"/>
        <v>10</v>
      </c>
      <c r="O63" s="5">
        <f t="shared" si="102"/>
        <v>110</v>
      </c>
      <c r="P63" s="5">
        <f t="shared" si="103"/>
        <v>100</v>
      </c>
      <c r="Q63" s="5">
        <f t="shared" si="104"/>
        <v>120</v>
      </c>
      <c r="R63" s="37" t="str">
        <f t="shared" si="12"/>
        <v>always</v>
      </c>
      <c r="T63" s="25">
        <v>2</v>
      </c>
      <c r="U63" s="30">
        <v>10</v>
      </c>
      <c r="Y63" s="2">
        <v>1</v>
      </c>
      <c r="Z63" s="5">
        <f t="shared" si="105"/>
        <v>110</v>
      </c>
      <c r="AA63" s="2">
        <v>6</v>
      </c>
      <c r="AB63" s="5">
        <f t="shared" si="154"/>
        <v>660</v>
      </c>
      <c r="AD63" s="2">
        <v>20</v>
      </c>
      <c r="AE63" s="12">
        <f t="shared" si="13"/>
        <v>20</v>
      </c>
      <c r="AF63" s="8">
        <f t="shared" si="155"/>
        <v>5.5</v>
      </c>
      <c r="AG63" s="2">
        <v>10</v>
      </c>
      <c r="AH63" s="46">
        <v>14</v>
      </c>
      <c r="AI63" s="8">
        <f t="shared" si="156"/>
        <v>7.8571428571428568</v>
      </c>
      <c r="AJ63" s="27">
        <f t="shared" si="7"/>
        <v>55</v>
      </c>
      <c r="AK63" s="8">
        <f t="shared" si="106"/>
        <v>3.9285714285714284</v>
      </c>
      <c r="AM63" s="2">
        <v>270</v>
      </c>
      <c r="AN63" s="26">
        <f t="shared" si="9"/>
        <v>1784.1</v>
      </c>
      <c r="AO63" s="40" t="s">
        <v>19</v>
      </c>
    </row>
    <row r="64" spans="1:43">
      <c r="A64" s="2" t="s">
        <v>13</v>
      </c>
      <c r="B64" s="55" t="s">
        <v>266</v>
      </c>
      <c r="C64" s="9" t="s">
        <v>36</v>
      </c>
      <c r="D64" s="2" t="s">
        <v>5</v>
      </c>
      <c r="E64" s="53">
        <v>3025</v>
      </c>
      <c r="F64" s="3">
        <v>1</v>
      </c>
      <c r="G64" s="4">
        <v>2</v>
      </c>
      <c r="H64" s="2">
        <v>110</v>
      </c>
      <c r="J64" s="3">
        <f t="shared" si="194"/>
        <v>55</v>
      </c>
      <c r="L64" s="3">
        <v>10</v>
      </c>
      <c r="N64" s="26">
        <f t="shared" si="11"/>
        <v>10</v>
      </c>
      <c r="O64" s="5">
        <f t="shared" ref="O64:O65" si="208">H64+I64</f>
        <v>110</v>
      </c>
      <c r="P64" s="5">
        <f t="shared" ref="P64:P65" si="209">O64-N64</f>
        <v>100</v>
      </c>
      <c r="Q64" s="5">
        <f t="shared" ref="Q64:Q65" si="210">O64+N64</f>
        <v>120</v>
      </c>
      <c r="R64" s="37" t="str">
        <f t="shared" si="12"/>
        <v>always</v>
      </c>
      <c r="T64" s="32">
        <v>1</v>
      </c>
      <c r="U64" s="36">
        <v>5</v>
      </c>
      <c r="V64" s="3">
        <v>2</v>
      </c>
      <c r="Y64" s="2">
        <v>1</v>
      </c>
      <c r="Z64" s="5">
        <f t="shared" ref="Z64:Z65" si="211">Y64*O64</f>
        <v>110</v>
      </c>
      <c r="AA64" s="2">
        <v>6</v>
      </c>
      <c r="AB64" s="5">
        <f t="shared" si="154"/>
        <v>660</v>
      </c>
      <c r="AD64" s="2">
        <v>20</v>
      </c>
      <c r="AE64" s="12">
        <f t="shared" ref="AE64:AE65" si="212">AD64+AC64</f>
        <v>20</v>
      </c>
      <c r="AF64" s="8">
        <f t="shared" si="155"/>
        <v>5.5</v>
      </c>
      <c r="AG64" s="2">
        <v>10</v>
      </c>
      <c r="AH64" s="46">
        <v>14</v>
      </c>
      <c r="AI64" s="8">
        <f t="shared" si="156"/>
        <v>7.8571428571428568</v>
      </c>
      <c r="AJ64" s="27">
        <f t="shared" si="7"/>
        <v>55</v>
      </c>
      <c r="AK64" s="8">
        <f t="shared" ref="AK64:AK65" si="213">AJ64/AH64</f>
        <v>3.9285714285714284</v>
      </c>
      <c r="AM64" s="2">
        <v>270</v>
      </c>
      <c r="AN64" s="26">
        <f t="shared" si="9"/>
        <v>1952.925</v>
      </c>
      <c r="AO64" s="40" t="s">
        <v>19</v>
      </c>
    </row>
    <row r="65" spans="1:43">
      <c r="A65" s="2" t="s">
        <v>13</v>
      </c>
      <c r="B65" s="55" t="s">
        <v>266</v>
      </c>
      <c r="C65" s="9" t="s">
        <v>36</v>
      </c>
      <c r="D65" s="2" t="s">
        <v>5</v>
      </c>
      <c r="E65" s="53">
        <v>3025</v>
      </c>
      <c r="F65" s="3">
        <v>2</v>
      </c>
      <c r="G65" s="4">
        <v>4</v>
      </c>
      <c r="H65" s="2">
        <v>110</v>
      </c>
      <c r="J65" s="3">
        <f t="shared" si="194"/>
        <v>55</v>
      </c>
      <c r="L65" s="3">
        <v>10</v>
      </c>
      <c r="N65" s="26">
        <f t="shared" si="11"/>
        <v>10</v>
      </c>
      <c r="O65" s="5">
        <f t="shared" si="208"/>
        <v>110</v>
      </c>
      <c r="P65" s="5">
        <f t="shared" si="209"/>
        <v>100</v>
      </c>
      <c r="Q65" s="5">
        <f t="shared" si="210"/>
        <v>120</v>
      </c>
      <c r="R65" s="37" t="str">
        <f t="shared" si="12"/>
        <v>always</v>
      </c>
      <c r="T65" s="32">
        <v>1</v>
      </c>
      <c r="U65" s="36">
        <v>5</v>
      </c>
      <c r="V65" s="3">
        <v>4</v>
      </c>
      <c r="Y65" s="2">
        <v>1</v>
      </c>
      <c r="Z65" s="5">
        <f t="shared" si="211"/>
        <v>110</v>
      </c>
      <c r="AA65" s="2">
        <v>6</v>
      </c>
      <c r="AB65" s="5">
        <f t="shared" si="154"/>
        <v>660</v>
      </c>
      <c r="AD65" s="2">
        <v>20</v>
      </c>
      <c r="AE65" s="12">
        <f t="shared" si="212"/>
        <v>20</v>
      </c>
      <c r="AF65" s="8">
        <f t="shared" si="155"/>
        <v>5.5</v>
      </c>
      <c r="AG65" s="2">
        <v>10</v>
      </c>
      <c r="AH65" s="46">
        <v>14</v>
      </c>
      <c r="AI65" s="8">
        <f t="shared" si="156"/>
        <v>7.8571428571428568</v>
      </c>
      <c r="AJ65" s="27">
        <f t="shared" si="7"/>
        <v>55</v>
      </c>
      <c r="AK65" s="8">
        <f t="shared" si="213"/>
        <v>3.9285714285714284</v>
      </c>
      <c r="AM65" s="2">
        <v>270</v>
      </c>
      <c r="AN65" s="26">
        <f t="shared" si="9"/>
        <v>2050.4249999999997</v>
      </c>
      <c r="AO65" s="40" t="s">
        <v>19</v>
      </c>
    </row>
    <row r="66" spans="1:43">
      <c r="A66" s="2" t="s">
        <v>14</v>
      </c>
      <c r="B66" s="55" t="s">
        <v>266</v>
      </c>
      <c r="C66" s="9" t="s">
        <v>36</v>
      </c>
      <c r="D66" s="2" t="s">
        <v>5</v>
      </c>
      <c r="E66" s="53">
        <v>3025</v>
      </c>
      <c r="F66" s="3">
        <v>1</v>
      </c>
      <c r="G66" s="4">
        <v>1</v>
      </c>
      <c r="H66" s="2">
        <v>110</v>
      </c>
      <c r="J66" s="3">
        <f t="shared" si="194"/>
        <v>55</v>
      </c>
      <c r="L66" s="3">
        <v>10</v>
      </c>
      <c r="N66" s="26">
        <f t="shared" si="11"/>
        <v>10</v>
      </c>
      <c r="O66" s="5">
        <f t="shared" ref="O66:O73" si="214">H66+I66</f>
        <v>110</v>
      </c>
      <c r="P66" s="5">
        <f t="shared" ref="P66:P73" si="215">O66-N66</f>
        <v>100</v>
      </c>
      <c r="Q66" s="5">
        <f t="shared" ref="Q66:Q73" si="216">O66+N66</f>
        <v>120</v>
      </c>
      <c r="R66" s="37" t="str">
        <f t="shared" si="12"/>
        <v>always</v>
      </c>
      <c r="T66" s="25">
        <v>2</v>
      </c>
      <c r="U66" s="30">
        <v>10</v>
      </c>
      <c r="X66" s="6">
        <v>1.25</v>
      </c>
      <c r="Y66" s="2">
        <v>1</v>
      </c>
      <c r="Z66" s="5">
        <f t="shared" ref="Z66:Z86" si="217">Y66*O66</f>
        <v>110</v>
      </c>
      <c r="AA66" s="2">
        <v>6</v>
      </c>
      <c r="AB66" s="5">
        <f t="shared" si="154"/>
        <v>660</v>
      </c>
      <c r="AC66" s="28">
        <v>-2</v>
      </c>
      <c r="AD66" s="2">
        <v>20</v>
      </c>
      <c r="AE66" s="12">
        <f t="shared" ref="AE66:AE73" si="218">AD66+AC66</f>
        <v>18</v>
      </c>
      <c r="AF66" s="8">
        <f t="shared" si="155"/>
        <v>6.1111111111111107</v>
      </c>
      <c r="AG66" s="2">
        <v>10</v>
      </c>
      <c r="AH66" s="46">
        <v>14</v>
      </c>
      <c r="AI66" s="8">
        <f t="shared" si="156"/>
        <v>7.8571428571428568</v>
      </c>
      <c r="AJ66" s="27">
        <f t="shared" si="7"/>
        <v>55</v>
      </c>
      <c r="AK66" s="8">
        <f t="shared" ref="AK66:AK86" si="219">AJ66/AH66</f>
        <v>3.9285714285714284</v>
      </c>
      <c r="AM66" s="2">
        <v>270</v>
      </c>
      <c r="AN66" s="26">
        <f t="shared" si="9"/>
        <v>1890.684722222222</v>
      </c>
      <c r="AO66" s="40" t="s">
        <v>19</v>
      </c>
    </row>
    <row r="67" spans="1:43">
      <c r="A67" s="2" t="s">
        <v>14</v>
      </c>
      <c r="B67" s="55" t="s">
        <v>266</v>
      </c>
      <c r="C67" s="9" t="s">
        <v>36</v>
      </c>
      <c r="D67" s="2" t="s">
        <v>5</v>
      </c>
      <c r="E67" s="53">
        <v>3025</v>
      </c>
      <c r="F67" s="3">
        <v>2</v>
      </c>
      <c r="G67" s="4">
        <v>2</v>
      </c>
      <c r="H67" s="2">
        <v>110</v>
      </c>
      <c r="J67" s="3">
        <f t="shared" si="194"/>
        <v>55</v>
      </c>
      <c r="L67" s="3">
        <v>10</v>
      </c>
      <c r="N67" s="26">
        <f t="shared" si="11"/>
        <v>10</v>
      </c>
      <c r="O67" s="5">
        <f t="shared" si="214"/>
        <v>110</v>
      </c>
      <c r="P67" s="5">
        <f t="shared" si="215"/>
        <v>100</v>
      </c>
      <c r="Q67" s="5">
        <f t="shared" si="216"/>
        <v>120</v>
      </c>
      <c r="R67" s="37" t="str">
        <f t="shared" si="12"/>
        <v>always</v>
      </c>
      <c r="T67" s="25">
        <v>2</v>
      </c>
      <c r="U67" s="30">
        <v>10</v>
      </c>
      <c r="X67" s="6">
        <v>1.5</v>
      </c>
      <c r="Y67" s="2">
        <v>1</v>
      </c>
      <c r="Z67" s="5">
        <f t="shared" si="217"/>
        <v>110</v>
      </c>
      <c r="AA67" s="2">
        <v>6</v>
      </c>
      <c r="AB67" s="5">
        <f t="shared" si="154"/>
        <v>660</v>
      </c>
      <c r="AC67" s="28">
        <v>-4</v>
      </c>
      <c r="AD67" s="2">
        <v>20</v>
      </c>
      <c r="AE67" s="12">
        <f t="shared" si="218"/>
        <v>16</v>
      </c>
      <c r="AF67" s="8">
        <f t="shared" si="155"/>
        <v>6.875</v>
      </c>
      <c r="AG67" s="2">
        <v>10</v>
      </c>
      <c r="AH67" s="46">
        <v>14</v>
      </c>
      <c r="AI67" s="8">
        <f t="shared" si="156"/>
        <v>7.8571428571428568</v>
      </c>
      <c r="AJ67" s="27">
        <f t="shared" si="7"/>
        <v>55</v>
      </c>
      <c r="AK67" s="8">
        <f t="shared" si="219"/>
        <v>3.9285714285714284</v>
      </c>
      <c r="AM67" s="2">
        <v>270</v>
      </c>
      <c r="AN67" s="26">
        <f t="shared" si="9"/>
        <v>1926.6</v>
      </c>
      <c r="AO67" s="40" t="s">
        <v>19</v>
      </c>
    </row>
    <row r="68" spans="1:43">
      <c r="A68" s="2" t="s">
        <v>17</v>
      </c>
      <c r="B68" s="55" t="s">
        <v>266</v>
      </c>
      <c r="C68" s="9" t="s">
        <v>36</v>
      </c>
      <c r="D68" s="2" t="s">
        <v>5</v>
      </c>
      <c r="E68" s="53">
        <v>3025</v>
      </c>
      <c r="F68" s="3">
        <v>1</v>
      </c>
      <c r="G68" s="4">
        <v>2</v>
      </c>
      <c r="H68" s="2">
        <v>110</v>
      </c>
      <c r="I68" s="3">
        <v>10</v>
      </c>
      <c r="J68" s="3">
        <f t="shared" si="194"/>
        <v>55</v>
      </c>
      <c r="L68" s="3">
        <v>10</v>
      </c>
      <c r="M68" s="3">
        <v>-5</v>
      </c>
      <c r="N68" s="26">
        <f t="shared" si="11"/>
        <v>5</v>
      </c>
      <c r="O68" s="5">
        <f t="shared" si="214"/>
        <v>120</v>
      </c>
      <c r="P68" s="5">
        <f t="shared" si="215"/>
        <v>115</v>
      </c>
      <c r="Q68" s="5">
        <f t="shared" si="216"/>
        <v>125</v>
      </c>
      <c r="R68" s="37" t="str">
        <f t="shared" si="12"/>
        <v>always</v>
      </c>
      <c r="T68" s="25">
        <v>2</v>
      </c>
      <c r="U68" s="30">
        <v>10</v>
      </c>
      <c r="Y68" s="2">
        <v>1</v>
      </c>
      <c r="Z68" s="5">
        <f t="shared" si="217"/>
        <v>120</v>
      </c>
      <c r="AA68" s="2">
        <v>6</v>
      </c>
      <c r="AB68" s="5">
        <f t="shared" si="154"/>
        <v>720</v>
      </c>
      <c r="AD68" s="2">
        <v>20</v>
      </c>
      <c r="AE68" s="12">
        <f t="shared" si="218"/>
        <v>20</v>
      </c>
      <c r="AF68" s="8">
        <f t="shared" si="155"/>
        <v>6</v>
      </c>
      <c r="AG68" s="2">
        <v>10</v>
      </c>
      <c r="AH68" s="46">
        <v>14</v>
      </c>
      <c r="AI68" s="8">
        <f t="shared" si="156"/>
        <v>8.5714285714285712</v>
      </c>
      <c r="AJ68" s="27">
        <f t="shared" si="7"/>
        <v>55</v>
      </c>
      <c r="AK68" s="8">
        <f t="shared" si="219"/>
        <v>3.9285714285714284</v>
      </c>
      <c r="AM68" s="2">
        <v>270</v>
      </c>
      <c r="AN68" s="26">
        <f t="shared" si="9"/>
        <v>1983.4642857142853</v>
      </c>
      <c r="AO68" s="40" t="s">
        <v>19</v>
      </c>
    </row>
    <row r="69" spans="1:43">
      <c r="A69" s="2" t="s">
        <v>17</v>
      </c>
      <c r="B69" s="55" t="s">
        <v>266</v>
      </c>
      <c r="C69" s="9" t="s">
        <v>36</v>
      </c>
      <c r="D69" s="2" t="s">
        <v>5</v>
      </c>
      <c r="E69" s="53">
        <v>3025</v>
      </c>
      <c r="F69" s="3">
        <v>2</v>
      </c>
      <c r="G69" s="4">
        <v>4</v>
      </c>
      <c r="H69" s="2">
        <v>110</v>
      </c>
      <c r="I69" s="3">
        <v>20</v>
      </c>
      <c r="J69" s="3">
        <f t="shared" si="194"/>
        <v>55</v>
      </c>
      <c r="L69" s="3">
        <v>10</v>
      </c>
      <c r="M69" s="3">
        <v>-5</v>
      </c>
      <c r="N69" s="26">
        <f t="shared" si="11"/>
        <v>5</v>
      </c>
      <c r="O69" s="5">
        <f t="shared" si="214"/>
        <v>130</v>
      </c>
      <c r="P69" s="5">
        <f t="shared" si="215"/>
        <v>125</v>
      </c>
      <c r="Q69" s="5">
        <f t="shared" si="216"/>
        <v>135</v>
      </c>
      <c r="R69" s="37" t="str">
        <f t="shared" si="12"/>
        <v>always</v>
      </c>
      <c r="T69" s="25">
        <v>2</v>
      </c>
      <c r="U69" s="30">
        <v>10</v>
      </c>
      <c r="Y69" s="2">
        <v>1</v>
      </c>
      <c r="Z69" s="5">
        <f t="shared" si="217"/>
        <v>130</v>
      </c>
      <c r="AA69" s="2">
        <v>6</v>
      </c>
      <c r="AB69" s="5">
        <f t="shared" si="154"/>
        <v>780</v>
      </c>
      <c r="AD69" s="2">
        <v>20</v>
      </c>
      <c r="AE69" s="12">
        <f t="shared" si="218"/>
        <v>20</v>
      </c>
      <c r="AF69" s="8">
        <f t="shared" si="155"/>
        <v>6.5</v>
      </c>
      <c r="AG69" s="2">
        <v>10</v>
      </c>
      <c r="AH69" s="46">
        <v>14</v>
      </c>
      <c r="AI69" s="8">
        <f t="shared" si="156"/>
        <v>9.2857142857142865</v>
      </c>
      <c r="AJ69" s="27">
        <f t="shared" si="7"/>
        <v>55</v>
      </c>
      <c r="AK69" s="8">
        <f t="shared" si="219"/>
        <v>3.9285714285714284</v>
      </c>
      <c r="AM69" s="2">
        <v>270</v>
      </c>
      <c r="AN69" s="26">
        <f t="shared" si="9"/>
        <v>2135.3285714285712</v>
      </c>
      <c r="AO69" s="40" t="s">
        <v>19</v>
      </c>
    </row>
    <row r="70" spans="1:43">
      <c r="A70" s="2" t="s">
        <v>16</v>
      </c>
      <c r="B70" s="55" t="s">
        <v>266</v>
      </c>
      <c r="C70" s="9" t="s">
        <v>36</v>
      </c>
      <c r="D70" s="2" t="s">
        <v>5</v>
      </c>
      <c r="E70" s="53">
        <v>3025</v>
      </c>
      <c r="F70" s="3">
        <v>1</v>
      </c>
      <c r="G70" s="4">
        <v>2</v>
      </c>
      <c r="H70" s="2">
        <v>110</v>
      </c>
      <c r="I70" s="3">
        <v>5</v>
      </c>
      <c r="J70" s="3">
        <f t="shared" si="194"/>
        <v>55</v>
      </c>
      <c r="K70" s="3">
        <v>10</v>
      </c>
      <c r="L70" s="3">
        <v>10</v>
      </c>
      <c r="N70" s="26">
        <f t="shared" si="11"/>
        <v>10</v>
      </c>
      <c r="O70" s="5">
        <f t="shared" si="214"/>
        <v>115</v>
      </c>
      <c r="P70" s="5">
        <f t="shared" si="215"/>
        <v>105</v>
      </c>
      <c r="Q70" s="5">
        <f t="shared" si="216"/>
        <v>125</v>
      </c>
      <c r="R70" s="37" t="str">
        <f t="shared" si="12"/>
        <v>always</v>
      </c>
      <c r="T70" s="25">
        <v>2</v>
      </c>
      <c r="U70" s="30">
        <v>10</v>
      </c>
      <c r="Y70" s="2">
        <v>1</v>
      </c>
      <c r="Z70" s="5">
        <f t="shared" si="217"/>
        <v>115</v>
      </c>
      <c r="AA70" s="2">
        <v>6</v>
      </c>
      <c r="AB70" s="5">
        <f t="shared" si="154"/>
        <v>690</v>
      </c>
      <c r="AD70" s="2">
        <v>20</v>
      </c>
      <c r="AE70" s="12">
        <f t="shared" si="218"/>
        <v>20</v>
      </c>
      <c r="AF70" s="8">
        <f t="shared" si="155"/>
        <v>5.75</v>
      </c>
      <c r="AG70" s="2">
        <v>10</v>
      </c>
      <c r="AH70" s="46">
        <v>14</v>
      </c>
      <c r="AI70" s="8">
        <f t="shared" si="156"/>
        <v>8.2142857142857135</v>
      </c>
      <c r="AJ70" s="27">
        <f t="shared" si="7"/>
        <v>65</v>
      </c>
      <c r="AK70" s="8">
        <f t="shared" si="219"/>
        <v>4.6428571428571432</v>
      </c>
      <c r="AM70" s="2">
        <v>270</v>
      </c>
      <c r="AN70" s="26">
        <f t="shared" si="9"/>
        <v>1921.1035714285715</v>
      </c>
      <c r="AO70" s="40" t="s">
        <v>19</v>
      </c>
    </row>
    <row r="71" spans="1:43">
      <c r="A71" s="2" t="s">
        <v>16</v>
      </c>
      <c r="B71" s="55" t="s">
        <v>266</v>
      </c>
      <c r="C71" s="9" t="s">
        <v>36</v>
      </c>
      <c r="D71" s="2" t="s">
        <v>5</v>
      </c>
      <c r="E71" s="53">
        <v>3025</v>
      </c>
      <c r="F71" s="3">
        <v>2</v>
      </c>
      <c r="G71" s="4">
        <v>4</v>
      </c>
      <c r="H71" s="2">
        <v>110</v>
      </c>
      <c r="I71" s="3">
        <v>10</v>
      </c>
      <c r="J71" s="3">
        <f t="shared" si="194"/>
        <v>55</v>
      </c>
      <c r="K71" s="3">
        <v>20</v>
      </c>
      <c r="L71" s="3">
        <v>10</v>
      </c>
      <c r="N71" s="26">
        <f t="shared" si="11"/>
        <v>10</v>
      </c>
      <c r="O71" s="5">
        <f t="shared" si="214"/>
        <v>120</v>
      </c>
      <c r="P71" s="5">
        <f t="shared" si="215"/>
        <v>110</v>
      </c>
      <c r="Q71" s="5">
        <f t="shared" si="216"/>
        <v>130</v>
      </c>
      <c r="R71" s="37" t="str">
        <f t="shared" si="12"/>
        <v>always</v>
      </c>
      <c r="T71" s="25">
        <v>2</v>
      </c>
      <c r="U71" s="30">
        <v>10</v>
      </c>
      <c r="Y71" s="2">
        <v>1</v>
      </c>
      <c r="Z71" s="5">
        <f t="shared" si="217"/>
        <v>120</v>
      </c>
      <c r="AA71" s="2">
        <v>6</v>
      </c>
      <c r="AB71" s="5">
        <f t="shared" si="154"/>
        <v>720</v>
      </c>
      <c r="AD71" s="2">
        <v>20</v>
      </c>
      <c r="AE71" s="12">
        <f t="shared" si="218"/>
        <v>20</v>
      </c>
      <c r="AF71" s="8">
        <f t="shared" si="155"/>
        <v>6</v>
      </c>
      <c r="AG71" s="2">
        <v>10</v>
      </c>
      <c r="AH71" s="46">
        <v>14</v>
      </c>
      <c r="AI71" s="8">
        <f t="shared" si="156"/>
        <v>8.5714285714285712</v>
      </c>
      <c r="AJ71" s="27">
        <f t="shared" si="7"/>
        <v>75</v>
      </c>
      <c r="AK71" s="8">
        <f t="shared" si="219"/>
        <v>5.3571428571428568</v>
      </c>
      <c r="AM71" s="2">
        <v>270</v>
      </c>
      <c r="AN71" s="26">
        <f t="shared" si="9"/>
        <v>2058.1071428571427</v>
      </c>
      <c r="AO71" s="40" t="s">
        <v>19</v>
      </c>
    </row>
    <row r="72" spans="1:43">
      <c r="A72" s="2" t="s">
        <v>15</v>
      </c>
      <c r="B72" s="55" t="s">
        <v>266</v>
      </c>
      <c r="C72" s="9" t="s">
        <v>36</v>
      </c>
      <c r="D72" s="2" t="s">
        <v>5</v>
      </c>
      <c r="E72" s="53">
        <v>3025</v>
      </c>
      <c r="F72" s="3">
        <v>2</v>
      </c>
      <c r="G72" s="4">
        <v>3</v>
      </c>
      <c r="H72" s="2">
        <v>110</v>
      </c>
      <c r="I72" s="3">
        <v>25</v>
      </c>
      <c r="J72" s="3">
        <f t="shared" si="194"/>
        <v>55</v>
      </c>
      <c r="L72" s="3">
        <v>10</v>
      </c>
      <c r="M72" s="3">
        <v>5</v>
      </c>
      <c r="N72" s="26">
        <f t="shared" si="11"/>
        <v>15</v>
      </c>
      <c r="O72" s="5">
        <f t="shared" si="214"/>
        <v>135</v>
      </c>
      <c r="P72" s="5">
        <f t="shared" si="215"/>
        <v>120</v>
      </c>
      <c r="Q72" s="5">
        <f t="shared" si="216"/>
        <v>150</v>
      </c>
      <c r="R72" s="37" t="str">
        <f t="shared" si="12"/>
        <v>always</v>
      </c>
      <c r="T72" s="31">
        <v>3</v>
      </c>
      <c r="U72" s="35">
        <v>15</v>
      </c>
      <c r="Y72" s="2">
        <v>1</v>
      </c>
      <c r="Z72" s="5">
        <f t="shared" si="217"/>
        <v>135</v>
      </c>
      <c r="AA72" s="2">
        <v>6</v>
      </c>
      <c r="AB72" s="5">
        <f t="shared" si="154"/>
        <v>810</v>
      </c>
      <c r="AD72" s="2">
        <v>20</v>
      </c>
      <c r="AE72" s="12">
        <f t="shared" si="218"/>
        <v>20</v>
      </c>
      <c r="AF72" s="8">
        <f t="shared" si="155"/>
        <v>6.75</v>
      </c>
      <c r="AG72" s="2">
        <v>10</v>
      </c>
      <c r="AH72" s="46">
        <v>14</v>
      </c>
      <c r="AI72" s="8">
        <f t="shared" si="156"/>
        <v>9.6428571428571423</v>
      </c>
      <c r="AJ72" s="27">
        <f t="shared" si="7"/>
        <v>55</v>
      </c>
      <c r="AK72" s="8">
        <f t="shared" si="219"/>
        <v>3.9285714285714284</v>
      </c>
      <c r="AM72" s="2">
        <v>270</v>
      </c>
      <c r="AN72" s="26">
        <f t="shared" si="9"/>
        <v>2037.4446428571428</v>
      </c>
      <c r="AO72" s="40" t="s">
        <v>19</v>
      </c>
    </row>
    <row r="73" spans="1:43">
      <c r="A73" s="2" t="s">
        <v>15</v>
      </c>
      <c r="B73" s="55" t="s">
        <v>266</v>
      </c>
      <c r="C73" s="9" t="s">
        <v>36</v>
      </c>
      <c r="D73" s="2" t="s">
        <v>5</v>
      </c>
      <c r="E73" s="53">
        <v>3025</v>
      </c>
      <c r="F73" s="3">
        <v>3</v>
      </c>
      <c r="G73" s="4">
        <v>5</v>
      </c>
      <c r="H73" s="2">
        <v>110</v>
      </c>
      <c r="I73" s="3">
        <v>35</v>
      </c>
      <c r="J73" s="3">
        <f t="shared" si="194"/>
        <v>55</v>
      </c>
      <c r="L73" s="3">
        <v>10</v>
      </c>
      <c r="N73" s="26">
        <f t="shared" si="11"/>
        <v>10</v>
      </c>
      <c r="O73" s="5">
        <f t="shared" si="214"/>
        <v>145</v>
      </c>
      <c r="P73" s="5">
        <f t="shared" si="215"/>
        <v>135</v>
      </c>
      <c r="Q73" s="5">
        <f t="shared" si="216"/>
        <v>155</v>
      </c>
      <c r="R73" s="37" t="str">
        <f t="shared" si="12"/>
        <v>always</v>
      </c>
      <c r="T73" s="31">
        <v>3</v>
      </c>
      <c r="U73" s="35">
        <v>15</v>
      </c>
      <c r="Y73" s="2">
        <v>1</v>
      </c>
      <c r="Z73" s="5">
        <f t="shared" si="217"/>
        <v>145</v>
      </c>
      <c r="AA73" s="2">
        <v>6</v>
      </c>
      <c r="AB73" s="5">
        <f t="shared" si="154"/>
        <v>870</v>
      </c>
      <c r="AD73" s="2">
        <v>20</v>
      </c>
      <c r="AE73" s="12">
        <f t="shared" si="218"/>
        <v>20</v>
      </c>
      <c r="AF73" s="8">
        <f t="shared" si="155"/>
        <v>7.25</v>
      </c>
      <c r="AG73" s="2">
        <v>10</v>
      </c>
      <c r="AH73" s="46">
        <v>14</v>
      </c>
      <c r="AI73" s="8">
        <f t="shared" si="156"/>
        <v>10.357142857142858</v>
      </c>
      <c r="AJ73" s="27">
        <f t="shared" si="7"/>
        <v>55</v>
      </c>
      <c r="AK73" s="8">
        <f t="shared" si="219"/>
        <v>3.9285714285714284</v>
      </c>
      <c r="AM73" s="2">
        <v>270</v>
      </c>
      <c r="AN73" s="26">
        <f t="shared" si="9"/>
        <v>2231.5625</v>
      </c>
      <c r="AO73" s="40" t="s">
        <v>19</v>
      </c>
    </row>
    <row r="74" spans="1:43">
      <c r="A74" s="2" t="s">
        <v>142</v>
      </c>
      <c r="B74" s="55" t="s">
        <v>266</v>
      </c>
      <c r="C74" s="9" t="s">
        <v>36</v>
      </c>
      <c r="D74" s="2" t="s">
        <v>5</v>
      </c>
      <c r="E74" s="53">
        <v>3025</v>
      </c>
      <c r="F74" s="3">
        <v>0</v>
      </c>
      <c r="G74" s="4">
        <v>1</v>
      </c>
      <c r="H74" s="2">
        <v>110</v>
      </c>
      <c r="I74" s="3">
        <v>10</v>
      </c>
      <c r="J74" s="3">
        <f t="shared" si="194"/>
        <v>55</v>
      </c>
      <c r="L74" s="3">
        <v>10</v>
      </c>
      <c r="N74" s="26">
        <f t="shared" ref="N74:N85" si="220">L74+M74</f>
        <v>10</v>
      </c>
      <c r="O74" s="5">
        <f t="shared" ref="O74:O85" si="221">H74+I74</f>
        <v>120</v>
      </c>
      <c r="P74" s="5">
        <f t="shared" ref="P74:P85" si="222">O74-N74</f>
        <v>110</v>
      </c>
      <c r="Q74" s="5">
        <f t="shared" ref="Q74:Q85" si="223">O74+N74</f>
        <v>130</v>
      </c>
      <c r="R74" s="37" t="str">
        <f t="shared" ref="R74:R85" si="224">IF(P74&gt;=61,"always",IF(Q74&gt;=61,"yes","no"))</f>
        <v>always</v>
      </c>
      <c r="T74" s="25">
        <v>2</v>
      </c>
      <c r="U74" s="35">
        <v>16</v>
      </c>
      <c r="Y74" s="2">
        <v>1</v>
      </c>
      <c r="Z74" s="5">
        <f t="shared" ref="Z74:Z85" si="225">Y74*O74</f>
        <v>120</v>
      </c>
      <c r="AA74" s="2">
        <v>6</v>
      </c>
      <c r="AB74" s="5">
        <f t="shared" ref="AB74:AB85" si="226">Z74*AA74</f>
        <v>720</v>
      </c>
      <c r="AD74" s="2">
        <v>20</v>
      </c>
      <c r="AE74" s="12">
        <f t="shared" ref="AE74:AE85" si="227">AD74+AC74</f>
        <v>20</v>
      </c>
      <c r="AF74" s="8">
        <f t="shared" ref="AF74:AF85" si="228">Z74/AE74</f>
        <v>6</v>
      </c>
      <c r="AG74" s="2">
        <v>10</v>
      </c>
      <c r="AH74" s="46">
        <v>14</v>
      </c>
      <c r="AI74" s="8">
        <f t="shared" ref="AI74:AI85" si="229">Z74/AH74</f>
        <v>8.5714285714285712</v>
      </c>
      <c r="AJ74" s="27">
        <f t="shared" ref="AJ74:AJ85" si="230">(J74+K74)*Y74</f>
        <v>55</v>
      </c>
      <c r="AK74" s="8">
        <f t="shared" ref="AK74:AK85" si="231">AJ74/AH74</f>
        <v>3.9285714285714284</v>
      </c>
      <c r="AM74" s="2">
        <v>270</v>
      </c>
      <c r="AN74" s="26">
        <f t="shared" si="9"/>
        <v>1874.8285714285714</v>
      </c>
      <c r="AO74" s="40" t="s">
        <v>19</v>
      </c>
      <c r="AP74" s="41" t="s">
        <v>19</v>
      </c>
      <c r="AQ74" s="43" t="s">
        <v>19</v>
      </c>
    </row>
    <row r="75" spans="1:43">
      <c r="A75" s="2" t="s">
        <v>183</v>
      </c>
      <c r="B75" s="55" t="s">
        <v>266</v>
      </c>
      <c r="C75" s="9" t="s">
        <v>36</v>
      </c>
      <c r="D75" s="2" t="s">
        <v>5</v>
      </c>
      <c r="E75" s="53">
        <v>3025</v>
      </c>
      <c r="F75" s="3">
        <v>0</v>
      </c>
      <c r="G75" s="4">
        <v>1</v>
      </c>
      <c r="H75" s="2">
        <v>110</v>
      </c>
      <c r="I75" s="3">
        <v>-5</v>
      </c>
      <c r="J75" s="3">
        <f t="shared" si="194"/>
        <v>55</v>
      </c>
      <c r="L75" s="3">
        <v>10</v>
      </c>
      <c r="N75" s="26">
        <f t="shared" ref="N75:N77" si="232">L75+M75</f>
        <v>10</v>
      </c>
      <c r="O75" s="5">
        <f t="shared" ref="O75:O77" si="233">H75+I75</f>
        <v>105</v>
      </c>
      <c r="P75" s="5">
        <f t="shared" ref="P75:P77" si="234">O75-N75</f>
        <v>95</v>
      </c>
      <c r="Q75" s="5">
        <f t="shared" ref="Q75:Q77" si="235">O75+N75</f>
        <v>115</v>
      </c>
      <c r="R75" s="37" t="str">
        <f t="shared" ref="R75:R77" si="236">IF(P75&gt;=61,"always",IF(Q75&gt;=61,"yes","no"))</f>
        <v>always</v>
      </c>
      <c r="T75" s="25">
        <v>2</v>
      </c>
      <c r="U75" s="30">
        <v>10</v>
      </c>
      <c r="Y75" s="2">
        <v>1</v>
      </c>
      <c r="Z75" s="5">
        <f t="shared" ref="Z75:Z77" si="237">Y75*O75</f>
        <v>105</v>
      </c>
      <c r="AA75" s="2">
        <v>6</v>
      </c>
      <c r="AB75" s="5">
        <f t="shared" ref="AB75:AB77" si="238">Z75*AA75</f>
        <v>630</v>
      </c>
      <c r="AD75" s="2">
        <v>20</v>
      </c>
      <c r="AE75" s="12">
        <f t="shared" ref="AE75:AE77" si="239">AD75+AC75</f>
        <v>20</v>
      </c>
      <c r="AF75" s="8">
        <f t="shared" ref="AF75:AF77" si="240">Z75/AE75</f>
        <v>5.25</v>
      </c>
      <c r="AG75" s="2">
        <v>10</v>
      </c>
      <c r="AH75" s="46">
        <v>14</v>
      </c>
      <c r="AI75" s="8">
        <f t="shared" ref="AI75:AI77" si="241">Z75/AH75</f>
        <v>7.5</v>
      </c>
      <c r="AJ75" s="27">
        <f t="shared" ref="AJ75:AJ77" si="242">(J75+K75)*Y75</f>
        <v>55</v>
      </c>
      <c r="AK75" s="8">
        <f t="shared" ref="AK75:AK77" si="243">AJ75/AH75</f>
        <v>3.9285714285714284</v>
      </c>
      <c r="AM75" s="32">
        <v>330</v>
      </c>
      <c r="AN75" s="26">
        <f t="shared" si="9"/>
        <v>1776.5678571428568</v>
      </c>
      <c r="AO75" s="40" t="s">
        <v>19</v>
      </c>
      <c r="AP75" s="41" t="s">
        <v>19</v>
      </c>
      <c r="AQ75" s="43" t="s">
        <v>19</v>
      </c>
    </row>
    <row r="76" spans="1:43">
      <c r="A76" s="2" t="s">
        <v>194</v>
      </c>
      <c r="B76" s="55" t="s">
        <v>266</v>
      </c>
      <c r="C76" s="9" t="s">
        <v>36</v>
      </c>
      <c r="D76" s="2" t="s">
        <v>5</v>
      </c>
      <c r="E76" s="53">
        <v>3025</v>
      </c>
      <c r="F76" s="3">
        <v>0</v>
      </c>
      <c r="G76" s="4">
        <v>1</v>
      </c>
      <c r="H76" s="2">
        <v>110</v>
      </c>
      <c r="J76" s="3">
        <f t="shared" si="194"/>
        <v>55</v>
      </c>
      <c r="L76" s="3">
        <v>10</v>
      </c>
      <c r="N76" s="26">
        <f t="shared" ref="N76" si="244">L76+M76</f>
        <v>10</v>
      </c>
      <c r="O76" s="5">
        <f t="shared" ref="O76" si="245">H76+I76</f>
        <v>110</v>
      </c>
      <c r="P76" s="5">
        <f t="shared" ref="P76" si="246">O76-N76</f>
        <v>100</v>
      </c>
      <c r="Q76" s="5">
        <f t="shared" ref="Q76" si="247">O76+N76</f>
        <v>120</v>
      </c>
      <c r="R76" s="37" t="str">
        <f t="shared" ref="R76" si="248">IF(P76&gt;=61,"always",IF(Q76&gt;=61,"yes","no"))</f>
        <v>always</v>
      </c>
      <c r="T76" s="25">
        <v>2</v>
      </c>
      <c r="U76" s="30">
        <v>10</v>
      </c>
      <c r="V76" s="3">
        <v>2</v>
      </c>
      <c r="Y76" s="2">
        <v>1</v>
      </c>
      <c r="Z76" s="5">
        <f t="shared" ref="Z76" si="249">Y76*O76</f>
        <v>110</v>
      </c>
      <c r="AA76" s="2">
        <v>6</v>
      </c>
      <c r="AB76" s="5">
        <f t="shared" ref="AB76" si="250">Z76*AA76</f>
        <v>660</v>
      </c>
      <c r="AC76" s="28">
        <v>4</v>
      </c>
      <c r="AD76" s="2">
        <v>20</v>
      </c>
      <c r="AE76" s="12">
        <f t="shared" ref="AE76" si="251">AD76+AC76</f>
        <v>24</v>
      </c>
      <c r="AF76" s="8">
        <f t="shared" ref="AF76" si="252">Z76/AE76</f>
        <v>4.583333333333333</v>
      </c>
      <c r="AG76" s="2">
        <v>10</v>
      </c>
      <c r="AH76" s="46">
        <v>14</v>
      </c>
      <c r="AI76" s="8">
        <f t="shared" ref="AI76" si="253">Z76/AH76</f>
        <v>7.8571428571428568</v>
      </c>
      <c r="AJ76" s="27">
        <f t="shared" ref="AJ76" si="254">(J76+K76)*Y76</f>
        <v>55</v>
      </c>
      <c r="AK76" s="8">
        <f t="shared" ref="AK76" si="255">AJ76/AH76</f>
        <v>3.9285714285714284</v>
      </c>
      <c r="AM76" s="32">
        <v>300</v>
      </c>
      <c r="AN76" s="26">
        <f t="shared" si="9"/>
        <v>1879.4166666666667</v>
      </c>
      <c r="AO76" s="40" t="s">
        <v>19</v>
      </c>
      <c r="AP76" s="41" t="s">
        <v>19</v>
      </c>
      <c r="AQ76" s="43" t="s">
        <v>19</v>
      </c>
    </row>
    <row r="77" spans="1:43">
      <c r="A77" s="2" t="s">
        <v>184</v>
      </c>
      <c r="B77" s="55" t="s">
        <v>266</v>
      </c>
      <c r="C77" s="9" t="s">
        <v>36</v>
      </c>
      <c r="D77" s="2" t="s">
        <v>5</v>
      </c>
      <c r="E77" s="53">
        <v>3025</v>
      </c>
      <c r="F77" s="3">
        <v>0</v>
      </c>
      <c r="G77" s="4">
        <v>0</v>
      </c>
      <c r="H77" s="2">
        <v>110</v>
      </c>
      <c r="I77" s="3">
        <v>10</v>
      </c>
      <c r="J77" s="3">
        <f t="shared" si="194"/>
        <v>55</v>
      </c>
      <c r="L77" s="3">
        <v>10</v>
      </c>
      <c r="N77" s="26">
        <f t="shared" si="232"/>
        <v>10</v>
      </c>
      <c r="O77" s="5">
        <f t="shared" si="233"/>
        <v>120</v>
      </c>
      <c r="P77" s="5">
        <f t="shared" si="234"/>
        <v>110</v>
      </c>
      <c r="Q77" s="5">
        <f t="shared" si="235"/>
        <v>130</v>
      </c>
      <c r="R77" s="37" t="str">
        <f t="shared" si="236"/>
        <v>always</v>
      </c>
      <c r="T77" s="25">
        <v>2</v>
      </c>
      <c r="U77" s="30">
        <v>10</v>
      </c>
      <c r="Y77" s="2">
        <v>1</v>
      </c>
      <c r="Z77" s="5">
        <f t="shared" si="237"/>
        <v>120</v>
      </c>
      <c r="AA77" s="2">
        <v>6</v>
      </c>
      <c r="AB77" s="5">
        <f t="shared" si="238"/>
        <v>720</v>
      </c>
      <c r="AC77" s="28">
        <v>4</v>
      </c>
      <c r="AD77" s="2">
        <v>20</v>
      </c>
      <c r="AE77" s="12">
        <f t="shared" si="239"/>
        <v>24</v>
      </c>
      <c r="AF77" s="8">
        <f t="shared" si="240"/>
        <v>5</v>
      </c>
      <c r="AG77" s="2">
        <v>10</v>
      </c>
      <c r="AH77" s="46">
        <v>14</v>
      </c>
      <c r="AI77" s="8">
        <f t="shared" si="241"/>
        <v>8.5714285714285712</v>
      </c>
      <c r="AJ77" s="27">
        <f t="shared" si="242"/>
        <v>55</v>
      </c>
      <c r="AK77" s="8">
        <f t="shared" si="243"/>
        <v>3.9285714285714284</v>
      </c>
      <c r="AM77" s="2">
        <v>270</v>
      </c>
      <c r="AN77" s="26">
        <f t="shared" ref="AN77:AN178" si="256">(((Z77*12)+(O77*2)+(AI77*25)+(1.2*AM77))+(AJ77*5)+(X77*75)+(V77*50)+(AK77*20)-(N77*10)-((AG77*30)-30)+(AF77*4)-(AE77*8)-(T77*25)+(AA77*4)+(W77*50)+(S77*Y77*100)-(Y77*2))*(1-(U77/200))</f>
        <v>1901.7642857142855</v>
      </c>
      <c r="AO77" s="40" t="s">
        <v>19</v>
      </c>
      <c r="AP77" s="41" t="s">
        <v>19</v>
      </c>
      <c r="AQ77" s="43" t="s">
        <v>19</v>
      </c>
    </row>
    <row r="78" spans="1:43">
      <c r="A78" s="2" t="s">
        <v>200</v>
      </c>
      <c r="B78" s="55" t="s">
        <v>266</v>
      </c>
      <c r="C78" s="9" t="s">
        <v>36</v>
      </c>
      <c r="D78" s="2" t="s">
        <v>5</v>
      </c>
      <c r="E78" s="53">
        <v>3025</v>
      </c>
      <c r="F78" s="3">
        <v>0</v>
      </c>
      <c r="G78" s="4">
        <v>0</v>
      </c>
      <c r="H78" s="2">
        <v>110</v>
      </c>
      <c r="J78" s="3">
        <f t="shared" si="194"/>
        <v>55</v>
      </c>
      <c r="L78" s="3">
        <v>10</v>
      </c>
      <c r="M78" s="3">
        <v>10</v>
      </c>
      <c r="N78" s="26">
        <f t="shared" ref="N78" si="257">L78+M78</f>
        <v>20</v>
      </c>
      <c r="O78" s="5">
        <f t="shared" ref="O78" si="258">H78+I78</f>
        <v>110</v>
      </c>
      <c r="P78" s="5">
        <f t="shared" ref="P78" si="259">O78-N78</f>
        <v>90</v>
      </c>
      <c r="Q78" s="5">
        <f t="shared" ref="Q78" si="260">O78+N78</f>
        <v>130</v>
      </c>
      <c r="R78" s="37" t="str">
        <f t="shared" ref="R78" si="261">IF(P78&gt;=61,"always",IF(Q78&gt;=61,"yes","no"))</f>
        <v>always</v>
      </c>
      <c r="T78" s="25">
        <v>2</v>
      </c>
      <c r="U78" s="30">
        <v>10</v>
      </c>
      <c r="X78" s="6">
        <v>2</v>
      </c>
      <c r="Y78" s="2">
        <v>1</v>
      </c>
      <c r="Z78" s="5">
        <f t="shared" ref="Z78" si="262">Y78*O78</f>
        <v>110</v>
      </c>
      <c r="AA78" s="2">
        <v>6</v>
      </c>
      <c r="AB78" s="5">
        <f t="shared" ref="AB78" si="263">Z78*AA78</f>
        <v>660</v>
      </c>
      <c r="AD78" s="2">
        <v>20</v>
      </c>
      <c r="AE78" s="12">
        <f t="shared" ref="AE78" si="264">AD78+AC78</f>
        <v>20</v>
      </c>
      <c r="AF78" s="8">
        <f t="shared" ref="AF78" si="265">Z78/AE78</f>
        <v>5.5</v>
      </c>
      <c r="AG78" s="2">
        <v>10</v>
      </c>
      <c r="AH78" s="46">
        <v>14</v>
      </c>
      <c r="AI78" s="8">
        <f t="shared" ref="AI78" si="266">Z78/AH78</f>
        <v>7.8571428571428568</v>
      </c>
      <c r="AJ78" s="27">
        <f t="shared" ref="AJ78" si="267">(J78+K78)*Y78</f>
        <v>55</v>
      </c>
      <c r="AK78" s="8">
        <f t="shared" ref="AK78" si="268">AJ78/AH78</f>
        <v>3.9285714285714284</v>
      </c>
      <c r="AM78" s="31">
        <v>240</v>
      </c>
      <c r="AN78" s="26">
        <f t="shared" si="256"/>
        <v>1797.3999999999999</v>
      </c>
      <c r="AO78" s="40" t="s">
        <v>19</v>
      </c>
      <c r="AP78" s="41" t="s">
        <v>19</v>
      </c>
      <c r="AQ78" s="43" t="s">
        <v>19</v>
      </c>
    </row>
    <row r="79" spans="1:43">
      <c r="A79" s="2" t="s">
        <v>228</v>
      </c>
      <c r="B79" s="55" t="s">
        <v>266</v>
      </c>
      <c r="C79" s="9" t="s">
        <v>36</v>
      </c>
      <c r="D79" s="2" t="s">
        <v>5</v>
      </c>
      <c r="E79" s="53">
        <v>3025</v>
      </c>
      <c r="F79" s="3">
        <v>0</v>
      </c>
      <c r="G79" s="4">
        <v>0</v>
      </c>
      <c r="H79" s="2">
        <v>110</v>
      </c>
      <c r="J79" s="3">
        <f t="shared" si="194"/>
        <v>55</v>
      </c>
      <c r="L79" s="3">
        <v>10</v>
      </c>
      <c r="N79" s="26">
        <f t="shared" ref="N79" si="269">L79+M79</f>
        <v>10</v>
      </c>
      <c r="O79" s="5">
        <f t="shared" ref="O79" si="270">H79+I79</f>
        <v>110</v>
      </c>
      <c r="P79" s="5">
        <f t="shared" ref="P79" si="271">O79-N79</f>
        <v>100</v>
      </c>
      <c r="Q79" s="5">
        <f t="shared" ref="Q79" si="272">O79+N79</f>
        <v>120</v>
      </c>
      <c r="R79" s="37" t="str">
        <f t="shared" ref="R79" si="273">IF(P79&gt;=61,"always",IF(Q79&gt;=61,"yes","no"))</f>
        <v>always</v>
      </c>
      <c r="T79" s="25">
        <v>2</v>
      </c>
      <c r="U79" s="30">
        <v>10</v>
      </c>
      <c r="W79" s="3">
        <v>1</v>
      </c>
      <c r="Y79" s="2">
        <v>1</v>
      </c>
      <c r="Z79" s="5">
        <f t="shared" ref="Z79" si="274">Y79*O79</f>
        <v>110</v>
      </c>
      <c r="AA79" s="2">
        <v>6</v>
      </c>
      <c r="AB79" s="5">
        <f t="shared" ref="AB79" si="275">Z79*AA79</f>
        <v>660</v>
      </c>
      <c r="AC79" s="28">
        <v>4</v>
      </c>
      <c r="AD79" s="2">
        <v>20</v>
      </c>
      <c r="AE79" s="12">
        <f t="shared" ref="AE79" si="276">AD79+AC79</f>
        <v>24</v>
      </c>
      <c r="AF79" s="8">
        <f t="shared" ref="AF79" si="277">Z79/AE79</f>
        <v>4.583333333333333</v>
      </c>
      <c r="AG79" s="32">
        <v>9</v>
      </c>
      <c r="AH79" s="46">
        <v>14</v>
      </c>
      <c r="AI79" s="8">
        <f t="shared" ref="AI79" si="278">Z79/AH79</f>
        <v>7.8571428571428568</v>
      </c>
      <c r="AJ79" s="27">
        <f t="shared" ref="AJ79" si="279">(J79+K79)*Y79</f>
        <v>55</v>
      </c>
      <c r="AK79" s="8">
        <f t="shared" ref="AK79" si="280">AJ79/AH79</f>
        <v>3.9285714285714284</v>
      </c>
      <c r="AM79" s="25">
        <v>270</v>
      </c>
      <c r="AN79" s="26">
        <f t="shared" ref="AN79" si="281">(((Z79*12)+(O79*2)+(AI79*25)+(1.2*AM79))+(AJ79*5)+(X79*75)+(V79*50)+(AK79*20)-(N79*10)-((AG79*30)-30)+(AF79*4)-(AE79*8)-(T79*25)+(AA79*4)+(W79*50)+(S79*Y79*100)-(Y79*2))*(1-(U79/200))</f>
        <v>1826.2166666666667</v>
      </c>
      <c r="AO79" s="40" t="s">
        <v>19</v>
      </c>
      <c r="AP79" s="41" t="s">
        <v>19</v>
      </c>
      <c r="AQ79" s="43" t="s">
        <v>19</v>
      </c>
    </row>
    <row r="80" spans="1:43">
      <c r="A80" s="2" t="s">
        <v>249</v>
      </c>
      <c r="B80" s="55" t="s">
        <v>266</v>
      </c>
      <c r="C80" s="9" t="s">
        <v>36</v>
      </c>
      <c r="D80" s="2" t="s">
        <v>5</v>
      </c>
      <c r="E80" s="53" t="s">
        <v>261</v>
      </c>
      <c r="F80" s="3">
        <v>3</v>
      </c>
      <c r="G80" s="4">
        <v>0</v>
      </c>
      <c r="H80" s="2">
        <v>110</v>
      </c>
      <c r="I80" s="3">
        <v>10</v>
      </c>
      <c r="J80" s="3">
        <f t="shared" si="194"/>
        <v>55</v>
      </c>
      <c r="L80" s="3">
        <v>10</v>
      </c>
      <c r="N80" s="26">
        <f t="shared" ref="N80:N81" si="282">L80+M80</f>
        <v>10</v>
      </c>
      <c r="O80" s="5">
        <f t="shared" ref="O80" si="283">H80+I80</f>
        <v>120</v>
      </c>
      <c r="P80" s="5">
        <f t="shared" ref="P80" si="284">O80-N80</f>
        <v>110</v>
      </c>
      <c r="Q80" s="5">
        <f t="shared" ref="Q80" si="285">O80+N80</f>
        <v>130</v>
      </c>
      <c r="R80" s="37" t="str">
        <f t="shared" ref="R80" si="286">IF(P80&gt;=61,"always",IF(Q80&gt;=61,"yes","no"))</f>
        <v>always</v>
      </c>
      <c r="T80" s="32">
        <v>1</v>
      </c>
      <c r="U80" s="30">
        <v>10</v>
      </c>
      <c r="V80" s="3">
        <v>3</v>
      </c>
      <c r="Y80" s="2">
        <v>1</v>
      </c>
      <c r="Z80" s="5">
        <f t="shared" ref="Z80" si="287">Y80*O80</f>
        <v>120</v>
      </c>
      <c r="AA80" s="2">
        <v>6</v>
      </c>
      <c r="AB80" s="5">
        <f t="shared" ref="AB80" si="288">Z80*AA80</f>
        <v>720</v>
      </c>
      <c r="AD80" s="2">
        <v>20</v>
      </c>
      <c r="AE80" s="12">
        <f t="shared" ref="AE80" si="289">AD80+AC80</f>
        <v>20</v>
      </c>
      <c r="AF80" s="8">
        <f t="shared" ref="AF80" si="290">Z80/AE80</f>
        <v>6</v>
      </c>
      <c r="AG80" s="25">
        <v>10</v>
      </c>
      <c r="AH80" s="46">
        <v>14</v>
      </c>
      <c r="AI80" s="8">
        <f t="shared" ref="AI80" si="291">Z80/AH80</f>
        <v>8.5714285714285712</v>
      </c>
      <c r="AJ80" s="27">
        <f t="shared" ref="AJ80" si="292">(J80+K80)*Y80</f>
        <v>55</v>
      </c>
      <c r="AK80" s="8">
        <f t="shared" ref="AK80" si="293">AJ80/AH80</f>
        <v>3.9285714285714284</v>
      </c>
      <c r="AM80" s="25">
        <v>270</v>
      </c>
      <c r="AN80" s="26">
        <f t="shared" ref="AN80" si="294">(((Z80*12)+(O80*2)+(AI80*25)+(1.2*AM80))+(AJ80*5)+(X80*75)+(V80*50)+(AK80*20)-(N80*10)-((AG80*30)-30)+(AF80*4)-(AE80*8)-(T80*25)+(AA80*4)+(W80*50)+(S80*Y80*100)-(Y80*2))*(1-(U80/200))</f>
        <v>2102.2142857142853</v>
      </c>
      <c r="AO80" s="40" t="s">
        <v>19</v>
      </c>
      <c r="AP80" s="41" t="s">
        <v>19</v>
      </c>
      <c r="AQ80" s="43" t="s">
        <v>19</v>
      </c>
    </row>
    <row r="81" spans="1:43">
      <c r="A81" s="2" t="s">
        <v>252</v>
      </c>
      <c r="B81" s="55" t="s">
        <v>266</v>
      </c>
      <c r="C81" s="9" t="s">
        <v>250</v>
      </c>
      <c r="D81" s="2" t="s">
        <v>254</v>
      </c>
      <c r="E81" s="53">
        <v>3025</v>
      </c>
      <c r="F81" s="3">
        <v>0</v>
      </c>
      <c r="G81" s="4">
        <v>0</v>
      </c>
      <c r="H81" s="2">
        <v>75</v>
      </c>
      <c r="I81" s="3">
        <v>75</v>
      </c>
      <c r="J81" s="3">
        <v>20</v>
      </c>
      <c r="L81" s="3">
        <v>20</v>
      </c>
      <c r="N81" s="26">
        <f t="shared" si="282"/>
        <v>20</v>
      </c>
      <c r="O81" s="5">
        <f t="shared" ref="O81" si="295">H81+I81</f>
        <v>150</v>
      </c>
      <c r="P81" s="5">
        <f t="shared" ref="P81" si="296">O81-N81</f>
        <v>130</v>
      </c>
      <c r="Q81" s="5">
        <f t="shared" ref="Q81" si="297">O81+N81</f>
        <v>170</v>
      </c>
      <c r="R81" s="37" t="str">
        <f t="shared" ref="R81" si="298">IF(P81&gt;=61,"always",IF(Q81&gt;=61,"yes","no"))</f>
        <v>always</v>
      </c>
      <c r="T81" s="25">
        <v>4</v>
      </c>
      <c r="U81" s="30"/>
      <c r="V81" s="3">
        <v>-6</v>
      </c>
      <c r="Y81" s="2">
        <v>1</v>
      </c>
      <c r="Z81" s="5">
        <f t="shared" ref="Z81" si="299">Y81*O81</f>
        <v>150</v>
      </c>
      <c r="AA81" s="2">
        <v>5</v>
      </c>
      <c r="AB81" s="5">
        <f t="shared" ref="AB81" si="300">Z81*AA81</f>
        <v>750</v>
      </c>
      <c r="AD81" s="2">
        <v>60</v>
      </c>
      <c r="AE81" s="12">
        <f t="shared" ref="AE81" si="301">AD81+AC81</f>
        <v>60</v>
      </c>
      <c r="AF81" s="8">
        <f t="shared" ref="AF81" si="302">Z81/AE81</f>
        <v>2.5</v>
      </c>
      <c r="AG81" s="25">
        <v>10</v>
      </c>
      <c r="AH81" s="46">
        <v>30</v>
      </c>
      <c r="AI81" s="8">
        <f t="shared" ref="AI81" si="303">Z81/AH81</f>
        <v>5</v>
      </c>
      <c r="AJ81" s="27">
        <f t="shared" ref="AJ81" si="304">(J81+K81)*Y81</f>
        <v>20</v>
      </c>
      <c r="AK81" s="8">
        <f t="shared" ref="AK81" si="305">AJ81/AH81</f>
        <v>0.66666666666666663</v>
      </c>
      <c r="AL81" s="50">
        <v>300</v>
      </c>
      <c r="AM81" s="25">
        <v>900</v>
      </c>
      <c r="AN81" s="26">
        <f t="shared" ref="AN81" si="306">(((Z81*12)+(O81*2)+(AI81*25)+(1.2*AM81))+(AJ81*5)+(X81*75)+(V81*50)+(AK81*20)-(N81*10)-((AG81*30)-30)+(AF81*4)-(AE81*8)-(T81*25)+(AA81*4)+(W81*50)+(S81*Y81*100)-(Y81*2))*(1-(U81/200))</f>
        <v>2096.3333333333335</v>
      </c>
      <c r="AO81" s="40" t="s">
        <v>19</v>
      </c>
      <c r="AP81" s="41" t="s">
        <v>19</v>
      </c>
      <c r="AQ81" s="48" t="s">
        <v>19</v>
      </c>
    </row>
    <row r="82" spans="1:43">
      <c r="A82" s="2" t="s">
        <v>259</v>
      </c>
      <c r="B82" s="55" t="s">
        <v>266</v>
      </c>
      <c r="C82" s="9" t="s">
        <v>250</v>
      </c>
      <c r="D82" s="2" t="s">
        <v>255</v>
      </c>
      <c r="E82" s="53">
        <v>3025</v>
      </c>
      <c r="F82" s="3">
        <v>0</v>
      </c>
      <c r="G82" s="4">
        <v>0</v>
      </c>
      <c r="H82" s="2">
        <v>50</v>
      </c>
      <c r="I82" s="3">
        <v>50</v>
      </c>
      <c r="J82" s="3">
        <v>15</v>
      </c>
      <c r="L82" s="3">
        <v>10</v>
      </c>
      <c r="N82" s="26">
        <f t="shared" ref="N82" si="307">L82+M82</f>
        <v>10</v>
      </c>
      <c r="O82" s="5">
        <f t="shared" ref="O82" si="308">H82+I82</f>
        <v>100</v>
      </c>
      <c r="P82" s="5">
        <f t="shared" ref="P82" si="309">O82-N82</f>
        <v>90</v>
      </c>
      <c r="Q82" s="5">
        <f t="shared" ref="Q82" si="310">O82+N82</f>
        <v>110</v>
      </c>
      <c r="R82" s="37" t="str">
        <f t="shared" ref="R82" si="311">IF(P82&gt;=61,"always",IF(Q82&gt;=61,"yes","no"))</f>
        <v>always</v>
      </c>
      <c r="T82" s="25">
        <v>3</v>
      </c>
      <c r="U82" s="30"/>
      <c r="V82" s="3">
        <v>-2</v>
      </c>
      <c r="Y82" s="2">
        <v>1</v>
      </c>
      <c r="Z82" s="5">
        <f t="shared" ref="Z82" si="312">Y82*O82</f>
        <v>100</v>
      </c>
      <c r="AA82" s="2">
        <v>10</v>
      </c>
      <c r="AB82" s="5">
        <f t="shared" ref="AB82" si="313">Z82*AA82</f>
        <v>1000</v>
      </c>
      <c r="AD82" s="2">
        <v>30</v>
      </c>
      <c r="AE82" s="12">
        <f t="shared" ref="AE82" si="314">AD82+AC82</f>
        <v>30</v>
      </c>
      <c r="AF82" s="8">
        <f t="shared" ref="AF82" si="315">Z82/AE82</f>
        <v>3.3333333333333335</v>
      </c>
      <c r="AG82" s="25">
        <v>10</v>
      </c>
      <c r="AH82" s="46">
        <v>20</v>
      </c>
      <c r="AI82" s="8">
        <f t="shared" ref="AI82" si="316">Z82/AH82</f>
        <v>5</v>
      </c>
      <c r="AJ82" s="27">
        <f t="shared" ref="AJ82" si="317">(J82+K82)*Y82</f>
        <v>15</v>
      </c>
      <c r="AK82" s="8">
        <f t="shared" ref="AK82" si="318">AJ82/AH82</f>
        <v>0.75</v>
      </c>
      <c r="AL82" s="50">
        <v>180</v>
      </c>
      <c r="AM82" s="25">
        <v>600</v>
      </c>
      <c r="AN82" s="26">
        <f t="shared" ref="AN82" si="319">(((Z82*12)+(O82*2)+(AI82*25)+(1.2*AM82))+(AJ82*5)+(X82*75)+(V82*50)+(AK82*20)-(N82*10)-((AG82*30)-30)+(AF82*4)-(AE82*8)-(T82*25)+(AA82*4)+(W82*50)+(S82*Y82*100)-(Y82*2))*(1-(U82/200))</f>
        <v>1601.3333333333333</v>
      </c>
      <c r="AO82" s="40" t="s">
        <v>19</v>
      </c>
      <c r="AP82" s="41" t="s">
        <v>19</v>
      </c>
      <c r="AQ82" s="48" t="s">
        <v>19</v>
      </c>
    </row>
    <row r="83" spans="1:43">
      <c r="A83" s="2" t="s">
        <v>13</v>
      </c>
      <c r="B83" s="55" t="s">
        <v>266</v>
      </c>
      <c r="C83" s="9" t="s">
        <v>250</v>
      </c>
      <c r="D83" s="2" t="s">
        <v>257</v>
      </c>
      <c r="E83" s="53">
        <v>3025</v>
      </c>
      <c r="F83" s="3">
        <v>0</v>
      </c>
      <c r="G83" s="4">
        <v>0</v>
      </c>
      <c r="H83" s="2">
        <v>40</v>
      </c>
      <c r="I83" s="3">
        <v>40</v>
      </c>
      <c r="J83" s="3">
        <v>15</v>
      </c>
      <c r="L83" s="3">
        <v>10</v>
      </c>
      <c r="N83" s="26">
        <f t="shared" ref="N83" si="320">L83+M83</f>
        <v>10</v>
      </c>
      <c r="O83" s="5">
        <f t="shared" ref="O83" si="321">H83+I83</f>
        <v>80</v>
      </c>
      <c r="P83" s="5">
        <f t="shared" ref="P83" si="322">O83-N83</f>
        <v>70</v>
      </c>
      <c r="Q83" s="5">
        <f t="shared" ref="Q83" si="323">O83+N83</f>
        <v>90</v>
      </c>
      <c r="R83" s="37" t="str">
        <f t="shared" ref="R83" si="324">IF(P83&gt;=61,"always",IF(Q83&gt;=61,"yes","no"))</f>
        <v>always</v>
      </c>
      <c r="T83" s="25">
        <v>3</v>
      </c>
      <c r="U83" s="30"/>
      <c r="V83" s="3">
        <v>-4</v>
      </c>
      <c r="Y83" s="2">
        <v>1</v>
      </c>
      <c r="Z83" s="5">
        <f t="shared" ref="Z83" si="325">Y83*O83</f>
        <v>80</v>
      </c>
      <c r="AA83" s="2">
        <v>20</v>
      </c>
      <c r="AB83" s="5">
        <f t="shared" ref="AB83" si="326">Z83*AA83</f>
        <v>1600</v>
      </c>
      <c r="AD83" s="2">
        <v>18</v>
      </c>
      <c r="AE83" s="12">
        <f t="shared" ref="AE83" si="327">AD83+AC83</f>
        <v>18</v>
      </c>
      <c r="AF83" s="8">
        <f t="shared" ref="AF83" si="328">Z83/AE83</f>
        <v>4.4444444444444446</v>
      </c>
      <c r="AG83" s="25">
        <v>10</v>
      </c>
      <c r="AH83" s="46">
        <v>15</v>
      </c>
      <c r="AI83" s="8">
        <f t="shared" ref="AI83" si="329">Z83/AH83</f>
        <v>5.333333333333333</v>
      </c>
      <c r="AJ83" s="27">
        <f t="shared" ref="AJ83" si="330">(J83+K83)*Y83</f>
        <v>15</v>
      </c>
      <c r="AK83" s="8">
        <f t="shared" ref="AK83" si="331">AJ83/AH83</f>
        <v>1</v>
      </c>
      <c r="AL83" s="50">
        <v>240</v>
      </c>
      <c r="AM83" s="25">
        <v>750</v>
      </c>
      <c r="AN83" s="26">
        <f t="shared" ref="AN83" si="332">(((Z83*12)+(O83*2)+(AI83*25)+(1.2*AM83))+(AJ83*5)+(X83*75)+(V83*50)+(AK83*20)-(N83*10)-((AG83*30)-30)+(AF83*4)-(AE83*8)-(T83*25)+(AA83*4)+(W83*50)+(S83*Y83*100)-(Y83*2))*(1-(U83/200))</f>
        <v>1555.1111111111109</v>
      </c>
      <c r="AO83" s="40" t="s">
        <v>19</v>
      </c>
      <c r="AP83" s="41" t="s">
        <v>19</v>
      </c>
      <c r="AQ83" s="48" t="s">
        <v>19</v>
      </c>
    </row>
    <row r="84" spans="1:43">
      <c r="A84" s="2" t="s">
        <v>253</v>
      </c>
      <c r="B84" s="55" t="s">
        <v>266</v>
      </c>
      <c r="C84" s="9" t="s">
        <v>251</v>
      </c>
      <c r="D84" s="2" t="s">
        <v>256</v>
      </c>
      <c r="E84" s="53" t="s">
        <v>261</v>
      </c>
      <c r="F84" s="3">
        <v>0</v>
      </c>
      <c r="G84" s="4">
        <v>0</v>
      </c>
      <c r="H84" s="2">
        <v>75</v>
      </c>
      <c r="I84" s="3">
        <v>50</v>
      </c>
      <c r="J84" s="3">
        <v>15</v>
      </c>
      <c r="L84" s="3">
        <v>0</v>
      </c>
      <c r="N84" s="26">
        <f t="shared" ref="N84" si="333">L84+M84</f>
        <v>0</v>
      </c>
      <c r="O84" s="5">
        <f t="shared" ref="O84" si="334">H84+I84</f>
        <v>125</v>
      </c>
      <c r="P84" s="5">
        <f t="shared" ref="P84" si="335">O84-N84</f>
        <v>125</v>
      </c>
      <c r="Q84" s="5">
        <f t="shared" ref="Q84" si="336">O84+N84</f>
        <v>125</v>
      </c>
      <c r="R84" s="37" t="str">
        <f t="shared" ref="R84" si="337">IF(P84&gt;=61,"always",IF(Q84&gt;=61,"yes","no"))</f>
        <v>always</v>
      </c>
      <c r="T84" s="25">
        <v>0</v>
      </c>
      <c r="U84" s="30"/>
      <c r="V84" s="3">
        <v>0</v>
      </c>
      <c r="Y84" s="2">
        <v>1</v>
      </c>
      <c r="Z84" s="5">
        <f t="shared" ref="Z84" si="338">Y84*O84</f>
        <v>125</v>
      </c>
      <c r="AA84" s="2">
        <v>5</v>
      </c>
      <c r="AB84" s="5">
        <f t="shared" ref="AB84" si="339">Z84*AA84</f>
        <v>625</v>
      </c>
      <c r="AD84" s="2">
        <v>30</v>
      </c>
      <c r="AE84" s="12">
        <f t="shared" ref="AE84" si="340">AD84+AC84</f>
        <v>30</v>
      </c>
      <c r="AF84" s="8">
        <f t="shared" ref="AF84" si="341">Z84/AE84</f>
        <v>4.166666666666667</v>
      </c>
      <c r="AG84" s="25">
        <v>10</v>
      </c>
      <c r="AH84" s="46">
        <v>15</v>
      </c>
      <c r="AI84" s="8">
        <f t="shared" ref="AI84" si="342">Z84/AH84</f>
        <v>8.3333333333333339</v>
      </c>
      <c r="AJ84" s="27">
        <f t="shared" ref="AJ84" si="343">(J84+K84)*Y84</f>
        <v>15</v>
      </c>
      <c r="AK84" s="8">
        <f t="shared" ref="AK84" si="344">AJ84/AH84</f>
        <v>1</v>
      </c>
      <c r="AL84" s="50">
        <v>120</v>
      </c>
      <c r="AM84" s="25">
        <v>540</v>
      </c>
      <c r="AN84" s="26">
        <f t="shared" ref="AN84" si="345">(((Z84*12)+(O84*2)+(AI84*25)+(1.2*AM84))+(AJ84*5)+(X84*75)+(V84*50)+(AK84*20)-(N84*10)-((AG84*30)-30)+(AF84*4)-(AE84*8)-(T84*25)+(AA84*4)+(W84*50)+(S84*Y84*100)-(Y84*2))*(1-(U84/200))</f>
        <v>2225.9999999999995</v>
      </c>
      <c r="AO84" s="40" t="s">
        <v>19</v>
      </c>
      <c r="AP84" s="41" t="s">
        <v>19</v>
      </c>
      <c r="AQ84" s="48" t="s">
        <v>19</v>
      </c>
    </row>
    <row r="85" spans="1:43">
      <c r="A85" s="2" t="s">
        <v>163</v>
      </c>
      <c r="B85" s="55" t="s">
        <v>266</v>
      </c>
      <c r="C85" s="2" t="s">
        <v>37</v>
      </c>
      <c r="D85" s="2" t="s">
        <v>34</v>
      </c>
      <c r="E85" s="53">
        <v>3025</v>
      </c>
      <c r="F85" s="3">
        <v>0</v>
      </c>
      <c r="G85" s="4">
        <v>1</v>
      </c>
      <c r="H85" s="4">
        <v>45</v>
      </c>
      <c r="J85" s="3">
        <v>0</v>
      </c>
      <c r="L85" s="3">
        <v>5</v>
      </c>
      <c r="N85" s="26">
        <f t="shared" si="220"/>
        <v>5</v>
      </c>
      <c r="O85" s="5">
        <f t="shared" si="221"/>
        <v>45</v>
      </c>
      <c r="P85" s="5">
        <f t="shared" si="222"/>
        <v>40</v>
      </c>
      <c r="Q85" s="5">
        <f t="shared" si="223"/>
        <v>50</v>
      </c>
      <c r="R85" s="37" t="str">
        <f t="shared" si="224"/>
        <v>no</v>
      </c>
      <c r="T85" s="25">
        <v>0</v>
      </c>
      <c r="V85" s="3">
        <v>1</v>
      </c>
      <c r="W85" s="3">
        <v>1</v>
      </c>
      <c r="Y85" s="2">
        <v>1</v>
      </c>
      <c r="Z85" s="5">
        <f t="shared" si="225"/>
        <v>45</v>
      </c>
      <c r="AA85" s="2">
        <v>100</v>
      </c>
      <c r="AB85" s="5">
        <f t="shared" si="226"/>
        <v>4500</v>
      </c>
      <c r="AC85" s="28">
        <v>4</v>
      </c>
      <c r="AD85" s="25">
        <v>18</v>
      </c>
      <c r="AE85" s="12">
        <f t="shared" si="227"/>
        <v>22</v>
      </c>
      <c r="AF85" s="8">
        <f t="shared" si="228"/>
        <v>2.0454545454545454</v>
      </c>
      <c r="AG85" s="2">
        <v>2</v>
      </c>
      <c r="AH85" s="46">
        <v>5</v>
      </c>
      <c r="AI85" s="8">
        <f t="shared" si="229"/>
        <v>9</v>
      </c>
      <c r="AJ85" s="27">
        <f t="shared" si="230"/>
        <v>0</v>
      </c>
      <c r="AK85" s="8">
        <f t="shared" si="231"/>
        <v>0</v>
      </c>
      <c r="AM85" s="2">
        <v>450</v>
      </c>
      <c r="AN85" s="26">
        <f t="shared" si="256"/>
        <v>1645.1818181818182</v>
      </c>
      <c r="AO85" s="40" t="s">
        <v>19</v>
      </c>
      <c r="AP85" s="41" t="s">
        <v>19</v>
      </c>
      <c r="AQ85" s="43" t="s">
        <v>19</v>
      </c>
    </row>
    <row r="86" spans="1:43">
      <c r="A86" s="2" t="s">
        <v>38</v>
      </c>
      <c r="B86" s="55" t="s">
        <v>266</v>
      </c>
      <c r="C86" s="2" t="s">
        <v>37</v>
      </c>
      <c r="D86" s="2" t="s">
        <v>34</v>
      </c>
      <c r="E86" s="53">
        <v>3025</v>
      </c>
      <c r="F86" s="3">
        <v>0</v>
      </c>
      <c r="G86" s="4">
        <v>0</v>
      </c>
      <c r="H86" s="4">
        <v>45</v>
      </c>
      <c r="J86" s="3">
        <v>0</v>
      </c>
      <c r="L86" s="3">
        <v>5</v>
      </c>
      <c r="N86" s="26">
        <f t="shared" ref="N86" si="346">L86+M86</f>
        <v>5</v>
      </c>
      <c r="O86" s="5">
        <f t="shared" ref="O86" si="347">H86+I86</f>
        <v>45</v>
      </c>
      <c r="P86" s="5">
        <f t="shared" ref="P86" si="348">O86-N86</f>
        <v>40</v>
      </c>
      <c r="Q86" s="5">
        <f t="shared" ref="Q86" si="349">O86+N86</f>
        <v>50</v>
      </c>
      <c r="R86" s="37" t="str">
        <f t="shared" si="12"/>
        <v>no</v>
      </c>
      <c r="T86" s="25">
        <v>0</v>
      </c>
      <c r="V86" s="3">
        <v>1</v>
      </c>
      <c r="Y86" s="2">
        <v>1</v>
      </c>
      <c r="Z86" s="5">
        <f t="shared" si="217"/>
        <v>45</v>
      </c>
      <c r="AA86" s="2">
        <v>100</v>
      </c>
      <c r="AB86" s="5">
        <f t="shared" si="154"/>
        <v>4500</v>
      </c>
      <c r="AD86" s="25">
        <v>18</v>
      </c>
      <c r="AE86" s="12">
        <f t="shared" ref="AE86" si="350">AD86+AC86</f>
        <v>18</v>
      </c>
      <c r="AF86" s="8">
        <f t="shared" si="155"/>
        <v>2.5</v>
      </c>
      <c r="AG86" s="2">
        <v>2</v>
      </c>
      <c r="AH86" s="46">
        <v>5</v>
      </c>
      <c r="AI86" s="8">
        <f t="shared" si="156"/>
        <v>9</v>
      </c>
      <c r="AJ86" s="27">
        <f t="shared" si="7"/>
        <v>0</v>
      </c>
      <c r="AK86" s="8">
        <f t="shared" si="219"/>
        <v>0</v>
      </c>
      <c r="AM86" s="2">
        <v>450</v>
      </c>
      <c r="AN86" s="26">
        <f t="shared" si="256"/>
        <v>1629</v>
      </c>
      <c r="AO86" s="40" t="s">
        <v>19</v>
      </c>
    </row>
    <row r="87" spans="1:43">
      <c r="A87" s="2" t="s">
        <v>58</v>
      </c>
      <c r="B87" s="55" t="s">
        <v>266</v>
      </c>
      <c r="C87" s="2" t="s">
        <v>37</v>
      </c>
      <c r="D87" s="2" t="s">
        <v>34</v>
      </c>
      <c r="E87" s="53">
        <v>3025</v>
      </c>
      <c r="F87" s="3">
        <v>0</v>
      </c>
      <c r="G87" s="4">
        <v>0</v>
      </c>
      <c r="H87" s="4">
        <v>45</v>
      </c>
      <c r="J87" s="3">
        <v>0</v>
      </c>
      <c r="L87" s="3">
        <v>5</v>
      </c>
      <c r="N87" s="26">
        <f t="shared" ref="N87" si="351">L87+M87</f>
        <v>5</v>
      </c>
      <c r="O87" s="5">
        <f t="shared" ref="O87" si="352">H87+I87</f>
        <v>45</v>
      </c>
      <c r="P87" s="5">
        <f t="shared" ref="P87" si="353">O87-N87</f>
        <v>40</v>
      </c>
      <c r="Q87" s="5">
        <f t="shared" ref="Q87" si="354">O87+N87</f>
        <v>50</v>
      </c>
      <c r="R87" s="37" t="str">
        <f t="shared" ref="R87" si="355">IF(P87&gt;=61,"always",IF(Q87&gt;=61,"yes","no"))</f>
        <v>no</v>
      </c>
      <c r="T87" s="25">
        <v>0</v>
      </c>
      <c r="V87" s="42">
        <v>0</v>
      </c>
      <c r="Y87" s="2">
        <v>1</v>
      </c>
      <c r="Z87" s="5">
        <f t="shared" ref="Z87" si="356">Y87*O87</f>
        <v>45</v>
      </c>
      <c r="AA87" s="2">
        <v>100</v>
      </c>
      <c r="AB87" s="5">
        <f t="shared" ref="AB87" si="357">Z87*AA87</f>
        <v>4500</v>
      </c>
      <c r="AC87" s="28">
        <v>-4</v>
      </c>
      <c r="AD87" s="25">
        <v>18</v>
      </c>
      <c r="AE87" s="12">
        <f t="shared" ref="AE87" si="358">AD87+AC87</f>
        <v>14</v>
      </c>
      <c r="AF87" s="8">
        <f t="shared" ref="AF87" si="359">Z87/AE87</f>
        <v>3.2142857142857144</v>
      </c>
      <c r="AG87" s="2">
        <v>2</v>
      </c>
      <c r="AH87" s="46">
        <v>5</v>
      </c>
      <c r="AI87" s="8">
        <f t="shared" ref="AI87" si="360">Z87/AH87</f>
        <v>9</v>
      </c>
      <c r="AJ87" s="27">
        <f t="shared" ref="AJ87" si="361">(J87+K87)*Y87</f>
        <v>0</v>
      </c>
      <c r="AK87" s="8">
        <f t="shared" ref="AK87" si="362">AJ87/AH87</f>
        <v>0</v>
      </c>
      <c r="AM87" s="2">
        <v>450</v>
      </c>
      <c r="AN87" s="26">
        <f t="shared" si="256"/>
        <v>1613.8571428571429</v>
      </c>
      <c r="AO87" s="40" t="s">
        <v>19</v>
      </c>
      <c r="AP87" s="41" t="s">
        <v>19</v>
      </c>
      <c r="AQ87" s="43" t="s">
        <v>19</v>
      </c>
    </row>
    <row r="88" spans="1:43">
      <c r="A88" s="2" t="s">
        <v>176</v>
      </c>
      <c r="B88" s="55" t="s">
        <v>266</v>
      </c>
      <c r="C88" s="2" t="s">
        <v>37</v>
      </c>
      <c r="D88" s="2" t="s">
        <v>34</v>
      </c>
      <c r="E88" s="53">
        <v>3025</v>
      </c>
      <c r="F88" s="3">
        <v>0</v>
      </c>
      <c r="G88" s="4">
        <v>0</v>
      </c>
      <c r="H88" s="4">
        <v>45</v>
      </c>
      <c r="I88" s="3">
        <v>2</v>
      </c>
      <c r="J88" s="3">
        <v>0</v>
      </c>
      <c r="L88" s="3">
        <v>5</v>
      </c>
      <c r="M88" s="3">
        <v>3</v>
      </c>
      <c r="N88" s="26">
        <f t="shared" ref="N88" si="363">L88+M88</f>
        <v>8</v>
      </c>
      <c r="O88" s="5">
        <f t="shared" ref="O88" si="364">H88+I88</f>
        <v>47</v>
      </c>
      <c r="P88" s="5">
        <f t="shared" ref="P88" si="365">O88-N88</f>
        <v>39</v>
      </c>
      <c r="Q88" s="5">
        <f t="shared" ref="Q88" si="366">O88+N88</f>
        <v>55</v>
      </c>
      <c r="R88" s="37" t="str">
        <f t="shared" ref="R88" si="367">IF(P88&gt;=61,"always",IF(Q88&gt;=61,"yes","no"))</f>
        <v>no</v>
      </c>
      <c r="T88" s="25">
        <v>0</v>
      </c>
      <c r="V88" s="3">
        <v>1</v>
      </c>
      <c r="Y88" s="2">
        <v>1</v>
      </c>
      <c r="Z88" s="5">
        <f t="shared" ref="Z88" si="368">Y88*O88</f>
        <v>47</v>
      </c>
      <c r="AA88" s="2">
        <v>100</v>
      </c>
      <c r="AB88" s="5">
        <f t="shared" ref="AB88" si="369">Z88*AA88</f>
        <v>4700</v>
      </c>
      <c r="AD88" s="25">
        <v>18</v>
      </c>
      <c r="AE88" s="12">
        <f t="shared" ref="AE88" si="370">AD88+AC88</f>
        <v>18</v>
      </c>
      <c r="AF88" s="8">
        <f t="shared" ref="AF88" si="371">Z88/AE88</f>
        <v>2.6111111111111112</v>
      </c>
      <c r="AG88" s="2">
        <v>2</v>
      </c>
      <c r="AH88" s="46">
        <v>5</v>
      </c>
      <c r="AI88" s="8">
        <f t="shared" ref="AI88" si="372">Z88/AH88</f>
        <v>9.4</v>
      </c>
      <c r="AJ88" s="27">
        <f t="shared" ref="AJ88" si="373">(J88+K88)*Y88</f>
        <v>0</v>
      </c>
      <c r="AK88" s="8">
        <f t="shared" ref="AK88" si="374">AJ88/AH88</f>
        <v>0</v>
      </c>
      <c r="AM88" s="2">
        <v>450</v>
      </c>
      <c r="AN88" s="26">
        <f t="shared" si="256"/>
        <v>1637.4444444444443</v>
      </c>
      <c r="AO88" s="40" t="s">
        <v>19</v>
      </c>
      <c r="AP88" s="41" t="s">
        <v>19</v>
      </c>
      <c r="AQ88" s="43" t="s">
        <v>19</v>
      </c>
    </row>
    <row r="89" spans="1:43">
      <c r="A89" s="2" t="s">
        <v>168</v>
      </c>
      <c r="B89" s="55" t="s">
        <v>266</v>
      </c>
      <c r="C89" s="2" t="s">
        <v>37</v>
      </c>
      <c r="D89" s="2" t="s">
        <v>34</v>
      </c>
      <c r="E89" s="53">
        <v>3025</v>
      </c>
      <c r="F89" s="3">
        <v>0</v>
      </c>
      <c r="G89" s="4">
        <v>3</v>
      </c>
      <c r="H89" s="4">
        <v>45</v>
      </c>
      <c r="J89" s="3">
        <v>0</v>
      </c>
      <c r="L89" s="3">
        <v>5</v>
      </c>
      <c r="N89" s="26">
        <f t="shared" ref="N89" si="375">L89+M89</f>
        <v>5</v>
      </c>
      <c r="O89" s="5">
        <f t="shared" ref="O89" si="376">H89+I89</f>
        <v>45</v>
      </c>
      <c r="P89" s="5">
        <f t="shared" ref="P89" si="377">O89-N89</f>
        <v>40</v>
      </c>
      <c r="Q89" s="5">
        <f t="shared" ref="Q89" si="378">O89+N89</f>
        <v>50</v>
      </c>
      <c r="R89" s="37" t="str">
        <f t="shared" ref="R89" si="379">IF(P89&gt;=61,"always",IF(Q89&gt;=61,"yes","no"))</f>
        <v>no</v>
      </c>
      <c r="T89" s="25">
        <v>0</v>
      </c>
      <c r="V89" s="42">
        <v>0</v>
      </c>
      <c r="Y89" s="2">
        <v>1</v>
      </c>
      <c r="Z89" s="5">
        <f t="shared" ref="Z89" si="380">Y89*O89</f>
        <v>45</v>
      </c>
      <c r="AA89" s="2">
        <v>100</v>
      </c>
      <c r="AB89" s="5">
        <f t="shared" ref="AB89" si="381">Z89*AA89</f>
        <v>4500</v>
      </c>
      <c r="AD89" s="25">
        <v>18</v>
      </c>
      <c r="AE89" s="12">
        <f t="shared" ref="AE89" si="382">AD89+AC89</f>
        <v>18</v>
      </c>
      <c r="AF89" s="8">
        <f t="shared" ref="AF89" si="383">Z89/AE89</f>
        <v>2.5</v>
      </c>
      <c r="AG89" s="32">
        <v>1</v>
      </c>
      <c r="AH89" s="46">
        <v>5</v>
      </c>
      <c r="AI89" s="8">
        <f t="shared" ref="AI89" si="384">Z89/AH89</f>
        <v>9</v>
      </c>
      <c r="AJ89" s="27">
        <f t="shared" ref="AJ89" si="385">(J89+K89)*Y89</f>
        <v>0</v>
      </c>
      <c r="AK89" s="8">
        <f t="shared" ref="AK89" si="386">AJ89/AH89</f>
        <v>0</v>
      </c>
      <c r="AM89" s="2">
        <v>450</v>
      </c>
      <c r="AN89" s="26">
        <f t="shared" si="256"/>
        <v>1609</v>
      </c>
      <c r="AO89" s="40" t="s">
        <v>19</v>
      </c>
      <c r="AP89" s="41" t="s">
        <v>19</v>
      </c>
      <c r="AQ89" s="43" t="s">
        <v>19</v>
      </c>
    </row>
    <row r="90" spans="1:43">
      <c r="A90" s="2" t="s">
        <v>227</v>
      </c>
      <c r="B90" s="55" t="s">
        <v>266</v>
      </c>
      <c r="C90" s="2" t="s">
        <v>37</v>
      </c>
      <c r="D90" s="2" t="s">
        <v>34</v>
      </c>
      <c r="E90" s="53">
        <v>3025</v>
      </c>
      <c r="F90" s="3">
        <v>0</v>
      </c>
      <c r="G90" s="4">
        <v>1</v>
      </c>
      <c r="H90" s="4">
        <v>45</v>
      </c>
      <c r="I90" s="3">
        <v>5</v>
      </c>
      <c r="J90" s="3">
        <v>0</v>
      </c>
      <c r="L90" s="3">
        <v>5</v>
      </c>
      <c r="N90" s="26">
        <f t="shared" ref="N90" si="387">L90+M90</f>
        <v>5</v>
      </c>
      <c r="O90" s="5">
        <f t="shared" ref="O90" si="388">H90+I90</f>
        <v>50</v>
      </c>
      <c r="P90" s="5">
        <f t="shared" ref="P90" si="389">O90-N90</f>
        <v>45</v>
      </c>
      <c r="Q90" s="5">
        <f t="shared" ref="Q90" si="390">O90+N90</f>
        <v>55</v>
      </c>
      <c r="R90" s="37" t="str">
        <f t="shared" ref="R90" si="391">IF(P90&gt;=61,"always",IF(Q90&gt;=61,"yes","no"))</f>
        <v>no</v>
      </c>
      <c r="T90" s="25">
        <v>0</v>
      </c>
      <c r="V90" s="28">
        <v>1</v>
      </c>
      <c r="Y90" s="2">
        <v>1</v>
      </c>
      <c r="Z90" s="5">
        <f t="shared" ref="Z90" si="392">Y90*O90</f>
        <v>50</v>
      </c>
      <c r="AA90" s="2">
        <v>100</v>
      </c>
      <c r="AB90" s="5">
        <f t="shared" ref="AB90" si="393">Z90*AA90</f>
        <v>5000</v>
      </c>
      <c r="AD90" s="25">
        <v>18</v>
      </c>
      <c r="AE90" s="12">
        <f t="shared" ref="AE90" si="394">AD90+AC90</f>
        <v>18</v>
      </c>
      <c r="AF90" s="8">
        <f t="shared" ref="AF90" si="395">Z90/AE90</f>
        <v>2.7777777777777777</v>
      </c>
      <c r="AG90" s="31">
        <v>3</v>
      </c>
      <c r="AH90" s="46">
        <v>5</v>
      </c>
      <c r="AI90" s="8">
        <f t="shared" ref="AI90" si="396">Z90/AH90</f>
        <v>10</v>
      </c>
      <c r="AJ90" s="27">
        <f t="shared" ref="AJ90" si="397">(J90+K90)*Y90</f>
        <v>0</v>
      </c>
      <c r="AK90" s="8">
        <f t="shared" ref="AK90" si="398">AJ90/AH90</f>
        <v>0</v>
      </c>
      <c r="AM90" s="2">
        <v>450</v>
      </c>
      <c r="AN90" s="26">
        <f t="shared" ref="AN90" si="399">(((Z90*12)+(O90*2)+(AI90*25)+(1.2*AM90))+(AJ90*5)+(X90*75)+(V90*50)+(AK90*20)-(N90*10)-((AG90*30)-30)+(AF90*4)-(AE90*8)-(T90*25)+(AA90*4)+(W90*50)+(S90*Y90*100)-(Y90*2))*(1-(U90/200))</f>
        <v>1695.1111111111111</v>
      </c>
      <c r="AO90" s="40" t="s">
        <v>19</v>
      </c>
      <c r="AP90" s="41" t="s">
        <v>19</v>
      </c>
      <c r="AQ90" s="43" t="s">
        <v>19</v>
      </c>
    </row>
    <row r="91" spans="1:43">
      <c r="A91" s="2" t="s">
        <v>39</v>
      </c>
      <c r="B91" s="55" t="s">
        <v>266</v>
      </c>
      <c r="C91" s="2" t="s">
        <v>37</v>
      </c>
      <c r="D91" s="2" t="s">
        <v>34</v>
      </c>
      <c r="E91" s="53">
        <v>3025</v>
      </c>
      <c r="F91" s="3">
        <v>1</v>
      </c>
      <c r="G91" s="4">
        <v>2</v>
      </c>
      <c r="H91" s="4">
        <v>45</v>
      </c>
      <c r="J91" s="3">
        <v>0</v>
      </c>
      <c r="L91" s="3">
        <v>5</v>
      </c>
      <c r="M91" s="3">
        <v>-2</v>
      </c>
      <c r="N91" s="26">
        <f t="shared" ref="N91:N93" si="400">L91+M91</f>
        <v>3</v>
      </c>
      <c r="O91" s="5">
        <f t="shared" ref="O91:O93" si="401">H91+I91</f>
        <v>45</v>
      </c>
      <c r="P91" s="5">
        <f t="shared" ref="P91:P93" si="402">O91-N91</f>
        <v>42</v>
      </c>
      <c r="Q91" s="5">
        <f t="shared" ref="Q91:Q93" si="403">O91+N91</f>
        <v>48</v>
      </c>
      <c r="R91" s="37" t="str">
        <f t="shared" si="12"/>
        <v>no</v>
      </c>
      <c r="T91" s="25">
        <v>0</v>
      </c>
      <c r="V91" s="3">
        <v>2</v>
      </c>
      <c r="Y91" s="2">
        <v>1</v>
      </c>
      <c r="Z91" s="5">
        <f t="shared" ref="Z91:Z93" si="404">Y91*O91</f>
        <v>45</v>
      </c>
      <c r="AA91" s="2">
        <v>100</v>
      </c>
      <c r="AB91" s="5">
        <f t="shared" si="154"/>
        <v>4500</v>
      </c>
      <c r="AD91" s="25">
        <v>18</v>
      </c>
      <c r="AE91" s="12">
        <f t="shared" ref="AE91:AE93" si="405">AD91+AC91</f>
        <v>18</v>
      </c>
      <c r="AF91" s="8">
        <f t="shared" si="155"/>
        <v>2.5</v>
      </c>
      <c r="AG91" s="2">
        <v>2</v>
      </c>
      <c r="AH91" s="46">
        <v>5</v>
      </c>
      <c r="AI91" s="8">
        <f t="shared" si="156"/>
        <v>9</v>
      </c>
      <c r="AJ91" s="27">
        <f t="shared" si="7"/>
        <v>0</v>
      </c>
      <c r="AK91" s="8">
        <f t="shared" ref="AK91:AK93" si="406">AJ91/AH91</f>
        <v>0</v>
      </c>
      <c r="AM91" s="2">
        <v>450</v>
      </c>
      <c r="AN91" s="26">
        <f t="shared" si="256"/>
        <v>1699</v>
      </c>
      <c r="AO91" s="40" t="s">
        <v>19</v>
      </c>
    </row>
    <row r="92" spans="1:43">
      <c r="A92" s="2" t="s">
        <v>39</v>
      </c>
      <c r="B92" s="55" t="s">
        <v>266</v>
      </c>
      <c r="C92" s="2" t="s">
        <v>37</v>
      </c>
      <c r="D92" s="2" t="s">
        <v>34</v>
      </c>
      <c r="E92" s="53">
        <v>3025</v>
      </c>
      <c r="F92" s="3">
        <v>2</v>
      </c>
      <c r="G92" s="4">
        <v>4</v>
      </c>
      <c r="H92" s="4">
        <v>45</v>
      </c>
      <c r="J92" s="3">
        <v>0</v>
      </c>
      <c r="L92" s="3">
        <v>5</v>
      </c>
      <c r="M92" s="3">
        <v>-3</v>
      </c>
      <c r="N92" s="26">
        <f t="shared" si="400"/>
        <v>2</v>
      </c>
      <c r="O92" s="5">
        <f t="shared" si="401"/>
        <v>45</v>
      </c>
      <c r="P92" s="5">
        <f t="shared" si="402"/>
        <v>43</v>
      </c>
      <c r="Q92" s="5">
        <f t="shared" si="403"/>
        <v>47</v>
      </c>
      <c r="R92" s="37" t="str">
        <f t="shared" si="12"/>
        <v>no</v>
      </c>
      <c r="T92" s="25">
        <v>0</v>
      </c>
      <c r="V92" s="3">
        <v>4</v>
      </c>
      <c r="Y92" s="2">
        <v>1</v>
      </c>
      <c r="Z92" s="5">
        <f t="shared" si="404"/>
        <v>45</v>
      </c>
      <c r="AA92" s="2">
        <v>100</v>
      </c>
      <c r="AB92" s="5">
        <f t="shared" si="154"/>
        <v>4500</v>
      </c>
      <c r="AD92" s="25">
        <v>18</v>
      </c>
      <c r="AE92" s="12">
        <f t="shared" si="405"/>
        <v>18</v>
      </c>
      <c r="AF92" s="8">
        <f t="shared" si="155"/>
        <v>2.5</v>
      </c>
      <c r="AG92" s="2">
        <v>2</v>
      </c>
      <c r="AH92" s="46">
        <v>5</v>
      </c>
      <c r="AI92" s="8">
        <f t="shared" si="156"/>
        <v>9</v>
      </c>
      <c r="AJ92" s="27">
        <f t="shared" si="7"/>
        <v>0</v>
      </c>
      <c r="AK92" s="8">
        <f t="shared" si="406"/>
        <v>0</v>
      </c>
      <c r="AM92" s="2">
        <v>450</v>
      </c>
      <c r="AN92" s="26">
        <f t="shared" si="256"/>
        <v>1809</v>
      </c>
      <c r="AO92" s="40" t="s">
        <v>19</v>
      </c>
    </row>
    <row r="93" spans="1:43">
      <c r="A93" s="2" t="s">
        <v>40</v>
      </c>
      <c r="B93" s="55" t="s">
        <v>266</v>
      </c>
      <c r="C93" s="2" t="s">
        <v>37</v>
      </c>
      <c r="D93" s="2" t="s">
        <v>34</v>
      </c>
      <c r="E93" s="53">
        <v>3025</v>
      </c>
      <c r="F93" s="3">
        <v>1</v>
      </c>
      <c r="G93" s="4">
        <v>1</v>
      </c>
      <c r="H93" s="4">
        <v>45</v>
      </c>
      <c r="J93" s="3">
        <v>0</v>
      </c>
      <c r="L93" s="3">
        <v>5</v>
      </c>
      <c r="N93" s="26">
        <f t="shared" si="400"/>
        <v>5</v>
      </c>
      <c r="O93" s="5">
        <f t="shared" si="401"/>
        <v>45</v>
      </c>
      <c r="P93" s="5">
        <f t="shared" si="402"/>
        <v>40</v>
      </c>
      <c r="Q93" s="5">
        <f t="shared" si="403"/>
        <v>50</v>
      </c>
      <c r="R93" s="37" t="str">
        <f t="shared" si="12"/>
        <v>no</v>
      </c>
      <c r="T93" s="25">
        <v>0</v>
      </c>
      <c r="V93" s="3">
        <v>1</v>
      </c>
      <c r="X93" s="6">
        <v>1.25</v>
      </c>
      <c r="Y93" s="2">
        <v>1</v>
      </c>
      <c r="Z93" s="5">
        <f t="shared" si="404"/>
        <v>45</v>
      </c>
      <c r="AA93" s="2">
        <v>100</v>
      </c>
      <c r="AB93" s="5">
        <f t="shared" si="154"/>
        <v>4500</v>
      </c>
      <c r="AC93" s="28">
        <v>-2</v>
      </c>
      <c r="AD93" s="25">
        <v>18</v>
      </c>
      <c r="AE93" s="12">
        <f t="shared" si="405"/>
        <v>16</v>
      </c>
      <c r="AF93" s="8">
        <f t="shared" si="155"/>
        <v>2.8125</v>
      </c>
      <c r="AG93" s="2">
        <v>2</v>
      </c>
      <c r="AH93" s="46">
        <v>5</v>
      </c>
      <c r="AI93" s="8">
        <f t="shared" si="156"/>
        <v>9</v>
      </c>
      <c r="AJ93" s="27">
        <f t="shared" si="7"/>
        <v>0</v>
      </c>
      <c r="AK93" s="8">
        <f t="shared" si="406"/>
        <v>0</v>
      </c>
      <c r="AM93" s="2">
        <v>450</v>
      </c>
      <c r="AN93" s="26">
        <f t="shared" si="256"/>
        <v>1740</v>
      </c>
      <c r="AO93" s="40" t="s">
        <v>19</v>
      </c>
    </row>
    <row r="94" spans="1:43">
      <c r="A94" s="2" t="s">
        <v>40</v>
      </c>
      <c r="B94" s="55" t="s">
        <v>266</v>
      </c>
      <c r="C94" s="2" t="s">
        <v>37</v>
      </c>
      <c r="D94" s="2" t="s">
        <v>34</v>
      </c>
      <c r="E94" s="53">
        <v>3025</v>
      </c>
      <c r="F94" s="3">
        <v>2</v>
      </c>
      <c r="G94" s="4">
        <v>2</v>
      </c>
      <c r="H94" s="4">
        <v>45</v>
      </c>
      <c r="J94" s="3">
        <v>0</v>
      </c>
      <c r="L94" s="3">
        <v>5</v>
      </c>
      <c r="N94" s="26">
        <f t="shared" ref="N94:N104" si="407">L94+M94</f>
        <v>5</v>
      </c>
      <c r="O94" s="5">
        <f t="shared" ref="O94:O99" si="408">H94+I94</f>
        <v>45</v>
      </c>
      <c r="P94" s="5">
        <f t="shared" ref="P94:P99" si="409">O94-N94</f>
        <v>40</v>
      </c>
      <c r="Q94" s="5">
        <f t="shared" ref="Q94:Q99" si="410">O94+N94</f>
        <v>50</v>
      </c>
      <c r="R94" s="37" t="str">
        <f t="shared" si="12"/>
        <v>no</v>
      </c>
      <c r="T94" s="25">
        <v>0</v>
      </c>
      <c r="V94" s="3">
        <v>1</v>
      </c>
      <c r="X94" s="6">
        <v>1.5</v>
      </c>
      <c r="Y94" s="2">
        <v>1</v>
      </c>
      <c r="Z94" s="5">
        <f t="shared" ref="Z94:Z155" si="411">Y94*O94</f>
        <v>45</v>
      </c>
      <c r="AA94" s="2">
        <v>100</v>
      </c>
      <c r="AB94" s="5">
        <f t="shared" si="154"/>
        <v>4500</v>
      </c>
      <c r="AC94" s="28">
        <v>-4</v>
      </c>
      <c r="AD94" s="25">
        <v>18</v>
      </c>
      <c r="AE94" s="12">
        <f t="shared" ref="AE94:AE104" si="412">AD94+AC94</f>
        <v>14</v>
      </c>
      <c r="AF94" s="8">
        <f t="shared" si="155"/>
        <v>3.2142857142857144</v>
      </c>
      <c r="AG94" s="2">
        <v>2</v>
      </c>
      <c r="AH94" s="46">
        <v>5</v>
      </c>
      <c r="AI94" s="8">
        <f t="shared" si="156"/>
        <v>9</v>
      </c>
      <c r="AJ94" s="27">
        <f t="shared" si="7"/>
        <v>0</v>
      </c>
      <c r="AK94" s="8">
        <f t="shared" ref="AK94:AK132" si="413">AJ94/AH94</f>
        <v>0</v>
      </c>
      <c r="AM94" s="2">
        <v>450</v>
      </c>
      <c r="AN94" s="26">
        <f t="shared" si="256"/>
        <v>1776.3571428571429</v>
      </c>
      <c r="AO94" s="40" t="s">
        <v>19</v>
      </c>
    </row>
    <row r="95" spans="1:43">
      <c r="A95" s="2" t="s">
        <v>41</v>
      </c>
      <c r="B95" s="55" t="s">
        <v>266</v>
      </c>
      <c r="C95" s="2" t="s">
        <v>37</v>
      </c>
      <c r="D95" s="2" t="s">
        <v>34</v>
      </c>
      <c r="E95" s="53">
        <v>3025</v>
      </c>
      <c r="F95" s="3">
        <v>2</v>
      </c>
      <c r="G95" s="4">
        <v>2</v>
      </c>
      <c r="H95" s="4">
        <v>45</v>
      </c>
      <c r="I95" s="3">
        <v>5</v>
      </c>
      <c r="J95" s="3">
        <v>0</v>
      </c>
      <c r="L95" s="3">
        <v>5</v>
      </c>
      <c r="N95" s="26">
        <f t="shared" si="407"/>
        <v>5</v>
      </c>
      <c r="O95" s="5">
        <f t="shared" si="408"/>
        <v>50</v>
      </c>
      <c r="P95" s="5">
        <f t="shared" si="409"/>
        <v>45</v>
      </c>
      <c r="Q95" s="5">
        <f t="shared" si="410"/>
        <v>55</v>
      </c>
      <c r="R95" s="37" t="str">
        <f t="shared" si="12"/>
        <v>no</v>
      </c>
      <c r="T95" s="25">
        <v>0</v>
      </c>
      <c r="V95" s="3">
        <v>1</v>
      </c>
      <c r="Y95" s="2">
        <v>1</v>
      </c>
      <c r="Z95" s="5">
        <f t="shared" si="411"/>
        <v>50</v>
      </c>
      <c r="AA95" s="2">
        <v>100</v>
      </c>
      <c r="AB95" s="5">
        <f t="shared" si="154"/>
        <v>5000</v>
      </c>
      <c r="AD95" s="25">
        <v>18</v>
      </c>
      <c r="AE95" s="12">
        <f t="shared" si="412"/>
        <v>18</v>
      </c>
      <c r="AF95" s="8">
        <f t="shared" si="155"/>
        <v>2.7777777777777777</v>
      </c>
      <c r="AG95" s="2">
        <v>2</v>
      </c>
      <c r="AH95" s="46">
        <v>5</v>
      </c>
      <c r="AI95" s="8">
        <f t="shared" si="156"/>
        <v>10</v>
      </c>
      <c r="AJ95" s="27">
        <f t="shared" si="7"/>
        <v>0</v>
      </c>
      <c r="AK95" s="8">
        <f t="shared" si="413"/>
        <v>0</v>
      </c>
      <c r="AM95" s="2">
        <v>450</v>
      </c>
      <c r="AN95" s="26">
        <f t="shared" si="256"/>
        <v>1725.1111111111111</v>
      </c>
      <c r="AO95" s="40" t="s">
        <v>19</v>
      </c>
    </row>
    <row r="96" spans="1:43">
      <c r="A96" s="2" t="s">
        <v>41</v>
      </c>
      <c r="B96" s="55" t="s">
        <v>266</v>
      </c>
      <c r="C96" s="2" t="s">
        <v>37</v>
      </c>
      <c r="D96" s="2" t="s">
        <v>34</v>
      </c>
      <c r="E96" s="53">
        <v>3025</v>
      </c>
      <c r="F96" s="3">
        <v>2</v>
      </c>
      <c r="G96" s="4">
        <v>4</v>
      </c>
      <c r="H96" s="4">
        <v>45</v>
      </c>
      <c r="I96" s="3">
        <v>10</v>
      </c>
      <c r="J96" s="3">
        <v>0</v>
      </c>
      <c r="L96" s="3">
        <v>5</v>
      </c>
      <c r="N96" s="26">
        <f t="shared" si="407"/>
        <v>5</v>
      </c>
      <c r="O96" s="5">
        <f t="shared" si="408"/>
        <v>55</v>
      </c>
      <c r="P96" s="5">
        <f t="shared" si="409"/>
        <v>50</v>
      </c>
      <c r="Q96" s="5">
        <f t="shared" si="410"/>
        <v>60</v>
      </c>
      <c r="R96" s="37" t="str">
        <f t="shared" si="12"/>
        <v>no</v>
      </c>
      <c r="T96" s="25">
        <v>0</v>
      </c>
      <c r="V96" s="3">
        <v>1</v>
      </c>
      <c r="Y96" s="2">
        <v>1</v>
      </c>
      <c r="Z96" s="5">
        <f t="shared" si="411"/>
        <v>55</v>
      </c>
      <c r="AA96" s="2">
        <v>100</v>
      </c>
      <c r="AB96" s="5">
        <f t="shared" si="154"/>
        <v>5500</v>
      </c>
      <c r="AD96" s="25">
        <v>18</v>
      </c>
      <c r="AE96" s="12">
        <f t="shared" si="412"/>
        <v>18</v>
      </c>
      <c r="AF96" s="8">
        <f t="shared" si="155"/>
        <v>3.0555555555555554</v>
      </c>
      <c r="AG96" s="2">
        <v>2</v>
      </c>
      <c r="AH96" s="46">
        <v>5</v>
      </c>
      <c r="AI96" s="8">
        <f t="shared" si="156"/>
        <v>11</v>
      </c>
      <c r="AJ96" s="27">
        <f t="shared" si="7"/>
        <v>0</v>
      </c>
      <c r="AK96" s="8">
        <f t="shared" si="413"/>
        <v>0</v>
      </c>
      <c r="AM96" s="2">
        <v>450</v>
      </c>
      <c r="AN96" s="26">
        <f t="shared" si="256"/>
        <v>1821.2222222222222</v>
      </c>
      <c r="AO96" s="40" t="s">
        <v>19</v>
      </c>
    </row>
    <row r="97" spans="1:43">
      <c r="A97" s="2" t="s">
        <v>42</v>
      </c>
      <c r="B97" s="55" t="s">
        <v>266</v>
      </c>
      <c r="C97" s="2" t="s">
        <v>37</v>
      </c>
      <c r="D97" s="2" t="s">
        <v>34</v>
      </c>
      <c r="E97" s="53">
        <v>3025</v>
      </c>
      <c r="F97" s="3">
        <v>2</v>
      </c>
      <c r="G97" s="4">
        <v>0</v>
      </c>
      <c r="H97" s="4">
        <v>45</v>
      </c>
      <c r="I97" s="3">
        <v>5</v>
      </c>
      <c r="J97" s="3">
        <v>0</v>
      </c>
      <c r="L97" s="3">
        <v>5</v>
      </c>
      <c r="N97" s="26">
        <f t="shared" si="407"/>
        <v>5</v>
      </c>
      <c r="O97" s="5">
        <f t="shared" si="408"/>
        <v>50</v>
      </c>
      <c r="P97" s="5">
        <f t="shared" si="409"/>
        <v>45</v>
      </c>
      <c r="Q97" s="5">
        <f t="shared" si="410"/>
        <v>55</v>
      </c>
      <c r="R97" s="37" t="str">
        <f t="shared" si="12"/>
        <v>no</v>
      </c>
      <c r="T97" s="25">
        <v>0</v>
      </c>
      <c r="V97" s="3">
        <v>2</v>
      </c>
      <c r="Y97" s="2">
        <v>1</v>
      </c>
      <c r="Z97" s="5">
        <f t="shared" si="411"/>
        <v>50</v>
      </c>
      <c r="AA97" s="2">
        <v>100</v>
      </c>
      <c r="AB97" s="5">
        <f t="shared" si="154"/>
        <v>5000</v>
      </c>
      <c r="AD97" s="25">
        <v>18</v>
      </c>
      <c r="AE97" s="12">
        <f t="shared" si="412"/>
        <v>18</v>
      </c>
      <c r="AF97" s="8">
        <f t="shared" si="155"/>
        <v>2.7777777777777777</v>
      </c>
      <c r="AG97" s="2">
        <v>2</v>
      </c>
      <c r="AH97" s="46">
        <v>5</v>
      </c>
      <c r="AI97" s="8">
        <f t="shared" si="156"/>
        <v>10</v>
      </c>
      <c r="AJ97" s="27">
        <f t="shared" si="7"/>
        <v>0</v>
      </c>
      <c r="AK97" s="8">
        <f t="shared" si="413"/>
        <v>0</v>
      </c>
      <c r="AM97" s="2">
        <v>450</v>
      </c>
      <c r="AN97" s="26">
        <f t="shared" si="256"/>
        <v>1775.1111111111111</v>
      </c>
      <c r="AO97" s="40" t="s">
        <v>19</v>
      </c>
    </row>
    <row r="98" spans="1:43">
      <c r="A98" s="2" t="s">
        <v>42</v>
      </c>
      <c r="B98" s="55" t="s">
        <v>266</v>
      </c>
      <c r="C98" s="2" t="s">
        <v>37</v>
      </c>
      <c r="D98" s="2" t="s">
        <v>34</v>
      </c>
      <c r="E98" s="53">
        <v>3025</v>
      </c>
      <c r="F98" s="3">
        <v>3</v>
      </c>
      <c r="G98" s="4">
        <v>0</v>
      </c>
      <c r="H98" s="4">
        <v>45</v>
      </c>
      <c r="I98" s="3">
        <v>10</v>
      </c>
      <c r="J98" s="3">
        <v>0</v>
      </c>
      <c r="L98" s="3">
        <v>5</v>
      </c>
      <c r="N98" s="26">
        <f t="shared" si="407"/>
        <v>5</v>
      </c>
      <c r="O98" s="5">
        <f t="shared" si="408"/>
        <v>55</v>
      </c>
      <c r="P98" s="5">
        <f t="shared" si="409"/>
        <v>50</v>
      </c>
      <c r="Q98" s="5">
        <f t="shared" si="410"/>
        <v>60</v>
      </c>
      <c r="R98" s="37" t="str">
        <f t="shared" si="12"/>
        <v>no</v>
      </c>
      <c r="T98" s="25">
        <v>0</v>
      </c>
      <c r="V98" s="3">
        <v>4</v>
      </c>
      <c r="Y98" s="2">
        <v>1</v>
      </c>
      <c r="Z98" s="5">
        <f t="shared" si="411"/>
        <v>55</v>
      </c>
      <c r="AA98" s="2">
        <v>100</v>
      </c>
      <c r="AB98" s="5">
        <f t="shared" si="154"/>
        <v>5500</v>
      </c>
      <c r="AD98" s="25">
        <v>18</v>
      </c>
      <c r="AE98" s="12">
        <f t="shared" si="412"/>
        <v>18</v>
      </c>
      <c r="AF98" s="8">
        <f t="shared" si="155"/>
        <v>3.0555555555555554</v>
      </c>
      <c r="AG98" s="2">
        <v>2</v>
      </c>
      <c r="AH98" s="46">
        <v>5</v>
      </c>
      <c r="AI98" s="8">
        <f t="shared" si="156"/>
        <v>11</v>
      </c>
      <c r="AJ98" s="27">
        <f t="shared" si="7"/>
        <v>0</v>
      </c>
      <c r="AK98" s="8">
        <f t="shared" si="413"/>
        <v>0</v>
      </c>
      <c r="AM98" s="2">
        <v>450</v>
      </c>
      <c r="AN98" s="26">
        <f t="shared" si="256"/>
        <v>1971.2222222222222</v>
      </c>
      <c r="AO98" s="40" t="s">
        <v>19</v>
      </c>
    </row>
    <row r="99" spans="1:43">
      <c r="A99" s="2" t="s">
        <v>222</v>
      </c>
      <c r="B99" s="55" t="s">
        <v>266</v>
      </c>
      <c r="C99" s="47" t="s">
        <v>221</v>
      </c>
      <c r="D99" s="2" t="s">
        <v>220</v>
      </c>
      <c r="E99" s="53">
        <v>3025</v>
      </c>
      <c r="F99" s="3">
        <v>0</v>
      </c>
      <c r="G99" s="4">
        <v>1</v>
      </c>
      <c r="H99" s="4">
        <v>70</v>
      </c>
      <c r="J99" s="3">
        <v>0</v>
      </c>
      <c r="L99" s="3">
        <v>8</v>
      </c>
      <c r="N99" s="26">
        <f t="shared" si="407"/>
        <v>8</v>
      </c>
      <c r="O99" s="5">
        <f t="shared" si="408"/>
        <v>70</v>
      </c>
      <c r="P99" s="5">
        <f t="shared" si="409"/>
        <v>62</v>
      </c>
      <c r="Q99" s="5">
        <f t="shared" si="410"/>
        <v>78</v>
      </c>
      <c r="R99" s="37" t="str">
        <f t="shared" ref="R99" si="414">IF(P99&gt;=61,"always",IF(Q99&gt;=61,"yes","no"))</f>
        <v>always</v>
      </c>
      <c r="T99" s="25">
        <v>0</v>
      </c>
      <c r="V99" s="3">
        <v>1</v>
      </c>
      <c r="X99" s="6">
        <v>1.25</v>
      </c>
      <c r="Y99" s="2">
        <v>1</v>
      </c>
      <c r="Z99" s="5">
        <f t="shared" si="411"/>
        <v>70</v>
      </c>
      <c r="AA99" s="2">
        <v>100</v>
      </c>
      <c r="AB99" s="5">
        <f t="shared" ref="AB99" si="415">Z99*AA99</f>
        <v>7000</v>
      </c>
      <c r="AD99" s="25">
        <v>36</v>
      </c>
      <c r="AE99" s="12">
        <f t="shared" si="412"/>
        <v>36</v>
      </c>
      <c r="AF99" s="8">
        <f t="shared" ref="AF99" si="416">Z99/AE99</f>
        <v>1.9444444444444444</v>
      </c>
      <c r="AG99" s="2">
        <v>4</v>
      </c>
      <c r="AH99" s="46">
        <v>9</v>
      </c>
      <c r="AI99" s="8">
        <f t="shared" ref="AI99" si="417">Z99/AH99</f>
        <v>7.7777777777777777</v>
      </c>
      <c r="AJ99" s="27">
        <f t="shared" ref="AJ99" si="418">(J99+K99)*Y99</f>
        <v>0</v>
      </c>
      <c r="AK99" s="8">
        <f t="shared" si="413"/>
        <v>0</v>
      </c>
      <c r="AM99" s="2">
        <v>450</v>
      </c>
      <c r="AN99" s="26">
        <f t="shared" ref="AN99" si="419">(((Z99*12)+(O99*2)+(AI99*25)+(1.2*AM99))+(AJ99*5)+(X99*75)+(V99*50)+(AK99*20)-(N99*10)-((AG99*30)-30)+(AF99*4)-(AE99*8)-(T99*25)+(AA99*4)+(W99*50)+(S99*Y99*100)-(Y99*2))*(1-(U99/200))</f>
        <v>1805.9722222222222</v>
      </c>
      <c r="AO99" s="40" t="s">
        <v>19</v>
      </c>
      <c r="AP99" s="41" t="s">
        <v>19</v>
      </c>
      <c r="AQ99" s="41" t="s">
        <v>19</v>
      </c>
    </row>
    <row r="100" spans="1:43">
      <c r="A100" s="2" t="s">
        <v>241</v>
      </c>
      <c r="B100" s="55" t="s">
        <v>266</v>
      </c>
      <c r="C100" s="47" t="s">
        <v>221</v>
      </c>
      <c r="D100" s="2" t="s">
        <v>220</v>
      </c>
      <c r="E100" s="53">
        <v>3025</v>
      </c>
      <c r="F100" s="3">
        <v>1</v>
      </c>
      <c r="G100" s="4">
        <v>2</v>
      </c>
      <c r="H100" s="4">
        <v>70</v>
      </c>
      <c r="I100" s="3">
        <v>5</v>
      </c>
      <c r="J100" s="3">
        <v>0</v>
      </c>
      <c r="L100" s="3">
        <v>8</v>
      </c>
      <c r="N100" s="26">
        <f t="shared" ref="N100" si="420">L100+M100</f>
        <v>8</v>
      </c>
      <c r="O100" s="5">
        <f t="shared" ref="O100" si="421">H100+I100</f>
        <v>75</v>
      </c>
      <c r="P100" s="5">
        <f t="shared" ref="P100" si="422">O100-N100</f>
        <v>67</v>
      </c>
      <c r="Q100" s="5">
        <f t="shared" ref="Q100" si="423">O100+N100</f>
        <v>83</v>
      </c>
      <c r="R100" s="37" t="str">
        <f t="shared" ref="R100" si="424">IF(P100&gt;=61,"always",IF(Q100&gt;=61,"yes","no"))</f>
        <v>always</v>
      </c>
      <c r="T100" s="25">
        <v>0</v>
      </c>
      <c r="V100" s="3">
        <v>1</v>
      </c>
      <c r="X100" s="6">
        <v>1.25</v>
      </c>
      <c r="Y100" s="2">
        <v>1</v>
      </c>
      <c r="Z100" s="5">
        <f t="shared" ref="Z100" si="425">Y100*O100</f>
        <v>75</v>
      </c>
      <c r="AA100" s="2">
        <v>100</v>
      </c>
      <c r="AB100" s="5">
        <f t="shared" ref="AB100" si="426">Z100*AA100</f>
        <v>7500</v>
      </c>
      <c r="AD100" s="25">
        <v>36</v>
      </c>
      <c r="AE100" s="12">
        <f t="shared" ref="AE100" si="427">AD100+AC100</f>
        <v>36</v>
      </c>
      <c r="AF100" s="8">
        <f t="shared" ref="AF100" si="428">Z100/AE100</f>
        <v>2.0833333333333335</v>
      </c>
      <c r="AG100" s="31">
        <v>5</v>
      </c>
      <c r="AH100" s="46">
        <v>9</v>
      </c>
      <c r="AI100" s="8">
        <f t="shared" ref="AI100" si="429">Z100/AH100</f>
        <v>8.3333333333333339</v>
      </c>
      <c r="AJ100" s="27">
        <f t="shared" ref="AJ100" si="430">(J100+K100)*Y100</f>
        <v>0</v>
      </c>
      <c r="AK100" s="8">
        <f t="shared" ref="AK100" si="431">AJ100/AH100</f>
        <v>0</v>
      </c>
      <c r="AM100" s="2">
        <v>450</v>
      </c>
      <c r="AN100" s="26">
        <f t="shared" ref="AN100" si="432">(((Z100*12)+(O100*2)+(AI100*25)+(1.2*AM100))+(AJ100*5)+(X100*75)+(V100*50)+(AK100*20)-(N100*10)-((AG100*30)-30)+(AF100*4)-(AE100*8)-(T100*25)+(AA100*4)+(W100*50)+(S100*Y100*100)-(Y100*2))*(1-(U100/200))</f>
        <v>1860.4166666666665</v>
      </c>
      <c r="AO100" s="40" t="s">
        <v>19</v>
      </c>
      <c r="AP100" s="41" t="s">
        <v>19</v>
      </c>
    </row>
    <row r="101" spans="1:43">
      <c r="A101" s="2" t="s">
        <v>240</v>
      </c>
      <c r="B101" s="55" t="s">
        <v>266</v>
      </c>
      <c r="C101" s="47" t="s">
        <v>221</v>
      </c>
      <c r="D101" s="2" t="s">
        <v>220</v>
      </c>
      <c r="E101" s="53">
        <v>3025</v>
      </c>
      <c r="F101" s="3">
        <v>2</v>
      </c>
      <c r="G101" s="4">
        <v>4</v>
      </c>
      <c r="H101" s="4">
        <v>70</v>
      </c>
      <c r="J101" s="3">
        <v>0</v>
      </c>
      <c r="L101" s="3">
        <v>8</v>
      </c>
      <c r="M101" s="3">
        <v>-3</v>
      </c>
      <c r="N101" s="26">
        <f t="shared" ref="N101" si="433">L101+M101</f>
        <v>5</v>
      </c>
      <c r="O101" s="5">
        <f t="shared" ref="O101" si="434">H101+I101</f>
        <v>70</v>
      </c>
      <c r="P101" s="5">
        <f t="shared" ref="P101" si="435">O101-N101</f>
        <v>65</v>
      </c>
      <c r="Q101" s="5">
        <f t="shared" ref="Q101" si="436">O101+N101</f>
        <v>75</v>
      </c>
      <c r="R101" s="37" t="str">
        <f t="shared" ref="R101" si="437">IF(P101&gt;=61,"always",IF(Q101&gt;=61,"yes","no"))</f>
        <v>always</v>
      </c>
      <c r="T101" s="25">
        <v>0</v>
      </c>
      <c r="V101" s="3">
        <v>4</v>
      </c>
      <c r="X101" s="6">
        <v>1.25</v>
      </c>
      <c r="Y101" s="2">
        <v>1</v>
      </c>
      <c r="Z101" s="5">
        <f t="shared" ref="Z101" si="438">Y101*O101</f>
        <v>70</v>
      </c>
      <c r="AA101" s="2">
        <v>100</v>
      </c>
      <c r="AB101" s="5">
        <f t="shared" ref="AB101" si="439">Z101*AA101</f>
        <v>7000</v>
      </c>
      <c r="AD101" s="25">
        <v>36</v>
      </c>
      <c r="AE101" s="12">
        <f t="shared" ref="AE101" si="440">AD101+AC101</f>
        <v>36</v>
      </c>
      <c r="AF101" s="8">
        <f t="shared" ref="AF101" si="441">Z101/AE101</f>
        <v>1.9444444444444444</v>
      </c>
      <c r="AG101" s="2">
        <v>4</v>
      </c>
      <c r="AH101" s="46">
        <v>9</v>
      </c>
      <c r="AI101" s="8">
        <f t="shared" ref="AI101" si="442">Z101/AH101</f>
        <v>7.7777777777777777</v>
      </c>
      <c r="AJ101" s="27">
        <f t="shared" ref="AJ101" si="443">(J101+K101)*Y101</f>
        <v>0</v>
      </c>
      <c r="AK101" s="8">
        <f t="shared" ref="AK101" si="444">AJ101/AH101</f>
        <v>0</v>
      </c>
      <c r="AM101" s="2">
        <v>450</v>
      </c>
      <c r="AN101" s="26">
        <f t="shared" ref="AN101" si="445">(((Z101*12)+(O101*2)+(AI101*25)+(1.2*AM101))+(AJ101*5)+(X101*75)+(V101*50)+(AK101*20)-(N101*10)-((AG101*30)-30)+(AF101*4)-(AE101*8)-(T101*25)+(AA101*4)+(W101*50)+(S101*Y101*100)-(Y101*2))*(1-(U101/200))</f>
        <v>1985.9722222222222</v>
      </c>
      <c r="AO101" s="40" t="s">
        <v>19</v>
      </c>
      <c r="AP101" s="41" t="s">
        <v>19</v>
      </c>
    </row>
    <row r="102" spans="1:43">
      <c r="A102" s="2" t="s">
        <v>43</v>
      </c>
      <c r="B102" s="55" t="s">
        <v>266</v>
      </c>
      <c r="C102" s="2" t="s">
        <v>37</v>
      </c>
      <c r="D102" s="2" t="s">
        <v>46</v>
      </c>
      <c r="E102" s="53" t="s">
        <v>261</v>
      </c>
      <c r="F102" s="3">
        <v>0</v>
      </c>
      <c r="G102" s="4">
        <v>100</v>
      </c>
      <c r="H102" s="4">
        <v>45</v>
      </c>
      <c r="J102" s="3">
        <v>0</v>
      </c>
      <c r="L102" s="3">
        <v>5</v>
      </c>
      <c r="N102" s="27">
        <f t="shared" si="407"/>
        <v>5</v>
      </c>
      <c r="O102" s="5">
        <f t="shared" ref="O102:O104" si="446">H102+I102</f>
        <v>45</v>
      </c>
      <c r="P102" s="5">
        <f t="shared" ref="P102:P104" si="447">O102-N102</f>
        <v>40</v>
      </c>
      <c r="Q102" s="5">
        <f t="shared" ref="Q102:Q104" si="448">O102+N102</f>
        <v>50</v>
      </c>
      <c r="R102" s="37" t="str">
        <f t="shared" si="12"/>
        <v>no</v>
      </c>
      <c r="T102" s="25">
        <v>0</v>
      </c>
      <c r="V102" s="3">
        <v>1</v>
      </c>
      <c r="X102" s="6">
        <v>1.25</v>
      </c>
      <c r="Y102" s="2">
        <v>1</v>
      </c>
      <c r="Z102" s="5">
        <f t="shared" si="411"/>
        <v>45</v>
      </c>
      <c r="AA102" s="2">
        <v>100</v>
      </c>
      <c r="AB102" s="5">
        <f t="shared" si="154"/>
        <v>4500</v>
      </c>
      <c r="AC102" s="28">
        <v>-4</v>
      </c>
      <c r="AD102" s="25">
        <v>24</v>
      </c>
      <c r="AE102" s="5">
        <f t="shared" si="412"/>
        <v>20</v>
      </c>
      <c r="AF102" s="8">
        <f t="shared" si="155"/>
        <v>2.25</v>
      </c>
      <c r="AG102" s="2">
        <v>2</v>
      </c>
      <c r="AH102" s="46">
        <v>5</v>
      </c>
      <c r="AI102" s="8">
        <f t="shared" si="156"/>
        <v>9</v>
      </c>
      <c r="AJ102" s="27">
        <f t="shared" si="7"/>
        <v>0</v>
      </c>
      <c r="AK102" s="8">
        <f t="shared" si="413"/>
        <v>0</v>
      </c>
      <c r="AM102" s="2">
        <v>570</v>
      </c>
      <c r="AN102" s="26">
        <f t="shared" si="256"/>
        <v>1849.75</v>
      </c>
      <c r="AO102" s="40" t="s">
        <v>19</v>
      </c>
    </row>
    <row r="103" spans="1:43">
      <c r="A103" s="2" t="s">
        <v>44</v>
      </c>
      <c r="B103" s="55" t="s">
        <v>266</v>
      </c>
      <c r="C103" s="2" t="s">
        <v>37</v>
      </c>
      <c r="D103" s="2" t="s">
        <v>46</v>
      </c>
      <c r="E103" s="53" t="s">
        <v>261</v>
      </c>
      <c r="F103" s="3">
        <v>1</v>
      </c>
      <c r="G103" s="4">
        <v>100</v>
      </c>
      <c r="H103" s="4">
        <v>45</v>
      </c>
      <c r="I103" s="3">
        <v>5</v>
      </c>
      <c r="J103" s="3">
        <v>0</v>
      </c>
      <c r="L103" s="3">
        <v>5</v>
      </c>
      <c r="N103" s="27">
        <f t="shared" si="407"/>
        <v>5</v>
      </c>
      <c r="O103" s="5">
        <f t="shared" si="446"/>
        <v>50</v>
      </c>
      <c r="P103" s="5">
        <f t="shared" si="447"/>
        <v>45</v>
      </c>
      <c r="Q103" s="5">
        <f t="shared" si="448"/>
        <v>55</v>
      </c>
      <c r="R103" s="37" t="str">
        <f t="shared" si="12"/>
        <v>no</v>
      </c>
      <c r="T103" s="25">
        <v>0</v>
      </c>
      <c r="V103" s="3">
        <v>1</v>
      </c>
      <c r="X103" s="6">
        <v>1.25</v>
      </c>
      <c r="Y103" s="2">
        <v>1</v>
      </c>
      <c r="Z103" s="5">
        <f t="shared" si="411"/>
        <v>50</v>
      </c>
      <c r="AA103" s="2">
        <v>100</v>
      </c>
      <c r="AB103" s="5">
        <f t="shared" si="154"/>
        <v>5000</v>
      </c>
      <c r="AD103" s="25">
        <v>24</v>
      </c>
      <c r="AE103" s="5">
        <f t="shared" si="412"/>
        <v>24</v>
      </c>
      <c r="AF103" s="8">
        <f t="shared" si="155"/>
        <v>2.0833333333333335</v>
      </c>
      <c r="AG103" s="2">
        <v>2</v>
      </c>
      <c r="AH103" s="46">
        <v>5</v>
      </c>
      <c r="AI103" s="8">
        <f t="shared" si="156"/>
        <v>10</v>
      </c>
      <c r="AJ103" s="27">
        <f t="shared" si="7"/>
        <v>0</v>
      </c>
      <c r="AK103" s="8">
        <f t="shared" si="413"/>
        <v>0</v>
      </c>
      <c r="AM103" s="2">
        <v>570</v>
      </c>
      <c r="AN103" s="26">
        <f t="shared" si="256"/>
        <v>1912.0833333333333</v>
      </c>
      <c r="AO103" s="40" t="s">
        <v>19</v>
      </c>
    </row>
    <row r="104" spans="1:43">
      <c r="A104" s="2" t="s">
        <v>45</v>
      </c>
      <c r="B104" s="55" t="s">
        <v>266</v>
      </c>
      <c r="C104" s="2" t="s">
        <v>37</v>
      </c>
      <c r="D104" s="2" t="s">
        <v>46</v>
      </c>
      <c r="E104" s="53" t="s">
        <v>261</v>
      </c>
      <c r="F104" s="3">
        <v>2</v>
      </c>
      <c r="G104" s="4">
        <v>100</v>
      </c>
      <c r="H104" s="4">
        <v>45</v>
      </c>
      <c r="J104" s="3">
        <v>0</v>
      </c>
      <c r="L104" s="3">
        <v>5</v>
      </c>
      <c r="N104" s="27">
        <f t="shared" si="407"/>
        <v>5</v>
      </c>
      <c r="O104" s="5">
        <f t="shared" si="446"/>
        <v>45</v>
      </c>
      <c r="P104" s="5">
        <f t="shared" si="447"/>
        <v>40</v>
      </c>
      <c r="Q104" s="5">
        <f t="shared" si="448"/>
        <v>50</v>
      </c>
      <c r="R104" s="37" t="str">
        <f t="shared" si="12"/>
        <v>no</v>
      </c>
      <c r="T104" s="25">
        <v>0</v>
      </c>
      <c r="V104" s="3">
        <v>4</v>
      </c>
      <c r="X104" s="6">
        <v>1.33</v>
      </c>
      <c r="Y104" s="2">
        <v>1</v>
      </c>
      <c r="Z104" s="5">
        <f t="shared" si="411"/>
        <v>45</v>
      </c>
      <c r="AA104" s="2">
        <v>100</v>
      </c>
      <c r="AB104" s="5">
        <f t="shared" si="154"/>
        <v>4500</v>
      </c>
      <c r="AD104" s="25">
        <v>24</v>
      </c>
      <c r="AE104" s="5">
        <f t="shared" si="412"/>
        <v>24</v>
      </c>
      <c r="AF104" s="8">
        <f t="shared" si="155"/>
        <v>1.875</v>
      </c>
      <c r="AG104" s="2">
        <v>2</v>
      </c>
      <c r="AH104" s="46">
        <v>5</v>
      </c>
      <c r="AI104" s="8">
        <f t="shared" si="156"/>
        <v>9</v>
      </c>
      <c r="AJ104" s="27">
        <f t="shared" si="7"/>
        <v>0</v>
      </c>
      <c r="AK104" s="8">
        <f t="shared" si="413"/>
        <v>0</v>
      </c>
      <c r="AM104" s="2">
        <v>570</v>
      </c>
      <c r="AN104" s="26">
        <f t="shared" si="256"/>
        <v>1972.25</v>
      </c>
      <c r="AO104" s="40" t="s">
        <v>19</v>
      </c>
    </row>
    <row r="105" spans="1:43">
      <c r="A105" s="2" t="s">
        <v>281</v>
      </c>
      <c r="B105" s="55" t="s">
        <v>266</v>
      </c>
      <c r="C105" s="2" t="s">
        <v>37</v>
      </c>
      <c r="D105" s="2" t="s">
        <v>46</v>
      </c>
      <c r="E105" s="53" t="s">
        <v>263</v>
      </c>
      <c r="F105" s="3">
        <v>0</v>
      </c>
      <c r="G105" s="4">
        <v>0</v>
      </c>
      <c r="H105" s="4">
        <v>45</v>
      </c>
      <c r="J105" s="3">
        <v>0</v>
      </c>
      <c r="L105" s="3">
        <v>5</v>
      </c>
      <c r="N105" s="27">
        <f t="shared" ref="N105:N107" si="449">L105+M105</f>
        <v>5</v>
      </c>
      <c r="O105" s="5">
        <f t="shared" ref="O105:O107" si="450">H105+I105</f>
        <v>45</v>
      </c>
      <c r="P105" s="5">
        <f t="shared" ref="P105:P107" si="451">O105-N105</f>
        <v>40</v>
      </c>
      <c r="Q105" s="5">
        <f t="shared" ref="Q105:Q107" si="452">O105+N105</f>
        <v>50</v>
      </c>
      <c r="R105" s="37" t="str">
        <f t="shared" ref="R105:R107" si="453">IF(P105&gt;=61,"always",IF(Q105&gt;=61,"yes","no"))</f>
        <v>no</v>
      </c>
      <c r="T105" s="25">
        <v>0</v>
      </c>
      <c r="V105" s="3">
        <v>1</v>
      </c>
      <c r="X105" s="6">
        <v>1.25</v>
      </c>
      <c r="Y105" s="2">
        <v>1</v>
      </c>
      <c r="Z105" s="5">
        <f t="shared" ref="Z105:Z107" si="454">Y105*O105</f>
        <v>45</v>
      </c>
      <c r="AA105" s="2">
        <v>100</v>
      </c>
      <c r="AB105" s="5">
        <f t="shared" ref="AB105:AB107" si="455">Z105*AA105</f>
        <v>4500</v>
      </c>
      <c r="AD105" s="25">
        <v>24</v>
      </c>
      <c r="AE105" s="5">
        <f t="shared" ref="AE105:AE107" si="456">AD105+AC105</f>
        <v>24</v>
      </c>
      <c r="AF105" s="8">
        <f t="shared" ref="AF105:AF107" si="457">Z105/AE105</f>
        <v>1.875</v>
      </c>
      <c r="AG105" s="2">
        <v>2</v>
      </c>
      <c r="AH105" s="46">
        <v>5</v>
      </c>
      <c r="AI105" s="8">
        <f t="shared" ref="AI105:AI107" si="458">Z105/AH105</f>
        <v>9</v>
      </c>
      <c r="AJ105" s="27">
        <f t="shared" ref="AJ105:AJ107" si="459">(J105+K105)*Y105</f>
        <v>0</v>
      </c>
      <c r="AK105" s="8">
        <f t="shared" ref="AK105:AK107" si="460">AJ105/AH105</f>
        <v>0</v>
      </c>
      <c r="AM105" s="2">
        <v>570</v>
      </c>
      <c r="AN105" s="26">
        <f t="shared" si="256"/>
        <v>1816.25</v>
      </c>
      <c r="AO105" s="40" t="s">
        <v>19</v>
      </c>
      <c r="AP105" s="57" t="s">
        <v>19</v>
      </c>
    </row>
    <row r="106" spans="1:43">
      <c r="A106" s="2" t="s">
        <v>282</v>
      </c>
      <c r="B106" s="55" t="s">
        <v>266</v>
      </c>
      <c r="C106" s="2" t="s">
        <v>37</v>
      </c>
      <c r="D106" s="2" t="s">
        <v>46</v>
      </c>
      <c r="E106" s="53" t="s">
        <v>263</v>
      </c>
      <c r="F106" s="3">
        <v>2</v>
      </c>
      <c r="G106" s="4">
        <v>4</v>
      </c>
      <c r="H106" s="4">
        <v>45</v>
      </c>
      <c r="I106" s="3">
        <v>10</v>
      </c>
      <c r="J106" s="3">
        <v>0</v>
      </c>
      <c r="L106" s="3">
        <v>5</v>
      </c>
      <c r="N106" s="27">
        <f t="shared" si="449"/>
        <v>5</v>
      </c>
      <c r="O106" s="5">
        <f t="shared" si="450"/>
        <v>55</v>
      </c>
      <c r="P106" s="5">
        <f t="shared" si="451"/>
        <v>50</v>
      </c>
      <c r="Q106" s="5">
        <f t="shared" si="452"/>
        <v>60</v>
      </c>
      <c r="R106" s="37" t="str">
        <f t="shared" si="453"/>
        <v>no</v>
      </c>
      <c r="T106" s="25">
        <v>0</v>
      </c>
      <c r="V106" s="3">
        <v>1</v>
      </c>
      <c r="X106" s="6">
        <v>1.25</v>
      </c>
      <c r="Y106" s="2">
        <v>1</v>
      </c>
      <c r="Z106" s="5">
        <f t="shared" si="454"/>
        <v>55</v>
      </c>
      <c r="AA106" s="2">
        <v>100</v>
      </c>
      <c r="AB106" s="5">
        <f t="shared" si="455"/>
        <v>5500</v>
      </c>
      <c r="AD106" s="25">
        <v>24</v>
      </c>
      <c r="AE106" s="5">
        <f t="shared" si="456"/>
        <v>24</v>
      </c>
      <c r="AF106" s="8">
        <f t="shared" si="457"/>
        <v>2.2916666666666665</v>
      </c>
      <c r="AG106" s="2">
        <v>2</v>
      </c>
      <c r="AH106" s="46">
        <v>5</v>
      </c>
      <c r="AI106" s="8">
        <f t="shared" si="458"/>
        <v>11</v>
      </c>
      <c r="AJ106" s="27">
        <f t="shared" si="459"/>
        <v>0</v>
      </c>
      <c r="AK106" s="8">
        <f t="shared" si="460"/>
        <v>0</v>
      </c>
      <c r="AM106" s="2">
        <v>570</v>
      </c>
      <c r="AN106" s="26">
        <f t="shared" ref="AN106:AN107" si="461">(((Z106*12)+(O106*2)+(AI106*25)+(1.2*AM106))+(AJ106*5)+(X106*75)+(V106*50)+(AK106*20)-(N106*10)-((AG106*30)-30)+(AF106*4)-(AE106*8)-(T106*25)+(AA106*4)+(W106*50)+(S106*Y106*100)-(Y106*2))*(1-(U106/200))</f>
        <v>2007.9166666666667</v>
      </c>
      <c r="AO106" s="40" t="s">
        <v>19</v>
      </c>
      <c r="AP106" s="57" t="s">
        <v>19</v>
      </c>
    </row>
    <row r="107" spans="1:43">
      <c r="A107" s="2" t="s">
        <v>45</v>
      </c>
      <c r="B107" s="55" t="s">
        <v>266</v>
      </c>
      <c r="C107" s="2" t="s">
        <v>37</v>
      </c>
      <c r="D107" s="2" t="s">
        <v>46</v>
      </c>
      <c r="E107" s="53" t="s">
        <v>263</v>
      </c>
      <c r="F107" s="3">
        <v>1</v>
      </c>
      <c r="G107" s="4">
        <v>2</v>
      </c>
      <c r="H107" s="4">
        <v>45</v>
      </c>
      <c r="J107" s="3">
        <v>0</v>
      </c>
      <c r="L107" s="3">
        <v>5</v>
      </c>
      <c r="N107" s="27">
        <f t="shared" si="449"/>
        <v>5</v>
      </c>
      <c r="O107" s="5">
        <f t="shared" si="450"/>
        <v>45</v>
      </c>
      <c r="P107" s="5">
        <f t="shared" si="451"/>
        <v>40</v>
      </c>
      <c r="Q107" s="5">
        <f t="shared" si="452"/>
        <v>50</v>
      </c>
      <c r="R107" s="37" t="str">
        <f t="shared" si="453"/>
        <v>no</v>
      </c>
      <c r="T107" s="25">
        <v>0</v>
      </c>
      <c r="V107" s="3">
        <v>2</v>
      </c>
      <c r="X107" s="6">
        <v>1.33</v>
      </c>
      <c r="Y107" s="2">
        <v>1</v>
      </c>
      <c r="Z107" s="5">
        <f t="shared" si="454"/>
        <v>45</v>
      </c>
      <c r="AA107" s="2">
        <v>100</v>
      </c>
      <c r="AB107" s="5">
        <f t="shared" si="455"/>
        <v>4500</v>
      </c>
      <c r="AD107" s="25">
        <v>24</v>
      </c>
      <c r="AE107" s="5">
        <f t="shared" si="456"/>
        <v>24</v>
      </c>
      <c r="AF107" s="8">
        <f t="shared" si="457"/>
        <v>1.875</v>
      </c>
      <c r="AG107" s="2">
        <v>2</v>
      </c>
      <c r="AH107" s="46">
        <v>5</v>
      </c>
      <c r="AI107" s="8">
        <f t="shared" si="458"/>
        <v>9</v>
      </c>
      <c r="AJ107" s="27">
        <f t="shared" si="459"/>
        <v>0</v>
      </c>
      <c r="AK107" s="8">
        <f t="shared" si="460"/>
        <v>0</v>
      </c>
      <c r="AM107" s="2">
        <v>570</v>
      </c>
      <c r="AN107" s="26">
        <f t="shared" si="461"/>
        <v>1872.25</v>
      </c>
      <c r="AO107" s="40" t="s">
        <v>19</v>
      </c>
      <c r="AP107" s="57" t="s">
        <v>19</v>
      </c>
    </row>
    <row r="108" spans="1:43">
      <c r="A108" s="2" t="s">
        <v>283</v>
      </c>
      <c r="B108" s="55" t="s">
        <v>266</v>
      </c>
      <c r="C108" s="2" t="s">
        <v>37</v>
      </c>
      <c r="D108" s="2" t="s">
        <v>46</v>
      </c>
      <c r="E108" s="53" t="s">
        <v>263</v>
      </c>
      <c r="F108" s="3">
        <v>3</v>
      </c>
      <c r="G108" s="4">
        <v>5</v>
      </c>
      <c r="H108" s="4">
        <v>45</v>
      </c>
      <c r="I108" s="3">
        <v>15</v>
      </c>
      <c r="J108" s="3">
        <v>0</v>
      </c>
      <c r="L108" s="3">
        <v>5</v>
      </c>
      <c r="N108" s="27">
        <f t="shared" ref="N108" si="462">L108+M108</f>
        <v>5</v>
      </c>
      <c r="O108" s="5">
        <f t="shared" ref="O108" si="463">H108+I108</f>
        <v>60</v>
      </c>
      <c r="P108" s="5">
        <f t="shared" ref="P108" si="464">O108-N108</f>
        <v>55</v>
      </c>
      <c r="Q108" s="5">
        <f t="shared" ref="Q108" si="465">O108+N108</f>
        <v>65</v>
      </c>
      <c r="R108" s="37" t="str">
        <f t="shared" ref="R108" si="466">IF(P108&gt;=61,"always",IF(Q108&gt;=61,"yes","no"))</f>
        <v>yes</v>
      </c>
      <c r="T108" s="25">
        <v>0</v>
      </c>
      <c r="V108" s="3">
        <v>1</v>
      </c>
      <c r="X108" s="6">
        <v>1.25</v>
      </c>
      <c r="Y108" s="2">
        <v>1</v>
      </c>
      <c r="Z108" s="5">
        <f t="shared" ref="Z108" si="467">Y108*O108</f>
        <v>60</v>
      </c>
      <c r="AA108" s="2">
        <v>100</v>
      </c>
      <c r="AB108" s="5">
        <f t="shared" ref="AB108" si="468">Z108*AA108</f>
        <v>6000</v>
      </c>
      <c r="AD108" s="25">
        <v>24</v>
      </c>
      <c r="AE108" s="5">
        <f t="shared" ref="AE108" si="469">AD108+AC108</f>
        <v>24</v>
      </c>
      <c r="AF108" s="8">
        <f t="shared" ref="AF108" si="470">Z108/AE108</f>
        <v>2.5</v>
      </c>
      <c r="AG108" s="2">
        <v>2</v>
      </c>
      <c r="AH108" s="46">
        <v>5</v>
      </c>
      <c r="AI108" s="8">
        <f t="shared" ref="AI108" si="471">Z108/AH108</f>
        <v>12</v>
      </c>
      <c r="AJ108" s="27">
        <f t="shared" ref="AJ108" si="472">(J108+K108)*Y108</f>
        <v>0</v>
      </c>
      <c r="AK108" s="8">
        <f t="shared" ref="AK108" si="473">AJ108/AH108</f>
        <v>0</v>
      </c>
      <c r="AM108" s="2">
        <v>570</v>
      </c>
      <c r="AN108" s="26">
        <f t="shared" ref="AN108" si="474">(((Z108*12)+(O108*2)+(AI108*25)+(1.2*AM108))+(AJ108*5)+(X108*75)+(V108*50)+(AK108*20)-(N108*10)-((AG108*30)-30)+(AF108*4)-(AE108*8)-(T108*25)+(AA108*4)+(W108*50)+(S108*Y108*100)-(Y108*2))*(1-(U108/200))</f>
        <v>2103.75</v>
      </c>
      <c r="AO108" s="40" t="s">
        <v>19</v>
      </c>
      <c r="AP108" s="57" t="s">
        <v>19</v>
      </c>
    </row>
    <row r="109" spans="1:43">
      <c r="A109" s="2" t="s">
        <v>284</v>
      </c>
      <c r="B109" s="55" t="s">
        <v>266</v>
      </c>
      <c r="C109" s="2" t="s">
        <v>37</v>
      </c>
      <c r="D109" s="2" t="s">
        <v>46</v>
      </c>
      <c r="E109" s="53" t="s">
        <v>263</v>
      </c>
      <c r="F109" s="3">
        <v>0</v>
      </c>
      <c r="G109" s="4">
        <v>1</v>
      </c>
      <c r="H109" s="4">
        <v>45</v>
      </c>
      <c r="I109" s="3">
        <v>5</v>
      </c>
      <c r="J109" s="3">
        <v>0</v>
      </c>
      <c r="L109" s="3">
        <v>5</v>
      </c>
      <c r="N109" s="27">
        <f t="shared" ref="N109" si="475">L109+M109</f>
        <v>5</v>
      </c>
      <c r="O109" s="5">
        <f t="shared" ref="O109" si="476">H109+I109</f>
        <v>50</v>
      </c>
      <c r="P109" s="5">
        <f t="shared" ref="P109" si="477">O109-N109</f>
        <v>45</v>
      </c>
      <c r="Q109" s="5">
        <f t="shared" ref="Q109" si="478">O109+N109</f>
        <v>55</v>
      </c>
      <c r="R109" s="37" t="str">
        <f t="shared" ref="R109" si="479">IF(P109&gt;=61,"always",IF(Q109&gt;=61,"yes","no"))</f>
        <v>no</v>
      </c>
      <c r="T109" s="25">
        <v>0</v>
      </c>
      <c r="V109" s="3">
        <v>1</v>
      </c>
      <c r="X109" s="6">
        <v>1.25</v>
      </c>
      <c r="Y109" s="2">
        <v>1</v>
      </c>
      <c r="Z109" s="5">
        <f t="shared" ref="Z109" si="480">Y109*O109</f>
        <v>50</v>
      </c>
      <c r="AA109" s="2">
        <v>100</v>
      </c>
      <c r="AB109" s="5">
        <f t="shared" ref="AB109" si="481">Z109*AA109</f>
        <v>5000</v>
      </c>
      <c r="AD109" s="25">
        <v>24</v>
      </c>
      <c r="AE109" s="5">
        <f t="shared" ref="AE109" si="482">AD109+AC109</f>
        <v>24</v>
      </c>
      <c r="AF109" s="8">
        <f t="shared" ref="AF109" si="483">Z109/AE109</f>
        <v>2.0833333333333335</v>
      </c>
      <c r="AG109" s="31">
        <v>3</v>
      </c>
      <c r="AH109" s="46">
        <v>5</v>
      </c>
      <c r="AI109" s="8">
        <f t="shared" ref="AI109" si="484">Z109/AH109</f>
        <v>10</v>
      </c>
      <c r="AJ109" s="27">
        <f t="shared" ref="AJ109" si="485">(J109+K109)*Y109</f>
        <v>0</v>
      </c>
      <c r="AK109" s="8">
        <f t="shared" ref="AK109" si="486">AJ109/AH109</f>
        <v>0</v>
      </c>
      <c r="AM109" s="2">
        <v>570</v>
      </c>
      <c r="AN109" s="26">
        <f t="shared" ref="AN109" si="487">(((Z109*12)+(O109*2)+(AI109*25)+(1.2*AM109))+(AJ109*5)+(X109*75)+(V109*50)+(AK109*20)-(N109*10)-((AG109*30)-30)+(AF109*4)-(AE109*8)-(T109*25)+(AA109*4)+(W109*50)+(S109*Y109*100)-(Y109*2))*(1-(U109/200))</f>
        <v>1882.0833333333333</v>
      </c>
      <c r="AO109" s="40" t="s">
        <v>19</v>
      </c>
      <c r="AP109" s="57" t="s">
        <v>19</v>
      </c>
    </row>
    <row r="110" spans="1:43">
      <c r="A110" s="2" t="s">
        <v>43</v>
      </c>
      <c r="B110" s="55" t="s">
        <v>266</v>
      </c>
      <c r="C110" s="2" t="s">
        <v>37</v>
      </c>
      <c r="D110" s="2" t="s">
        <v>48</v>
      </c>
      <c r="E110" s="53" t="s">
        <v>261</v>
      </c>
      <c r="F110" s="3">
        <v>0</v>
      </c>
      <c r="G110" s="4">
        <v>100</v>
      </c>
      <c r="H110" s="4">
        <v>50</v>
      </c>
      <c r="J110" s="3">
        <v>10</v>
      </c>
      <c r="L110" s="3">
        <v>0</v>
      </c>
      <c r="N110" s="27">
        <f t="shared" ref="N110:N118" si="488">L110+M110</f>
        <v>0</v>
      </c>
      <c r="O110" s="5">
        <f t="shared" ref="O110:O118" si="489">H110+I110</f>
        <v>50</v>
      </c>
      <c r="P110" s="5">
        <f t="shared" ref="P110:P118" si="490">O110-N110</f>
        <v>50</v>
      </c>
      <c r="Q110" s="5">
        <f t="shared" ref="Q110:Q118" si="491">O110+N110</f>
        <v>50</v>
      </c>
      <c r="R110" s="37" t="str">
        <f t="shared" si="12"/>
        <v>no</v>
      </c>
      <c r="T110" s="25">
        <v>0</v>
      </c>
      <c r="V110" s="3">
        <v>2</v>
      </c>
      <c r="W110" s="3">
        <v>2</v>
      </c>
      <c r="Y110" s="2">
        <v>1</v>
      </c>
      <c r="Z110" s="5">
        <f t="shared" si="411"/>
        <v>50</v>
      </c>
      <c r="AA110" s="2">
        <v>100</v>
      </c>
      <c r="AB110" s="5">
        <f t="shared" si="154"/>
        <v>5000</v>
      </c>
      <c r="AC110" s="28">
        <v>-4</v>
      </c>
      <c r="AD110" s="25">
        <v>26</v>
      </c>
      <c r="AE110" s="5">
        <f t="shared" ref="AE110:AE118" si="492">AD110+AC110</f>
        <v>22</v>
      </c>
      <c r="AF110" s="8">
        <f t="shared" si="155"/>
        <v>2.2727272727272729</v>
      </c>
      <c r="AG110" s="2">
        <v>3</v>
      </c>
      <c r="AH110" s="46">
        <v>7</v>
      </c>
      <c r="AI110" s="8">
        <f t="shared" si="156"/>
        <v>7.1428571428571432</v>
      </c>
      <c r="AJ110" s="27">
        <f t="shared" si="7"/>
        <v>10</v>
      </c>
      <c r="AK110" s="8">
        <f t="shared" si="413"/>
        <v>1.4285714285714286</v>
      </c>
      <c r="AM110" s="2">
        <v>450</v>
      </c>
      <c r="AN110" s="26">
        <f t="shared" si="256"/>
        <v>1868.2337662337661</v>
      </c>
      <c r="AO110" s="40" t="s">
        <v>19</v>
      </c>
    </row>
    <row r="111" spans="1:43">
      <c r="A111" s="2" t="s">
        <v>47</v>
      </c>
      <c r="B111" s="55" t="s">
        <v>266</v>
      </c>
      <c r="C111" s="2" t="s">
        <v>37</v>
      </c>
      <c r="D111" s="2" t="s">
        <v>48</v>
      </c>
      <c r="E111" s="53" t="s">
        <v>261</v>
      </c>
      <c r="F111" s="3">
        <v>1</v>
      </c>
      <c r="G111" s="4">
        <v>100</v>
      </c>
      <c r="H111" s="4">
        <v>50</v>
      </c>
      <c r="I111" s="3">
        <v>5</v>
      </c>
      <c r="J111" s="3">
        <v>10</v>
      </c>
      <c r="L111" s="3">
        <v>0</v>
      </c>
      <c r="N111" s="27">
        <f t="shared" si="488"/>
        <v>0</v>
      </c>
      <c r="O111" s="5">
        <f t="shared" si="489"/>
        <v>55</v>
      </c>
      <c r="P111" s="5">
        <f t="shared" si="490"/>
        <v>55</v>
      </c>
      <c r="Q111" s="5">
        <f t="shared" si="491"/>
        <v>55</v>
      </c>
      <c r="R111" s="37" t="str">
        <f t="shared" si="12"/>
        <v>no</v>
      </c>
      <c r="T111" s="25">
        <v>0</v>
      </c>
      <c r="V111" s="3">
        <v>2</v>
      </c>
      <c r="W111" s="3">
        <v>2</v>
      </c>
      <c r="Y111" s="2">
        <v>1</v>
      </c>
      <c r="Z111" s="5">
        <f t="shared" si="411"/>
        <v>55</v>
      </c>
      <c r="AA111" s="2">
        <v>100</v>
      </c>
      <c r="AB111" s="5">
        <f t="shared" si="154"/>
        <v>5500</v>
      </c>
      <c r="AD111" s="25">
        <v>26</v>
      </c>
      <c r="AE111" s="5">
        <f t="shared" si="492"/>
        <v>26</v>
      </c>
      <c r="AF111" s="8">
        <f t="shared" si="155"/>
        <v>2.1153846153846154</v>
      </c>
      <c r="AG111" s="2">
        <v>3</v>
      </c>
      <c r="AH111" s="46">
        <v>7</v>
      </c>
      <c r="AI111" s="8">
        <f t="shared" si="156"/>
        <v>7.8571428571428568</v>
      </c>
      <c r="AJ111" s="27">
        <f t="shared" si="7"/>
        <v>10</v>
      </c>
      <c r="AK111" s="8">
        <f t="shared" si="413"/>
        <v>1.4285714285714286</v>
      </c>
      <c r="AM111" s="2">
        <v>450</v>
      </c>
      <c r="AN111" s="26">
        <f t="shared" si="256"/>
        <v>1923.4615384615388</v>
      </c>
      <c r="AO111" s="40" t="s">
        <v>19</v>
      </c>
    </row>
    <row r="112" spans="1:43">
      <c r="A112" s="2" t="s">
        <v>40</v>
      </c>
      <c r="B112" s="55" t="s">
        <v>266</v>
      </c>
      <c r="C112" s="2" t="s">
        <v>37</v>
      </c>
      <c r="D112" s="2" t="s">
        <v>48</v>
      </c>
      <c r="E112" s="53" t="s">
        <v>261</v>
      </c>
      <c r="F112" s="3">
        <v>2</v>
      </c>
      <c r="G112" s="4">
        <v>100</v>
      </c>
      <c r="H112" s="4">
        <v>50</v>
      </c>
      <c r="J112" s="3">
        <v>10</v>
      </c>
      <c r="L112" s="3">
        <v>0</v>
      </c>
      <c r="N112" s="27">
        <f t="shared" si="488"/>
        <v>0</v>
      </c>
      <c r="O112" s="5">
        <f t="shared" si="489"/>
        <v>50</v>
      </c>
      <c r="P112" s="5">
        <f t="shared" si="490"/>
        <v>50</v>
      </c>
      <c r="Q112" s="5">
        <f t="shared" si="491"/>
        <v>50</v>
      </c>
      <c r="R112" s="37" t="str">
        <f t="shared" si="12"/>
        <v>no</v>
      </c>
      <c r="T112" s="25">
        <v>0</v>
      </c>
      <c r="V112" s="3">
        <v>4</v>
      </c>
      <c r="W112" s="3">
        <v>2</v>
      </c>
      <c r="X112" s="6">
        <v>1.25</v>
      </c>
      <c r="Y112" s="2">
        <v>1</v>
      </c>
      <c r="Z112" s="5">
        <f t="shared" si="411"/>
        <v>50</v>
      </c>
      <c r="AA112" s="2">
        <v>100</v>
      </c>
      <c r="AB112" s="5">
        <f t="shared" si="154"/>
        <v>5000</v>
      </c>
      <c r="AD112" s="25">
        <v>26</v>
      </c>
      <c r="AE112" s="5">
        <f t="shared" si="492"/>
        <v>26</v>
      </c>
      <c r="AF112" s="8">
        <f t="shared" si="155"/>
        <v>1.9230769230769231</v>
      </c>
      <c r="AG112" s="2">
        <v>3</v>
      </c>
      <c r="AH112" s="46">
        <v>7</v>
      </c>
      <c r="AI112" s="8">
        <f t="shared" si="156"/>
        <v>7.1428571428571432</v>
      </c>
      <c r="AJ112" s="27">
        <f t="shared" si="7"/>
        <v>10</v>
      </c>
      <c r="AK112" s="8">
        <f t="shared" si="413"/>
        <v>1.4285714285714286</v>
      </c>
      <c r="AM112" s="2">
        <v>450</v>
      </c>
      <c r="AN112" s="26">
        <f t="shared" si="256"/>
        <v>2028.5851648351647</v>
      </c>
      <c r="AO112" s="40" t="s">
        <v>19</v>
      </c>
    </row>
    <row r="113" spans="1:43">
      <c r="A113" s="2" t="s">
        <v>267</v>
      </c>
      <c r="B113" s="55" t="s">
        <v>266</v>
      </c>
      <c r="C113" s="2" t="s">
        <v>37</v>
      </c>
      <c r="D113" s="2" t="s">
        <v>48</v>
      </c>
      <c r="E113" s="53" t="s">
        <v>263</v>
      </c>
      <c r="F113" s="3">
        <v>0</v>
      </c>
      <c r="G113" s="4">
        <v>0</v>
      </c>
      <c r="H113" s="4">
        <v>50</v>
      </c>
      <c r="J113" s="3">
        <v>10</v>
      </c>
      <c r="L113" s="3">
        <v>0</v>
      </c>
      <c r="N113" s="27">
        <f t="shared" ref="N113" si="493">L113+M113</f>
        <v>0</v>
      </c>
      <c r="O113" s="5">
        <f t="shared" ref="O113" si="494">H113+I113</f>
        <v>50</v>
      </c>
      <c r="P113" s="5">
        <f t="shared" ref="P113" si="495">O113-N113</f>
        <v>50</v>
      </c>
      <c r="Q113" s="5">
        <f t="shared" ref="Q113" si="496">O113+N113</f>
        <v>50</v>
      </c>
      <c r="R113" s="37" t="str">
        <f t="shared" ref="R113" si="497">IF(P113&gt;=61,"always",IF(Q113&gt;=61,"yes","no"))</f>
        <v>no</v>
      </c>
      <c r="T113" s="25">
        <v>0</v>
      </c>
      <c r="V113" s="3">
        <v>2</v>
      </c>
      <c r="W113" s="3">
        <v>2</v>
      </c>
      <c r="Y113" s="2">
        <v>1</v>
      </c>
      <c r="Z113" s="5">
        <f t="shared" ref="Z113" si="498">Y113*O113</f>
        <v>50</v>
      </c>
      <c r="AA113" s="2">
        <v>100</v>
      </c>
      <c r="AB113" s="5">
        <f t="shared" ref="AB113" si="499">Z113*AA113</f>
        <v>5000</v>
      </c>
      <c r="AD113" s="25">
        <v>26</v>
      </c>
      <c r="AE113" s="5">
        <f t="shared" ref="AE113" si="500">AD113+AC113</f>
        <v>26</v>
      </c>
      <c r="AF113" s="8">
        <f t="shared" ref="AF113" si="501">Z113/AE113</f>
        <v>1.9230769230769231</v>
      </c>
      <c r="AG113" s="2">
        <v>3</v>
      </c>
      <c r="AH113" s="46">
        <v>7</v>
      </c>
      <c r="AI113" s="8">
        <f t="shared" ref="AI113" si="502">Z113/AH113</f>
        <v>7.1428571428571432</v>
      </c>
      <c r="AJ113" s="27">
        <f t="shared" ref="AJ113" si="503">(J113+K113)*Y113</f>
        <v>10</v>
      </c>
      <c r="AK113" s="8">
        <f t="shared" ref="AK113" si="504">AJ113/AH113</f>
        <v>1.4285714285714286</v>
      </c>
      <c r="AM113" s="2">
        <v>450</v>
      </c>
      <c r="AN113" s="26">
        <f t="shared" ref="AN113" si="505">(((Z113*12)+(O113*2)+(AI113*25)+(1.2*AM113))+(AJ113*5)+(X113*75)+(V113*50)+(AK113*20)-(N113*10)-((AG113*30)-30)+(AF113*4)-(AE113*8)-(T113*25)+(AA113*4)+(W113*50)+(S113*Y113*100)-(Y113*2))*(1-(U113/200))</f>
        <v>1834.8351648351647</v>
      </c>
      <c r="AO113" s="40" t="s">
        <v>19</v>
      </c>
      <c r="AP113" s="57" t="s">
        <v>19</v>
      </c>
    </row>
    <row r="114" spans="1:43">
      <c r="A114" s="2" t="s">
        <v>268</v>
      </c>
      <c r="B114" s="55" t="s">
        <v>266</v>
      </c>
      <c r="C114" s="2" t="s">
        <v>37</v>
      </c>
      <c r="D114" s="2" t="s">
        <v>48</v>
      </c>
      <c r="E114" s="53" t="s">
        <v>263</v>
      </c>
      <c r="F114" s="3">
        <v>0</v>
      </c>
      <c r="G114" s="4">
        <v>1</v>
      </c>
      <c r="H114" s="4">
        <v>50</v>
      </c>
      <c r="J114" s="3">
        <v>10</v>
      </c>
      <c r="K114" s="3">
        <v>5</v>
      </c>
      <c r="L114" s="3">
        <v>0</v>
      </c>
      <c r="N114" s="27">
        <f t="shared" ref="N114:N115" si="506">L114+M114</f>
        <v>0</v>
      </c>
      <c r="O114" s="5">
        <f t="shared" ref="O114:O115" si="507">H114+I114</f>
        <v>50</v>
      </c>
      <c r="P114" s="5">
        <f t="shared" ref="P114:P115" si="508">O114-N114</f>
        <v>50</v>
      </c>
      <c r="Q114" s="5">
        <f t="shared" ref="Q114:Q115" si="509">O114+N114</f>
        <v>50</v>
      </c>
      <c r="R114" s="37" t="str">
        <f t="shared" ref="R114:R115" si="510">IF(P114&gt;=61,"always",IF(Q114&gt;=61,"yes","no"))</f>
        <v>no</v>
      </c>
      <c r="T114" s="25">
        <v>0</v>
      </c>
      <c r="V114" s="3">
        <v>2</v>
      </c>
      <c r="W114" s="3">
        <v>2</v>
      </c>
      <c r="Y114" s="2">
        <v>1</v>
      </c>
      <c r="Z114" s="5">
        <f t="shared" ref="Z114:Z115" si="511">Y114*O114</f>
        <v>50</v>
      </c>
      <c r="AA114" s="2">
        <v>100</v>
      </c>
      <c r="AB114" s="5">
        <f t="shared" ref="AB114:AB115" si="512">Z114*AA114</f>
        <v>5000</v>
      </c>
      <c r="AC114" s="28">
        <v>4</v>
      </c>
      <c r="AD114" s="25">
        <v>26</v>
      </c>
      <c r="AE114" s="5">
        <f t="shared" ref="AE114:AE115" si="513">AD114+AC114</f>
        <v>30</v>
      </c>
      <c r="AF114" s="8">
        <f t="shared" ref="AF114:AF115" si="514">Z114/AE114</f>
        <v>1.6666666666666667</v>
      </c>
      <c r="AG114" s="2">
        <v>3</v>
      </c>
      <c r="AH114" s="46">
        <v>7</v>
      </c>
      <c r="AI114" s="8">
        <f t="shared" ref="AI114:AI115" si="515">Z114/AH114</f>
        <v>7.1428571428571432</v>
      </c>
      <c r="AJ114" s="27">
        <f t="shared" ref="AJ114:AJ115" si="516">(J114+K114)*Y114</f>
        <v>15</v>
      </c>
      <c r="AK114" s="8">
        <f t="shared" ref="AK114:AK115" si="517">AJ114/AH114</f>
        <v>2.1428571428571428</v>
      </c>
      <c r="AM114" s="2">
        <v>450</v>
      </c>
      <c r="AN114" s="26">
        <f t="shared" ref="AN114:AN115" si="518">(((Z114*12)+(O114*2)+(AI114*25)+(1.2*AM114))+(AJ114*5)+(X114*75)+(V114*50)+(AK114*20)-(N114*10)-((AG114*30)-30)+(AF114*4)-(AE114*8)-(T114*25)+(AA114*4)+(W114*50)+(S114*Y114*100)-(Y114*2))*(1-(U114/200))</f>
        <v>1841.0952380952381</v>
      </c>
      <c r="AO114" s="40" t="s">
        <v>19</v>
      </c>
      <c r="AP114" s="57" t="s">
        <v>19</v>
      </c>
    </row>
    <row r="115" spans="1:43">
      <c r="A115" s="2" t="s">
        <v>13</v>
      </c>
      <c r="B115" s="55" t="s">
        <v>266</v>
      </c>
      <c r="C115" s="2" t="s">
        <v>37</v>
      </c>
      <c r="D115" s="2" t="s">
        <v>48</v>
      </c>
      <c r="E115" s="53" t="s">
        <v>263</v>
      </c>
      <c r="F115" s="3">
        <v>2</v>
      </c>
      <c r="G115" s="4">
        <v>2</v>
      </c>
      <c r="H115" s="4">
        <v>50</v>
      </c>
      <c r="I115" s="3">
        <v>5</v>
      </c>
      <c r="J115" s="3">
        <v>10</v>
      </c>
      <c r="K115" s="3">
        <v>5</v>
      </c>
      <c r="L115" s="3">
        <v>0</v>
      </c>
      <c r="N115" s="27">
        <f t="shared" si="506"/>
        <v>0</v>
      </c>
      <c r="O115" s="5">
        <f t="shared" si="507"/>
        <v>55</v>
      </c>
      <c r="P115" s="5">
        <f t="shared" si="508"/>
        <v>55</v>
      </c>
      <c r="Q115" s="5">
        <f t="shared" si="509"/>
        <v>55</v>
      </c>
      <c r="R115" s="37" t="str">
        <f t="shared" si="510"/>
        <v>no</v>
      </c>
      <c r="T115" s="25">
        <v>0</v>
      </c>
      <c r="V115" s="3">
        <v>2</v>
      </c>
      <c r="W115" s="3">
        <v>2</v>
      </c>
      <c r="Y115" s="2">
        <v>1</v>
      </c>
      <c r="Z115" s="5">
        <f t="shared" si="511"/>
        <v>55</v>
      </c>
      <c r="AA115" s="2">
        <v>100</v>
      </c>
      <c r="AB115" s="5">
        <f t="shared" si="512"/>
        <v>5500</v>
      </c>
      <c r="AD115" s="25">
        <v>26</v>
      </c>
      <c r="AE115" s="5">
        <f t="shared" si="513"/>
        <v>26</v>
      </c>
      <c r="AF115" s="8">
        <f t="shared" si="514"/>
        <v>2.1153846153846154</v>
      </c>
      <c r="AG115" s="2">
        <v>3</v>
      </c>
      <c r="AH115" s="46">
        <v>7</v>
      </c>
      <c r="AI115" s="8">
        <f t="shared" si="515"/>
        <v>7.8571428571428568</v>
      </c>
      <c r="AJ115" s="27">
        <f t="shared" si="516"/>
        <v>15</v>
      </c>
      <c r="AK115" s="8">
        <f t="shared" si="517"/>
        <v>2.1428571428571428</v>
      </c>
      <c r="AM115" s="2">
        <v>450</v>
      </c>
      <c r="AN115" s="26">
        <f t="shared" si="518"/>
        <v>1962.747252747253</v>
      </c>
      <c r="AO115" s="40" t="s">
        <v>19</v>
      </c>
      <c r="AP115" s="57" t="s">
        <v>19</v>
      </c>
    </row>
    <row r="116" spans="1:43">
      <c r="A116" s="2" t="s">
        <v>13</v>
      </c>
      <c r="B116" s="55" t="s">
        <v>266</v>
      </c>
      <c r="C116" s="2" t="s">
        <v>37</v>
      </c>
      <c r="D116" s="2" t="s">
        <v>48</v>
      </c>
      <c r="E116" s="53" t="s">
        <v>263</v>
      </c>
      <c r="F116" s="3">
        <v>3</v>
      </c>
      <c r="G116" s="4">
        <v>4</v>
      </c>
      <c r="H116" s="4">
        <v>50</v>
      </c>
      <c r="I116" s="3">
        <v>10</v>
      </c>
      <c r="J116" s="3">
        <v>10</v>
      </c>
      <c r="K116" s="3">
        <v>5</v>
      </c>
      <c r="L116" s="3">
        <v>0</v>
      </c>
      <c r="N116" s="27">
        <f t="shared" ref="N116" si="519">L116+M116</f>
        <v>0</v>
      </c>
      <c r="O116" s="5">
        <f t="shared" ref="O116" si="520">H116+I116</f>
        <v>60</v>
      </c>
      <c r="P116" s="5">
        <f t="shared" ref="P116" si="521">O116-N116</f>
        <v>60</v>
      </c>
      <c r="Q116" s="5">
        <f t="shared" ref="Q116" si="522">O116+N116</f>
        <v>60</v>
      </c>
      <c r="R116" s="37" t="str">
        <f t="shared" ref="R116" si="523">IF(P116&gt;=61,"always",IF(Q116&gt;=61,"yes","no"))</f>
        <v>no</v>
      </c>
      <c r="T116" s="25">
        <v>0</v>
      </c>
      <c r="V116" s="3">
        <v>2</v>
      </c>
      <c r="W116" s="3">
        <v>2</v>
      </c>
      <c r="Y116" s="2">
        <v>1</v>
      </c>
      <c r="Z116" s="5">
        <f t="shared" ref="Z116" si="524">Y116*O116</f>
        <v>60</v>
      </c>
      <c r="AA116" s="2">
        <v>100</v>
      </c>
      <c r="AB116" s="5">
        <f t="shared" ref="AB116" si="525">Z116*AA116</f>
        <v>6000</v>
      </c>
      <c r="AD116" s="25">
        <v>26</v>
      </c>
      <c r="AE116" s="5">
        <f t="shared" ref="AE116" si="526">AD116+AC116</f>
        <v>26</v>
      </c>
      <c r="AF116" s="8">
        <f t="shared" ref="AF116" si="527">Z116/AE116</f>
        <v>2.3076923076923075</v>
      </c>
      <c r="AG116" s="2">
        <v>3</v>
      </c>
      <c r="AH116" s="46">
        <v>7</v>
      </c>
      <c r="AI116" s="8">
        <f t="shared" ref="AI116" si="528">Z116/AH116</f>
        <v>8.5714285714285712</v>
      </c>
      <c r="AJ116" s="27">
        <f t="shared" ref="AJ116" si="529">(J116+K116)*Y116</f>
        <v>15</v>
      </c>
      <c r="AK116" s="8">
        <f t="shared" ref="AK116" si="530">AJ116/AH116</f>
        <v>2.1428571428571428</v>
      </c>
      <c r="AM116" s="2">
        <v>450</v>
      </c>
      <c r="AN116" s="26">
        <f t="shared" ref="AN116" si="531">(((Z116*12)+(O116*2)+(AI116*25)+(1.2*AM116))+(AJ116*5)+(X116*75)+(V116*50)+(AK116*20)-(N116*10)-((AG116*30)-30)+(AF116*4)-(AE116*8)-(T116*25)+(AA116*4)+(W116*50)+(S116*Y116*100)-(Y116*2))*(1-(U116/200))</f>
        <v>2051.3736263736264</v>
      </c>
      <c r="AO116" s="40" t="s">
        <v>19</v>
      </c>
      <c r="AP116" s="57" t="s">
        <v>19</v>
      </c>
    </row>
    <row r="117" spans="1:43">
      <c r="A117" s="2" t="s">
        <v>161</v>
      </c>
      <c r="B117" s="55" t="s">
        <v>266</v>
      </c>
      <c r="C117" s="2" t="s">
        <v>37</v>
      </c>
      <c r="D117" s="2" t="s">
        <v>50</v>
      </c>
      <c r="E117" s="53">
        <v>3025</v>
      </c>
      <c r="F117" s="3">
        <v>0</v>
      </c>
      <c r="G117" s="4">
        <v>1</v>
      </c>
      <c r="H117" s="4">
        <v>25</v>
      </c>
      <c r="I117" s="3">
        <v>-2</v>
      </c>
      <c r="J117" s="3">
        <v>0</v>
      </c>
      <c r="L117" s="3">
        <v>5</v>
      </c>
      <c r="N117" s="27">
        <f t="shared" ref="N117" si="532">L117+M117</f>
        <v>5</v>
      </c>
      <c r="O117" s="5">
        <f t="shared" ref="O117" si="533">H117+I117</f>
        <v>23</v>
      </c>
      <c r="P117" s="5">
        <f t="shared" ref="P117" si="534">O117-N117</f>
        <v>18</v>
      </c>
      <c r="Q117" s="5">
        <f t="shared" ref="Q117" si="535">O117+N117</f>
        <v>28</v>
      </c>
      <c r="R117" s="37" t="str">
        <f t="shared" si="12"/>
        <v>no</v>
      </c>
      <c r="T117" s="25">
        <v>0</v>
      </c>
      <c r="V117" s="28">
        <v>1</v>
      </c>
      <c r="Y117" s="2">
        <v>1</v>
      </c>
      <c r="Z117" s="5">
        <f t="shared" si="411"/>
        <v>23</v>
      </c>
      <c r="AA117" s="2">
        <v>100</v>
      </c>
      <c r="AB117" s="5">
        <f t="shared" si="154"/>
        <v>2300</v>
      </c>
      <c r="AC117" s="28">
        <v>-2</v>
      </c>
      <c r="AD117" s="25">
        <v>12</v>
      </c>
      <c r="AE117" s="5">
        <f t="shared" ref="AE117" si="536">AD117+AC117</f>
        <v>10</v>
      </c>
      <c r="AF117" s="8">
        <f t="shared" si="155"/>
        <v>2.2999999999999998</v>
      </c>
      <c r="AG117" s="2">
        <v>1</v>
      </c>
      <c r="AH117" s="46">
        <v>1</v>
      </c>
      <c r="AI117" s="8">
        <f t="shared" si="156"/>
        <v>23</v>
      </c>
      <c r="AJ117" s="27">
        <f t="shared" si="7"/>
        <v>0</v>
      </c>
      <c r="AK117" s="8">
        <f t="shared" si="413"/>
        <v>0</v>
      </c>
      <c r="AM117" s="2">
        <v>270</v>
      </c>
      <c r="AN117" s="26">
        <f t="shared" si="256"/>
        <v>1548.2</v>
      </c>
      <c r="AO117" s="40" t="s">
        <v>19</v>
      </c>
      <c r="AP117" s="41" t="s">
        <v>19</v>
      </c>
      <c r="AQ117" s="43" t="s">
        <v>19</v>
      </c>
    </row>
    <row r="118" spans="1:43">
      <c r="A118" s="2" t="s">
        <v>146</v>
      </c>
      <c r="B118" s="55" t="s">
        <v>266</v>
      </c>
      <c r="C118" s="2" t="s">
        <v>37</v>
      </c>
      <c r="D118" s="2" t="s">
        <v>50</v>
      </c>
      <c r="E118" s="53">
        <v>3025</v>
      </c>
      <c r="F118" s="3">
        <v>0</v>
      </c>
      <c r="G118" s="4">
        <v>1</v>
      </c>
      <c r="H118" s="4">
        <v>25</v>
      </c>
      <c r="J118" s="3">
        <v>0</v>
      </c>
      <c r="L118" s="3">
        <v>5</v>
      </c>
      <c r="N118" s="27">
        <f t="shared" si="488"/>
        <v>5</v>
      </c>
      <c r="O118" s="5">
        <f t="shared" si="489"/>
        <v>25</v>
      </c>
      <c r="P118" s="5">
        <f t="shared" si="490"/>
        <v>20</v>
      </c>
      <c r="Q118" s="5">
        <f t="shared" si="491"/>
        <v>30</v>
      </c>
      <c r="R118" s="37" t="str">
        <f t="shared" ref="R118" si="537">IF(P118&gt;=61,"always",IF(Q118&gt;=61,"yes","no"))</f>
        <v>no</v>
      </c>
      <c r="T118" s="25">
        <v>0</v>
      </c>
      <c r="V118" s="42">
        <v>0</v>
      </c>
      <c r="Y118" s="2">
        <v>1</v>
      </c>
      <c r="Z118" s="5">
        <f t="shared" ref="Z118" si="538">Y118*O118</f>
        <v>25</v>
      </c>
      <c r="AA118" s="2">
        <v>100</v>
      </c>
      <c r="AB118" s="5">
        <f t="shared" ref="AB118" si="539">Z118*AA118</f>
        <v>2500</v>
      </c>
      <c r="AC118" s="28">
        <v>-2</v>
      </c>
      <c r="AD118" s="25">
        <v>12</v>
      </c>
      <c r="AE118" s="5">
        <f t="shared" si="492"/>
        <v>10</v>
      </c>
      <c r="AF118" s="8">
        <f t="shared" ref="AF118" si="540">Z118/AE118</f>
        <v>2.5</v>
      </c>
      <c r="AG118" s="2">
        <v>1</v>
      </c>
      <c r="AH118" s="46">
        <v>1</v>
      </c>
      <c r="AI118" s="8">
        <f t="shared" ref="AI118" si="541">Z118/AH118</f>
        <v>25</v>
      </c>
      <c r="AJ118" s="27">
        <f t="shared" ref="AJ118" si="542">(J118+K118)*Y118</f>
        <v>0</v>
      </c>
      <c r="AK118" s="8">
        <f t="shared" ref="AK118" si="543">AJ118/AH118</f>
        <v>0</v>
      </c>
      <c r="AM118" s="2">
        <v>270</v>
      </c>
      <c r="AN118" s="26">
        <f t="shared" si="256"/>
        <v>1577</v>
      </c>
      <c r="AO118" s="40" t="s">
        <v>19</v>
      </c>
      <c r="AP118" s="41" t="s">
        <v>19</v>
      </c>
      <c r="AQ118" s="43" t="s">
        <v>19</v>
      </c>
    </row>
    <row r="119" spans="1:43">
      <c r="A119" s="2" t="s">
        <v>51</v>
      </c>
      <c r="B119" s="55" t="s">
        <v>266</v>
      </c>
      <c r="C119" s="2" t="s">
        <v>37</v>
      </c>
      <c r="D119" s="2" t="s">
        <v>50</v>
      </c>
      <c r="E119" s="53">
        <v>3025</v>
      </c>
      <c r="F119" s="3">
        <v>0</v>
      </c>
      <c r="G119" s="4">
        <v>0</v>
      </c>
      <c r="H119" s="4">
        <v>25</v>
      </c>
      <c r="J119" s="3">
        <v>0</v>
      </c>
      <c r="L119" s="3">
        <v>5</v>
      </c>
      <c r="N119" s="27">
        <f t="shared" ref="N119:N132" si="544">L119+M119</f>
        <v>5</v>
      </c>
      <c r="O119" s="5">
        <f t="shared" ref="O119:O132" si="545">H119+I119</f>
        <v>25</v>
      </c>
      <c r="P119" s="5">
        <f t="shared" ref="P119:P132" si="546">O119-N119</f>
        <v>20</v>
      </c>
      <c r="Q119" s="5">
        <f t="shared" ref="Q119:Q132" si="547">O119+N119</f>
        <v>30</v>
      </c>
      <c r="R119" s="37" t="str">
        <f t="shared" si="12"/>
        <v>no</v>
      </c>
      <c r="T119" s="25">
        <v>0</v>
      </c>
      <c r="V119" s="3">
        <v>1</v>
      </c>
      <c r="Y119" s="2">
        <v>1</v>
      </c>
      <c r="Z119" s="5">
        <f t="shared" si="411"/>
        <v>25</v>
      </c>
      <c r="AA119" s="2">
        <v>100</v>
      </c>
      <c r="AB119" s="5">
        <f t="shared" si="154"/>
        <v>2500</v>
      </c>
      <c r="AD119" s="25">
        <v>12</v>
      </c>
      <c r="AE119" s="5">
        <f t="shared" ref="AE119:AE132" si="548">AD119+AC119</f>
        <v>12</v>
      </c>
      <c r="AF119" s="8">
        <f t="shared" si="155"/>
        <v>2.0833333333333335</v>
      </c>
      <c r="AG119" s="2">
        <v>1</v>
      </c>
      <c r="AH119" s="46">
        <v>1</v>
      </c>
      <c r="AI119" s="8">
        <f t="shared" si="156"/>
        <v>25</v>
      </c>
      <c r="AJ119" s="27">
        <f t="shared" si="7"/>
        <v>0</v>
      </c>
      <c r="AK119" s="8">
        <f t="shared" si="413"/>
        <v>0</v>
      </c>
      <c r="AM119" s="2">
        <v>270</v>
      </c>
      <c r="AN119" s="26">
        <f t="shared" si="256"/>
        <v>1609.3333333333333</v>
      </c>
      <c r="AO119" s="40" t="s">
        <v>19</v>
      </c>
    </row>
    <row r="120" spans="1:43">
      <c r="A120" s="2" t="s">
        <v>177</v>
      </c>
      <c r="B120" s="55" t="s">
        <v>266</v>
      </c>
      <c r="C120" s="2" t="s">
        <v>37</v>
      </c>
      <c r="D120" s="2" t="s">
        <v>50</v>
      </c>
      <c r="E120" s="53">
        <v>3025</v>
      </c>
      <c r="F120" s="3">
        <v>0</v>
      </c>
      <c r="G120" s="4">
        <v>1</v>
      </c>
      <c r="H120" s="4">
        <v>25</v>
      </c>
      <c r="I120" s="3">
        <v>5</v>
      </c>
      <c r="J120" s="3">
        <v>0</v>
      </c>
      <c r="L120" s="3">
        <v>5</v>
      </c>
      <c r="N120" s="27">
        <f t="shared" ref="N120" si="549">L120+M120</f>
        <v>5</v>
      </c>
      <c r="O120" s="5">
        <f t="shared" ref="O120" si="550">H120+I120</f>
        <v>30</v>
      </c>
      <c r="P120" s="5">
        <f t="shared" ref="P120" si="551">O120-N120</f>
        <v>25</v>
      </c>
      <c r="Q120" s="5">
        <f t="shared" ref="Q120" si="552">O120+N120</f>
        <v>35</v>
      </c>
      <c r="R120" s="37" t="str">
        <f t="shared" ref="R120" si="553">IF(P120&gt;=61,"always",IF(Q120&gt;=61,"yes","no"))</f>
        <v>no</v>
      </c>
      <c r="T120" s="25">
        <v>0</v>
      </c>
      <c r="V120" s="3">
        <v>1</v>
      </c>
      <c r="Y120" s="2">
        <v>1</v>
      </c>
      <c r="Z120" s="5">
        <f t="shared" ref="Z120" si="554">Y120*O120</f>
        <v>30</v>
      </c>
      <c r="AA120" s="2">
        <v>100</v>
      </c>
      <c r="AB120" s="5">
        <f t="shared" ref="AB120" si="555">Z120*AA120</f>
        <v>3000</v>
      </c>
      <c r="AC120" s="28">
        <v>2</v>
      </c>
      <c r="AD120" s="25">
        <v>12</v>
      </c>
      <c r="AE120" s="5">
        <f t="shared" ref="AE120" si="556">AD120+AC120</f>
        <v>14</v>
      </c>
      <c r="AF120" s="8">
        <f t="shared" ref="AF120" si="557">Z120/AE120</f>
        <v>2.1428571428571428</v>
      </c>
      <c r="AG120" s="2">
        <v>1</v>
      </c>
      <c r="AH120" s="46">
        <v>1</v>
      </c>
      <c r="AI120" s="8">
        <f t="shared" ref="AI120" si="558">Z120/AH120</f>
        <v>30</v>
      </c>
      <c r="AJ120" s="27">
        <f t="shared" ref="AJ120" si="559">(J120+K120)*Y120</f>
        <v>0</v>
      </c>
      <c r="AK120" s="8">
        <f t="shared" ref="AK120" si="560">AJ120/AH120</f>
        <v>0</v>
      </c>
      <c r="AM120" s="2">
        <v>270</v>
      </c>
      <c r="AN120" s="26">
        <f t="shared" si="256"/>
        <v>1788.5714285714287</v>
      </c>
      <c r="AO120" s="40" t="s">
        <v>19</v>
      </c>
      <c r="AP120" s="41" t="s">
        <v>19</v>
      </c>
      <c r="AQ120" s="43" t="s">
        <v>19</v>
      </c>
    </row>
    <row r="121" spans="1:43">
      <c r="A121" s="2" t="s">
        <v>175</v>
      </c>
      <c r="B121" s="55" t="s">
        <v>266</v>
      </c>
      <c r="C121" s="2" t="s">
        <v>37</v>
      </c>
      <c r="D121" s="2" t="s">
        <v>50</v>
      </c>
      <c r="E121" s="53">
        <v>3025</v>
      </c>
      <c r="F121" s="3">
        <v>0</v>
      </c>
      <c r="G121" s="4">
        <v>1</v>
      </c>
      <c r="H121" s="4">
        <v>25</v>
      </c>
      <c r="J121" s="3">
        <v>0</v>
      </c>
      <c r="L121" s="3">
        <v>5</v>
      </c>
      <c r="M121" s="3">
        <v>-2</v>
      </c>
      <c r="N121" s="27">
        <f t="shared" ref="N121" si="561">L121+M121</f>
        <v>3</v>
      </c>
      <c r="O121" s="5">
        <f t="shared" ref="O121" si="562">H121+I121</f>
        <v>25</v>
      </c>
      <c r="P121" s="5">
        <f t="shared" ref="P121" si="563">O121-N121</f>
        <v>22</v>
      </c>
      <c r="Q121" s="5">
        <f t="shared" ref="Q121" si="564">O121+N121</f>
        <v>28</v>
      </c>
      <c r="R121" s="37" t="str">
        <f t="shared" ref="R121" si="565">IF(P121&gt;=61,"always",IF(Q121&gt;=61,"yes","no"))</f>
        <v>no</v>
      </c>
      <c r="T121" s="25">
        <v>0</v>
      </c>
      <c r="V121" s="3">
        <v>1</v>
      </c>
      <c r="Y121" s="2">
        <v>1</v>
      </c>
      <c r="Z121" s="5">
        <f t="shared" ref="Z121" si="566">Y121*O121</f>
        <v>25</v>
      </c>
      <c r="AA121" s="2">
        <v>100</v>
      </c>
      <c r="AB121" s="5">
        <f t="shared" ref="AB121" si="567">Z121*AA121</f>
        <v>2500</v>
      </c>
      <c r="AC121" s="28">
        <v>-2</v>
      </c>
      <c r="AD121" s="25">
        <v>12</v>
      </c>
      <c r="AE121" s="5">
        <f t="shared" ref="AE121" si="568">AD121+AC121</f>
        <v>10</v>
      </c>
      <c r="AF121" s="8">
        <f t="shared" ref="AF121" si="569">Z121/AE121</f>
        <v>2.5</v>
      </c>
      <c r="AG121" s="31">
        <v>2</v>
      </c>
      <c r="AH121" s="46">
        <v>1</v>
      </c>
      <c r="AI121" s="8">
        <f t="shared" ref="AI121" si="570">Z121/AH121</f>
        <v>25</v>
      </c>
      <c r="AJ121" s="27">
        <f t="shared" ref="AJ121" si="571">(J121+K121)*Y121</f>
        <v>0</v>
      </c>
      <c r="AK121" s="8">
        <f t="shared" ref="AK121" si="572">AJ121/AH121</f>
        <v>0</v>
      </c>
      <c r="AM121" s="2">
        <v>270</v>
      </c>
      <c r="AN121" s="26">
        <f t="shared" si="256"/>
        <v>1617</v>
      </c>
      <c r="AO121" s="40" t="s">
        <v>19</v>
      </c>
      <c r="AP121" s="41" t="s">
        <v>19</v>
      </c>
      <c r="AQ121" s="43" t="s">
        <v>19</v>
      </c>
    </row>
    <row r="122" spans="1:43">
      <c r="A122" s="2" t="s">
        <v>167</v>
      </c>
      <c r="B122" s="55" t="s">
        <v>266</v>
      </c>
      <c r="C122" s="2" t="s">
        <v>37</v>
      </c>
      <c r="D122" s="2" t="s">
        <v>50</v>
      </c>
      <c r="E122" s="53">
        <v>3025</v>
      </c>
      <c r="F122" s="3">
        <v>0</v>
      </c>
      <c r="G122" s="4">
        <v>1</v>
      </c>
      <c r="H122" s="4">
        <v>25</v>
      </c>
      <c r="I122" s="3">
        <v>1</v>
      </c>
      <c r="J122" s="3">
        <v>0</v>
      </c>
      <c r="L122" s="3">
        <v>5</v>
      </c>
      <c r="M122" s="3">
        <v>2</v>
      </c>
      <c r="N122" s="27">
        <f t="shared" si="544"/>
        <v>7</v>
      </c>
      <c r="O122" s="5">
        <f t="shared" si="545"/>
        <v>26</v>
      </c>
      <c r="P122" s="5">
        <f t="shared" si="546"/>
        <v>19</v>
      </c>
      <c r="Q122" s="5">
        <f t="shared" si="547"/>
        <v>33</v>
      </c>
      <c r="R122" s="37" t="str">
        <f t="shared" ref="R122" si="573">IF(P122&gt;=61,"always",IF(Q122&gt;=61,"yes","no"))</f>
        <v>no</v>
      </c>
      <c r="T122" s="25">
        <v>0</v>
      </c>
      <c r="V122" s="28">
        <v>1</v>
      </c>
      <c r="Y122" s="2">
        <v>1</v>
      </c>
      <c r="Z122" s="5">
        <f t="shared" ref="Z122" si="574">Y122*O122</f>
        <v>26</v>
      </c>
      <c r="AA122" s="2">
        <v>100</v>
      </c>
      <c r="AB122" s="5">
        <f t="shared" ref="AB122" si="575">Z122*AA122</f>
        <v>2600</v>
      </c>
      <c r="AD122" s="25">
        <v>12</v>
      </c>
      <c r="AE122" s="5">
        <f t="shared" si="548"/>
        <v>12</v>
      </c>
      <c r="AF122" s="8">
        <f t="shared" ref="AF122" si="576">Z122/AE122</f>
        <v>2.1666666666666665</v>
      </c>
      <c r="AG122" s="2">
        <v>1</v>
      </c>
      <c r="AH122" s="46">
        <v>1</v>
      </c>
      <c r="AI122" s="8">
        <f t="shared" ref="AI122" si="577">Z122/AH122</f>
        <v>26</v>
      </c>
      <c r="AJ122" s="27">
        <f t="shared" ref="AJ122" si="578">(J122+K122)*Y122</f>
        <v>0</v>
      </c>
      <c r="AK122" s="8">
        <f t="shared" ref="AK122" si="579">AJ122/AH122</f>
        <v>0</v>
      </c>
      <c r="AM122" s="2">
        <v>270</v>
      </c>
      <c r="AN122" s="26">
        <f t="shared" si="256"/>
        <v>1628.6666666666667</v>
      </c>
      <c r="AO122" s="40" t="s">
        <v>19</v>
      </c>
      <c r="AP122" s="41" t="s">
        <v>19</v>
      </c>
      <c r="AQ122" s="43" t="s">
        <v>19</v>
      </c>
    </row>
    <row r="123" spans="1:43">
      <c r="A123" s="2" t="s">
        <v>40</v>
      </c>
      <c r="B123" s="55" t="s">
        <v>266</v>
      </c>
      <c r="C123" s="2" t="s">
        <v>37</v>
      </c>
      <c r="D123" s="2" t="s">
        <v>50</v>
      </c>
      <c r="E123" s="53">
        <v>3025</v>
      </c>
      <c r="F123" s="3">
        <v>1</v>
      </c>
      <c r="G123" s="4">
        <v>1</v>
      </c>
      <c r="H123" s="4">
        <v>25</v>
      </c>
      <c r="J123" s="3">
        <v>0</v>
      </c>
      <c r="L123" s="3">
        <v>5</v>
      </c>
      <c r="N123" s="27">
        <f t="shared" ref="N123" si="580">L123+M123</f>
        <v>5</v>
      </c>
      <c r="O123" s="5">
        <f t="shared" ref="O123" si="581">H123+I123</f>
        <v>25</v>
      </c>
      <c r="P123" s="5">
        <f t="shared" ref="P123" si="582">O123-N123</f>
        <v>20</v>
      </c>
      <c r="Q123" s="5">
        <f t="shared" ref="Q123" si="583">O123+N123</f>
        <v>30</v>
      </c>
      <c r="R123" s="37" t="str">
        <f t="shared" si="12"/>
        <v>no</v>
      </c>
      <c r="T123" s="25">
        <v>0</v>
      </c>
      <c r="V123" s="3">
        <v>1</v>
      </c>
      <c r="X123" s="6">
        <v>1.25</v>
      </c>
      <c r="Y123" s="2">
        <v>1</v>
      </c>
      <c r="Z123" s="5">
        <f t="shared" ref="Z123" si="584">Y123*O123</f>
        <v>25</v>
      </c>
      <c r="AA123" s="2">
        <v>100</v>
      </c>
      <c r="AB123" s="5">
        <f t="shared" si="154"/>
        <v>2500</v>
      </c>
      <c r="AC123" s="28">
        <v>-2</v>
      </c>
      <c r="AD123" s="25">
        <v>12</v>
      </c>
      <c r="AE123" s="5">
        <f t="shared" ref="AE123" si="585">AD123+AC123</f>
        <v>10</v>
      </c>
      <c r="AF123" s="8">
        <f t="shared" si="155"/>
        <v>2.5</v>
      </c>
      <c r="AG123" s="2">
        <v>1</v>
      </c>
      <c r="AH123" s="46">
        <v>1</v>
      </c>
      <c r="AI123" s="8">
        <f t="shared" si="156"/>
        <v>25</v>
      </c>
      <c r="AJ123" s="27">
        <f t="shared" si="7"/>
        <v>0</v>
      </c>
      <c r="AK123" s="8">
        <f t="shared" ref="AK123" si="586">AJ123/AH123</f>
        <v>0</v>
      </c>
      <c r="AM123" s="2">
        <v>270</v>
      </c>
      <c r="AN123" s="26">
        <f t="shared" si="256"/>
        <v>1720.75</v>
      </c>
      <c r="AO123" s="40" t="s">
        <v>19</v>
      </c>
    </row>
    <row r="124" spans="1:43">
      <c r="A124" s="2" t="s">
        <v>40</v>
      </c>
      <c r="B124" s="55" t="s">
        <v>266</v>
      </c>
      <c r="C124" s="2" t="s">
        <v>37</v>
      </c>
      <c r="D124" s="2" t="s">
        <v>50</v>
      </c>
      <c r="E124" s="53">
        <v>3025</v>
      </c>
      <c r="F124" s="3">
        <v>2</v>
      </c>
      <c r="G124" s="4">
        <v>2</v>
      </c>
      <c r="H124" s="4">
        <v>25</v>
      </c>
      <c r="J124" s="3">
        <v>0</v>
      </c>
      <c r="L124" s="3">
        <v>5</v>
      </c>
      <c r="N124" s="27">
        <f t="shared" ref="N124" si="587">L124+M124</f>
        <v>5</v>
      </c>
      <c r="O124" s="5">
        <f t="shared" ref="O124" si="588">H124+I124</f>
        <v>25</v>
      </c>
      <c r="P124" s="5">
        <f t="shared" ref="P124" si="589">O124-N124</f>
        <v>20</v>
      </c>
      <c r="Q124" s="5">
        <f t="shared" ref="Q124" si="590">O124+N124</f>
        <v>30</v>
      </c>
      <c r="R124" s="37" t="str">
        <f t="shared" si="12"/>
        <v>no</v>
      </c>
      <c r="T124" s="25">
        <v>0</v>
      </c>
      <c r="V124" s="3">
        <v>1</v>
      </c>
      <c r="X124" s="6">
        <v>1.5</v>
      </c>
      <c r="Y124" s="2">
        <v>1</v>
      </c>
      <c r="Z124" s="5">
        <f t="shared" ref="Z124" si="591">Y124*O124</f>
        <v>25</v>
      </c>
      <c r="AA124" s="2">
        <v>100</v>
      </c>
      <c r="AB124" s="5">
        <f t="shared" si="154"/>
        <v>2500</v>
      </c>
      <c r="AC124" s="28">
        <v>-4</v>
      </c>
      <c r="AD124" s="25">
        <v>12</v>
      </c>
      <c r="AE124" s="5">
        <f t="shared" ref="AE124" si="592">AD124+AC124</f>
        <v>8</v>
      </c>
      <c r="AF124" s="8">
        <f t="shared" si="155"/>
        <v>3.125</v>
      </c>
      <c r="AG124" s="2">
        <v>1</v>
      </c>
      <c r="AH124" s="46">
        <v>1</v>
      </c>
      <c r="AI124" s="8">
        <f t="shared" si="156"/>
        <v>25</v>
      </c>
      <c r="AJ124" s="27">
        <f t="shared" si="7"/>
        <v>0</v>
      </c>
      <c r="AK124" s="8">
        <f t="shared" ref="AK124" si="593">AJ124/AH124</f>
        <v>0</v>
      </c>
      <c r="AM124" s="2">
        <v>270</v>
      </c>
      <c r="AN124" s="26">
        <f t="shared" si="256"/>
        <v>1758</v>
      </c>
      <c r="AO124" s="40" t="s">
        <v>19</v>
      </c>
    </row>
    <row r="125" spans="1:43">
      <c r="A125" s="2" t="s">
        <v>41</v>
      </c>
      <c r="B125" s="55" t="s">
        <v>266</v>
      </c>
      <c r="C125" s="2" t="s">
        <v>37</v>
      </c>
      <c r="D125" s="2" t="s">
        <v>50</v>
      </c>
      <c r="E125" s="53">
        <v>3025</v>
      </c>
      <c r="F125" s="3">
        <v>1</v>
      </c>
      <c r="G125" s="4">
        <v>2</v>
      </c>
      <c r="H125" s="4">
        <v>25</v>
      </c>
      <c r="J125" s="3">
        <v>0</v>
      </c>
      <c r="L125" s="3">
        <v>5</v>
      </c>
      <c r="M125" s="3">
        <v>-2</v>
      </c>
      <c r="N125" s="27">
        <f t="shared" ref="N125:N130" si="594">L125+M125</f>
        <v>3</v>
      </c>
      <c r="O125" s="5">
        <f t="shared" ref="O125:O130" si="595">H125+I125</f>
        <v>25</v>
      </c>
      <c r="P125" s="5">
        <f t="shared" ref="P125:P130" si="596">O125-N125</f>
        <v>22</v>
      </c>
      <c r="Q125" s="5">
        <f t="shared" ref="Q125:Q130" si="597">O125+N125</f>
        <v>28</v>
      </c>
      <c r="R125" s="37" t="str">
        <f t="shared" si="12"/>
        <v>no</v>
      </c>
      <c r="T125" s="25">
        <v>0</v>
      </c>
      <c r="V125" s="3">
        <v>2</v>
      </c>
      <c r="Y125" s="2">
        <v>1</v>
      </c>
      <c r="Z125" s="5">
        <f t="shared" ref="Z125:Z130" si="598">Y125*O125</f>
        <v>25</v>
      </c>
      <c r="AA125" s="2">
        <v>100</v>
      </c>
      <c r="AB125" s="5">
        <f t="shared" si="154"/>
        <v>2500</v>
      </c>
      <c r="AD125" s="25">
        <v>12</v>
      </c>
      <c r="AE125" s="5">
        <f t="shared" ref="AE125:AE130" si="599">AD125+AC125</f>
        <v>12</v>
      </c>
      <c r="AF125" s="8">
        <f t="shared" si="155"/>
        <v>2.0833333333333335</v>
      </c>
      <c r="AG125" s="2">
        <v>1</v>
      </c>
      <c r="AH125" s="46">
        <v>1</v>
      </c>
      <c r="AI125" s="8">
        <f t="shared" si="156"/>
        <v>25</v>
      </c>
      <c r="AJ125" s="27">
        <f t="shared" si="7"/>
        <v>0</v>
      </c>
      <c r="AK125" s="8">
        <f t="shared" ref="AK125:AK130" si="600">AJ125/AH125</f>
        <v>0</v>
      </c>
      <c r="AM125" s="2">
        <v>270</v>
      </c>
      <c r="AN125" s="26">
        <f t="shared" si="256"/>
        <v>1679.3333333333333</v>
      </c>
      <c r="AO125" s="40" t="s">
        <v>19</v>
      </c>
    </row>
    <row r="126" spans="1:43">
      <c r="A126" s="2" t="s">
        <v>41</v>
      </c>
      <c r="B126" s="55" t="s">
        <v>266</v>
      </c>
      <c r="C126" s="2" t="s">
        <v>37</v>
      </c>
      <c r="D126" s="2" t="s">
        <v>50</v>
      </c>
      <c r="E126" s="53">
        <v>3025</v>
      </c>
      <c r="F126" s="3">
        <v>2</v>
      </c>
      <c r="G126" s="4">
        <v>4</v>
      </c>
      <c r="H126" s="4">
        <v>25</v>
      </c>
      <c r="J126" s="3">
        <v>0</v>
      </c>
      <c r="L126" s="3">
        <v>5</v>
      </c>
      <c r="M126" s="3">
        <v>-3</v>
      </c>
      <c r="N126" s="27">
        <f t="shared" si="594"/>
        <v>2</v>
      </c>
      <c r="O126" s="5">
        <f t="shared" si="595"/>
        <v>25</v>
      </c>
      <c r="P126" s="5">
        <f t="shared" si="596"/>
        <v>23</v>
      </c>
      <c r="Q126" s="5">
        <f t="shared" si="597"/>
        <v>27</v>
      </c>
      <c r="R126" s="37" t="str">
        <f t="shared" si="12"/>
        <v>no</v>
      </c>
      <c r="T126" s="25">
        <v>0</v>
      </c>
      <c r="V126" s="3">
        <v>4</v>
      </c>
      <c r="Y126" s="2">
        <v>1</v>
      </c>
      <c r="Z126" s="5">
        <f t="shared" si="598"/>
        <v>25</v>
      </c>
      <c r="AA126" s="2">
        <v>100</v>
      </c>
      <c r="AB126" s="5">
        <f t="shared" si="154"/>
        <v>2500</v>
      </c>
      <c r="AD126" s="25">
        <v>12</v>
      </c>
      <c r="AE126" s="5">
        <f t="shared" si="599"/>
        <v>12</v>
      </c>
      <c r="AF126" s="8">
        <f t="shared" si="155"/>
        <v>2.0833333333333335</v>
      </c>
      <c r="AG126" s="2">
        <v>1</v>
      </c>
      <c r="AH126" s="46">
        <v>1</v>
      </c>
      <c r="AI126" s="8">
        <f t="shared" si="156"/>
        <v>25</v>
      </c>
      <c r="AJ126" s="27">
        <f t="shared" si="7"/>
        <v>0</v>
      </c>
      <c r="AK126" s="8">
        <f t="shared" si="600"/>
        <v>0</v>
      </c>
      <c r="AM126" s="2">
        <v>270</v>
      </c>
      <c r="AN126" s="26">
        <f t="shared" si="256"/>
        <v>1789.3333333333333</v>
      </c>
      <c r="AO126" s="40" t="s">
        <v>19</v>
      </c>
    </row>
    <row r="127" spans="1:43">
      <c r="A127" s="2" t="s">
        <v>42</v>
      </c>
      <c r="B127" s="55" t="s">
        <v>266</v>
      </c>
      <c r="C127" s="2" t="s">
        <v>37</v>
      </c>
      <c r="D127" s="2" t="s">
        <v>50</v>
      </c>
      <c r="E127" s="53">
        <v>3025</v>
      </c>
      <c r="F127" s="3">
        <v>1</v>
      </c>
      <c r="G127" s="4">
        <v>2</v>
      </c>
      <c r="H127" s="4">
        <v>25</v>
      </c>
      <c r="I127" s="3">
        <v>5</v>
      </c>
      <c r="J127" s="3">
        <v>0</v>
      </c>
      <c r="L127" s="3">
        <v>5</v>
      </c>
      <c r="N127" s="27">
        <f t="shared" si="594"/>
        <v>5</v>
      </c>
      <c r="O127" s="5">
        <f t="shared" si="595"/>
        <v>30</v>
      </c>
      <c r="P127" s="5">
        <f t="shared" si="596"/>
        <v>25</v>
      </c>
      <c r="Q127" s="5">
        <f t="shared" si="597"/>
        <v>35</v>
      </c>
      <c r="R127" s="37" t="str">
        <f t="shared" si="12"/>
        <v>no</v>
      </c>
      <c r="T127" s="25">
        <v>0</v>
      </c>
      <c r="V127" s="3">
        <v>1</v>
      </c>
      <c r="Y127" s="2">
        <v>1</v>
      </c>
      <c r="Z127" s="5">
        <f t="shared" si="598"/>
        <v>30</v>
      </c>
      <c r="AA127" s="2">
        <v>100</v>
      </c>
      <c r="AB127" s="5">
        <f t="shared" ref="AB127:AB193" si="601">Z127*AA127</f>
        <v>3000</v>
      </c>
      <c r="AD127" s="25">
        <v>12</v>
      </c>
      <c r="AE127" s="5">
        <f t="shared" si="599"/>
        <v>12</v>
      </c>
      <c r="AF127" s="8">
        <f t="shared" ref="AF127:AF193" si="602">Z127/AE127</f>
        <v>2.5</v>
      </c>
      <c r="AG127" s="2">
        <v>1</v>
      </c>
      <c r="AH127" s="46">
        <v>1</v>
      </c>
      <c r="AI127" s="8">
        <f t="shared" ref="AI127:AI193" si="603">Z127/AH127</f>
        <v>30</v>
      </c>
      <c r="AJ127" s="27">
        <f t="shared" ref="AJ127:AJ221" si="604">(J127+K127)*Y127</f>
        <v>0</v>
      </c>
      <c r="AK127" s="8">
        <f t="shared" si="600"/>
        <v>0</v>
      </c>
      <c r="AM127" s="2">
        <v>270</v>
      </c>
      <c r="AN127" s="26">
        <f t="shared" si="256"/>
        <v>1806</v>
      </c>
      <c r="AO127" s="40" t="s">
        <v>19</v>
      </c>
    </row>
    <row r="128" spans="1:43">
      <c r="A128" s="2" t="s">
        <v>42</v>
      </c>
      <c r="B128" s="55" t="s">
        <v>266</v>
      </c>
      <c r="C128" s="2" t="s">
        <v>37</v>
      </c>
      <c r="D128" s="2" t="s">
        <v>50</v>
      </c>
      <c r="E128" s="53">
        <v>3025</v>
      </c>
      <c r="F128" s="3">
        <v>2</v>
      </c>
      <c r="G128" s="4">
        <v>4</v>
      </c>
      <c r="H128" s="4">
        <v>25</v>
      </c>
      <c r="I128" s="3">
        <v>10</v>
      </c>
      <c r="J128" s="3">
        <v>0</v>
      </c>
      <c r="L128" s="3">
        <v>5</v>
      </c>
      <c r="N128" s="27">
        <f t="shared" si="594"/>
        <v>5</v>
      </c>
      <c r="O128" s="5">
        <f t="shared" si="595"/>
        <v>35</v>
      </c>
      <c r="P128" s="5">
        <f t="shared" si="596"/>
        <v>30</v>
      </c>
      <c r="Q128" s="5">
        <f t="shared" si="597"/>
        <v>40</v>
      </c>
      <c r="R128" s="37" t="str">
        <f t="shared" ref="R128:R297" si="605">IF(P128&gt;=61,"always",IF(Q128&gt;=61,"yes","no"))</f>
        <v>no</v>
      </c>
      <c r="T128" s="25">
        <v>0</v>
      </c>
      <c r="V128" s="3">
        <v>1</v>
      </c>
      <c r="Y128" s="2">
        <v>1</v>
      </c>
      <c r="Z128" s="5">
        <f t="shared" si="598"/>
        <v>35</v>
      </c>
      <c r="AA128" s="2">
        <v>100</v>
      </c>
      <c r="AB128" s="5">
        <f t="shared" si="601"/>
        <v>3500</v>
      </c>
      <c r="AD128" s="25">
        <v>12</v>
      </c>
      <c r="AE128" s="5">
        <f t="shared" si="599"/>
        <v>12</v>
      </c>
      <c r="AF128" s="8">
        <f t="shared" si="602"/>
        <v>2.9166666666666665</v>
      </c>
      <c r="AG128" s="2">
        <v>1</v>
      </c>
      <c r="AH128" s="46">
        <v>1</v>
      </c>
      <c r="AI128" s="8">
        <f t="shared" si="603"/>
        <v>35</v>
      </c>
      <c r="AJ128" s="27">
        <f t="shared" si="604"/>
        <v>0</v>
      </c>
      <c r="AK128" s="8">
        <f t="shared" si="600"/>
        <v>0</v>
      </c>
      <c r="AM128" s="2">
        <v>270</v>
      </c>
      <c r="AN128" s="26">
        <f t="shared" si="256"/>
        <v>2002.6666666666667</v>
      </c>
      <c r="AO128" s="40" t="s">
        <v>19</v>
      </c>
    </row>
    <row r="129" spans="1:42">
      <c r="A129" s="2" t="s">
        <v>39</v>
      </c>
      <c r="B129" s="55" t="s">
        <v>266</v>
      </c>
      <c r="C129" s="2" t="s">
        <v>37</v>
      </c>
      <c r="D129" s="2" t="s">
        <v>50</v>
      </c>
      <c r="E129" s="53">
        <v>3025</v>
      </c>
      <c r="F129" s="3">
        <v>2</v>
      </c>
      <c r="G129" s="4">
        <v>3</v>
      </c>
      <c r="H129" s="4">
        <v>25</v>
      </c>
      <c r="J129" s="3">
        <v>0</v>
      </c>
      <c r="L129" s="3">
        <v>5</v>
      </c>
      <c r="N129" s="27">
        <f t="shared" si="594"/>
        <v>5</v>
      </c>
      <c r="O129" s="5">
        <f t="shared" si="595"/>
        <v>25</v>
      </c>
      <c r="P129" s="5">
        <f t="shared" si="596"/>
        <v>20</v>
      </c>
      <c r="Q129" s="5">
        <f t="shared" si="597"/>
        <v>30</v>
      </c>
      <c r="R129" s="37" t="str">
        <f t="shared" si="605"/>
        <v>no</v>
      </c>
      <c r="T129" s="25">
        <v>0</v>
      </c>
      <c r="V129" s="3">
        <v>2</v>
      </c>
      <c r="X129" s="6">
        <v>1.25</v>
      </c>
      <c r="Y129" s="2">
        <v>1</v>
      </c>
      <c r="Z129" s="5">
        <f t="shared" si="598"/>
        <v>25</v>
      </c>
      <c r="AA129" s="2">
        <v>100</v>
      </c>
      <c r="AB129" s="5">
        <f t="shared" si="601"/>
        <v>2500</v>
      </c>
      <c r="AD129" s="25">
        <v>12</v>
      </c>
      <c r="AE129" s="5">
        <f t="shared" si="599"/>
        <v>12</v>
      </c>
      <c r="AF129" s="8">
        <f t="shared" si="602"/>
        <v>2.0833333333333335</v>
      </c>
      <c r="AG129" s="2">
        <v>1</v>
      </c>
      <c r="AH129" s="46">
        <v>1</v>
      </c>
      <c r="AI129" s="8">
        <f t="shared" si="603"/>
        <v>25</v>
      </c>
      <c r="AJ129" s="27">
        <f t="shared" si="604"/>
        <v>0</v>
      </c>
      <c r="AK129" s="8">
        <f t="shared" si="600"/>
        <v>0</v>
      </c>
      <c r="AM129" s="2">
        <v>270</v>
      </c>
      <c r="AN129" s="26">
        <f t="shared" si="256"/>
        <v>1753.0833333333333</v>
      </c>
      <c r="AO129" s="40" t="s">
        <v>19</v>
      </c>
    </row>
    <row r="130" spans="1:42">
      <c r="A130" s="2" t="s">
        <v>39</v>
      </c>
      <c r="B130" s="55" t="s">
        <v>266</v>
      </c>
      <c r="C130" s="2" t="s">
        <v>37</v>
      </c>
      <c r="D130" s="2" t="s">
        <v>50</v>
      </c>
      <c r="E130" s="53">
        <v>3025</v>
      </c>
      <c r="F130" s="3">
        <v>3</v>
      </c>
      <c r="G130" s="4">
        <v>5</v>
      </c>
      <c r="H130" s="4">
        <v>25</v>
      </c>
      <c r="J130" s="3">
        <v>0</v>
      </c>
      <c r="L130" s="3">
        <v>5</v>
      </c>
      <c r="N130" s="27">
        <f t="shared" si="594"/>
        <v>5</v>
      </c>
      <c r="O130" s="5">
        <f t="shared" si="595"/>
        <v>25</v>
      </c>
      <c r="P130" s="5">
        <f t="shared" si="596"/>
        <v>20</v>
      </c>
      <c r="Q130" s="5">
        <f t="shared" si="597"/>
        <v>30</v>
      </c>
      <c r="R130" s="37" t="str">
        <f t="shared" si="605"/>
        <v>no</v>
      </c>
      <c r="T130" s="25">
        <v>0</v>
      </c>
      <c r="V130" s="3">
        <v>4</v>
      </c>
      <c r="X130" s="6">
        <v>1.5</v>
      </c>
      <c r="Y130" s="2">
        <v>1</v>
      </c>
      <c r="Z130" s="5">
        <f t="shared" si="598"/>
        <v>25</v>
      </c>
      <c r="AA130" s="2">
        <v>100</v>
      </c>
      <c r="AB130" s="5">
        <f t="shared" si="601"/>
        <v>2500</v>
      </c>
      <c r="AD130" s="25">
        <v>12</v>
      </c>
      <c r="AE130" s="5">
        <f t="shared" si="599"/>
        <v>12</v>
      </c>
      <c r="AF130" s="8">
        <f t="shared" si="602"/>
        <v>2.0833333333333335</v>
      </c>
      <c r="AG130" s="2">
        <v>1</v>
      </c>
      <c r="AH130" s="46">
        <v>1</v>
      </c>
      <c r="AI130" s="8">
        <f t="shared" si="603"/>
        <v>25</v>
      </c>
      <c r="AJ130" s="27">
        <f t="shared" si="604"/>
        <v>0</v>
      </c>
      <c r="AK130" s="8">
        <f t="shared" si="600"/>
        <v>0</v>
      </c>
      <c r="AM130" s="2">
        <v>270</v>
      </c>
      <c r="AN130" s="26">
        <f t="shared" si="256"/>
        <v>1871.8333333333333</v>
      </c>
      <c r="AO130" s="40" t="s">
        <v>19</v>
      </c>
    </row>
    <row r="131" spans="1:42">
      <c r="A131" s="2" t="s">
        <v>43</v>
      </c>
      <c r="B131" s="55" t="s">
        <v>266</v>
      </c>
      <c r="C131" s="2" t="s">
        <v>37</v>
      </c>
      <c r="D131" s="2" t="s">
        <v>54</v>
      </c>
      <c r="E131" s="53" t="s">
        <v>261</v>
      </c>
      <c r="F131" s="3">
        <v>0</v>
      </c>
      <c r="G131" s="4">
        <v>100</v>
      </c>
      <c r="H131" s="4">
        <v>25</v>
      </c>
      <c r="J131" s="3">
        <v>0</v>
      </c>
      <c r="L131" s="3">
        <v>5</v>
      </c>
      <c r="N131" s="27">
        <f t="shared" si="544"/>
        <v>5</v>
      </c>
      <c r="O131" s="5">
        <f t="shared" si="545"/>
        <v>25</v>
      </c>
      <c r="P131" s="5">
        <f t="shared" si="546"/>
        <v>20</v>
      </c>
      <c r="Q131" s="5">
        <f t="shared" si="547"/>
        <v>30</v>
      </c>
      <c r="R131" s="37" t="str">
        <f t="shared" si="605"/>
        <v>no</v>
      </c>
      <c r="T131" s="25">
        <v>0</v>
      </c>
      <c r="V131" s="3">
        <v>1</v>
      </c>
      <c r="X131" s="6">
        <v>1.25</v>
      </c>
      <c r="Y131" s="2">
        <v>1</v>
      </c>
      <c r="Z131" s="5">
        <f t="shared" si="411"/>
        <v>25</v>
      </c>
      <c r="AA131" s="2">
        <v>100</v>
      </c>
      <c r="AB131" s="5">
        <f t="shared" si="601"/>
        <v>2500</v>
      </c>
      <c r="AC131" s="28">
        <v>-2</v>
      </c>
      <c r="AD131" s="25">
        <v>16</v>
      </c>
      <c r="AE131" s="5">
        <f t="shared" si="548"/>
        <v>14</v>
      </c>
      <c r="AF131" s="8">
        <f t="shared" si="602"/>
        <v>1.7857142857142858</v>
      </c>
      <c r="AG131" s="2">
        <v>1</v>
      </c>
      <c r="AH131" s="46">
        <v>1</v>
      </c>
      <c r="AI131" s="8">
        <f t="shared" si="603"/>
        <v>25</v>
      </c>
      <c r="AJ131" s="27">
        <f t="shared" si="604"/>
        <v>0</v>
      </c>
      <c r="AK131" s="8">
        <f t="shared" si="413"/>
        <v>0</v>
      </c>
      <c r="AM131" s="2">
        <v>360</v>
      </c>
      <c r="AN131" s="26">
        <f t="shared" si="256"/>
        <v>1793.8928571428571</v>
      </c>
      <c r="AO131" s="40" t="s">
        <v>19</v>
      </c>
    </row>
    <row r="132" spans="1:42">
      <c r="A132" s="2" t="s">
        <v>52</v>
      </c>
      <c r="B132" s="55" t="s">
        <v>266</v>
      </c>
      <c r="C132" s="2" t="s">
        <v>37</v>
      </c>
      <c r="D132" s="2" t="s">
        <v>54</v>
      </c>
      <c r="E132" s="53" t="s">
        <v>261</v>
      </c>
      <c r="F132" s="3">
        <v>1</v>
      </c>
      <c r="G132" s="4">
        <v>100</v>
      </c>
      <c r="H132" s="4">
        <v>25</v>
      </c>
      <c r="I132" s="3">
        <v>5</v>
      </c>
      <c r="J132" s="3">
        <v>0</v>
      </c>
      <c r="L132" s="3">
        <v>5</v>
      </c>
      <c r="N132" s="27">
        <f t="shared" si="544"/>
        <v>5</v>
      </c>
      <c r="O132" s="5">
        <f t="shared" si="545"/>
        <v>30</v>
      </c>
      <c r="P132" s="5">
        <f t="shared" si="546"/>
        <v>25</v>
      </c>
      <c r="Q132" s="5">
        <f t="shared" si="547"/>
        <v>35</v>
      </c>
      <c r="R132" s="37" t="str">
        <f t="shared" si="605"/>
        <v>no</v>
      </c>
      <c r="T132" s="25">
        <v>0</v>
      </c>
      <c r="V132" s="3">
        <v>1</v>
      </c>
      <c r="X132" s="6">
        <v>1.25</v>
      </c>
      <c r="Y132" s="2">
        <v>1</v>
      </c>
      <c r="Z132" s="5">
        <f t="shared" si="411"/>
        <v>30</v>
      </c>
      <c r="AA132" s="2">
        <v>100</v>
      </c>
      <c r="AB132" s="5">
        <f t="shared" si="601"/>
        <v>3000</v>
      </c>
      <c r="AD132" s="25">
        <v>16</v>
      </c>
      <c r="AE132" s="5">
        <f t="shared" si="548"/>
        <v>16</v>
      </c>
      <c r="AF132" s="8">
        <f t="shared" si="602"/>
        <v>1.875</v>
      </c>
      <c r="AG132" s="2">
        <v>1</v>
      </c>
      <c r="AH132" s="46">
        <v>1</v>
      </c>
      <c r="AI132" s="8">
        <f t="shared" si="603"/>
        <v>30</v>
      </c>
      <c r="AJ132" s="27">
        <f t="shared" si="604"/>
        <v>0</v>
      </c>
      <c r="AK132" s="8">
        <f t="shared" si="413"/>
        <v>0</v>
      </c>
      <c r="AM132" s="2">
        <v>360</v>
      </c>
      <c r="AN132" s="26">
        <f t="shared" si="256"/>
        <v>1973.25</v>
      </c>
      <c r="AO132" s="40" t="s">
        <v>19</v>
      </c>
    </row>
    <row r="133" spans="1:42">
      <c r="A133" s="2" t="s">
        <v>53</v>
      </c>
      <c r="B133" s="55" t="s">
        <v>266</v>
      </c>
      <c r="C133" s="2" t="s">
        <v>37</v>
      </c>
      <c r="D133" s="2" t="s">
        <v>54</v>
      </c>
      <c r="E133" s="53" t="s">
        <v>261</v>
      </c>
      <c r="F133" s="3">
        <v>2</v>
      </c>
      <c r="G133" s="4">
        <v>100</v>
      </c>
      <c r="H133" s="4">
        <v>25</v>
      </c>
      <c r="J133" s="3">
        <v>0</v>
      </c>
      <c r="L133" s="3">
        <v>5</v>
      </c>
      <c r="N133" s="27">
        <f t="shared" ref="N133:N155" si="606">L133+M133</f>
        <v>5</v>
      </c>
      <c r="O133" s="5">
        <f t="shared" ref="O133:O155" si="607">H133+I133</f>
        <v>25</v>
      </c>
      <c r="P133" s="5">
        <f t="shared" ref="P133:P155" si="608">O133-N133</f>
        <v>20</v>
      </c>
      <c r="Q133" s="5">
        <f t="shared" ref="Q133:Q155" si="609">O133+N133</f>
        <v>30</v>
      </c>
      <c r="R133" s="37" t="str">
        <f t="shared" si="605"/>
        <v>no</v>
      </c>
      <c r="T133" s="25">
        <v>0</v>
      </c>
      <c r="V133" s="3">
        <v>4</v>
      </c>
      <c r="X133" s="6">
        <v>1.33</v>
      </c>
      <c r="Y133" s="2">
        <v>1</v>
      </c>
      <c r="Z133" s="5">
        <f t="shared" si="411"/>
        <v>25</v>
      </c>
      <c r="AA133" s="2">
        <v>100</v>
      </c>
      <c r="AB133" s="5">
        <f t="shared" si="601"/>
        <v>2500</v>
      </c>
      <c r="AD133" s="25">
        <v>16</v>
      </c>
      <c r="AE133" s="5">
        <f t="shared" ref="AE133:AE155" si="610">AD133+AC133</f>
        <v>16</v>
      </c>
      <c r="AF133" s="8">
        <f t="shared" si="602"/>
        <v>1.5625</v>
      </c>
      <c r="AG133" s="2">
        <v>1</v>
      </c>
      <c r="AH133" s="46">
        <v>1</v>
      </c>
      <c r="AI133" s="8">
        <f t="shared" si="603"/>
        <v>25</v>
      </c>
      <c r="AJ133" s="27">
        <f t="shared" si="604"/>
        <v>0</v>
      </c>
      <c r="AK133" s="8">
        <f t="shared" ref="AK133:AK155" si="611">AJ133/AH133</f>
        <v>0</v>
      </c>
      <c r="AM133" s="2">
        <v>360</v>
      </c>
      <c r="AN133" s="26">
        <f t="shared" si="256"/>
        <v>1933</v>
      </c>
      <c r="AO133" s="40" t="s">
        <v>19</v>
      </c>
    </row>
    <row r="134" spans="1:42">
      <c r="A134" s="2" t="s">
        <v>52</v>
      </c>
      <c r="B134" s="55" t="s">
        <v>266</v>
      </c>
      <c r="C134" s="2" t="s">
        <v>37</v>
      </c>
      <c r="D134" s="2" t="s">
        <v>54</v>
      </c>
      <c r="E134" s="53" t="s">
        <v>263</v>
      </c>
      <c r="F134" s="3">
        <v>2</v>
      </c>
      <c r="G134" s="4">
        <v>4</v>
      </c>
      <c r="H134" s="4">
        <v>25</v>
      </c>
      <c r="I134" s="3">
        <v>10</v>
      </c>
      <c r="J134" s="3">
        <v>0</v>
      </c>
      <c r="L134" s="3">
        <v>5</v>
      </c>
      <c r="N134" s="27">
        <f t="shared" si="606"/>
        <v>5</v>
      </c>
      <c r="O134" s="5">
        <f t="shared" si="607"/>
        <v>35</v>
      </c>
      <c r="P134" s="5">
        <f t="shared" si="608"/>
        <v>30</v>
      </c>
      <c r="Q134" s="5">
        <f t="shared" si="609"/>
        <v>40</v>
      </c>
      <c r="R134" s="37" t="str">
        <f t="shared" ref="R134:R137" si="612">IF(P134&gt;=61,"always",IF(Q134&gt;=61,"yes","no"))</f>
        <v>no</v>
      </c>
      <c r="T134" s="25">
        <v>0</v>
      </c>
      <c r="V134" s="3">
        <v>1</v>
      </c>
      <c r="X134" s="6">
        <v>1.25</v>
      </c>
      <c r="Y134" s="2">
        <v>1</v>
      </c>
      <c r="Z134" s="5">
        <f t="shared" ref="Z134:Z137" si="613">Y134*O134</f>
        <v>35</v>
      </c>
      <c r="AA134" s="2">
        <v>100</v>
      </c>
      <c r="AB134" s="5">
        <f t="shared" ref="AB134:AB137" si="614">Z134*AA134</f>
        <v>3500</v>
      </c>
      <c r="AD134" s="25">
        <v>16</v>
      </c>
      <c r="AE134" s="5">
        <f t="shared" si="610"/>
        <v>16</v>
      </c>
      <c r="AF134" s="8">
        <f t="shared" ref="AF134:AF137" si="615">Z134/AE134</f>
        <v>2.1875</v>
      </c>
      <c r="AG134" s="2">
        <v>1</v>
      </c>
      <c r="AH134" s="46">
        <v>1</v>
      </c>
      <c r="AI134" s="8">
        <f t="shared" ref="AI134:AI137" si="616">Z134/AH134</f>
        <v>35</v>
      </c>
      <c r="AJ134" s="27">
        <f t="shared" ref="AJ134:AJ137" si="617">(J134+K134)*Y134</f>
        <v>0</v>
      </c>
      <c r="AK134" s="8">
        <f t="shared" si="611"/>
        <v>0</v>
      </c>
      <c r="AM134" s="2">
        <v>360</v>
      </c>
      <c r="AN134" s="26">
        <f t="shared" ref="AN134:AN137" si="618">(((Z134*12)+(O134*2)+(AI134*25)+(1.2*AM134))+(AJ134*5)+(X134*75)+(V134*50)+(AK134*20)-(N134*10)-((AG134*30)-30)+(AF134*4)-(AE134*8)-(T134*25)+(AA134*4)+(W134*50)+(S134*Y134*100)-(Y134*2))*(1-(U134/200))</f>
        <v>2169.5</v>
      </c>
      <c r="AO134" s="40" t="s">
        <v>19</v>
      </c>
      <c r="AP134" s="57" t="s">
        <v>19</v>
      </c>
    </row>
    <row r="135" spans="1:42">
      <c r="A135" s="2" t="s">
        <v>53</v>
      </c>
      <c r="B135" s="55" t="s">
        <v>266</v>
      </c>
      <c r="C135" s="2" t="s">
        <v>37</v>
      </c>
      <c r="D135" s="2" t="s">
        <v>54</v>
      </c>
      <c r="E135" s="53" t="s">
        <v>263</v>
      </c>
      <c r="F135" s="3">
        <v>1</v>
      </c>
      <c r="G135" s="4">
        <v>2</v>
      </c>
      <c r="H135" s="4">
        <v>25</v>
      </c>
      <c r="J135" s="3">
        <v>0</v>
      </c>
      <c r="L135" s="3">
        <v>5</v>
      </c>
      <c r="N135" s="27">
        <f t="shared" ref="N135:N137" si="619">L135+M135</f>
        <v>5</v>
      </c>
      <c r="O135" s="5">
        <f t="shared" ref="O135:O137" si="620">H135+I135</f>
        <v>25</v>
      </c>
      <c r="P135" s="5">
        <f t="shared" ref="P135:P137" si="621">O135-N135</f>
        <v>20</v>
      </c>
      <c r="Q135" s="5">
        <f t="shared" ref="Q135:Q137" si="622">O135+N135</f>
        <v>30</v>
      </c>
      <c r="R135" s="37" t="str">
        <f t="shared" si="612"/>
        <v>no</v>
      </c>
      <c r="T135" s="25">
        <v>0</v>
      </c>
      <c r="V135" s="3">
        <v>2</v>
      </c>
      <c r="X135" s="6">
        <v>1.33</v>
      </c>
      <c r="Y135" s="2">
        <v>1</v>
      </c>
      <c r="Z135" s="5">
        <f t="shared" si="613"/>
        <v>25</v>
      </c>
      <c r="AA135" s="2">
        <v>100</v>
      </c>
      <c r="AB135" s="5">
        <f t="shared" si="614"/>
        <v>2500</v>
      </c>
      <c r="AD135" s="25">
        <v>16</v>
      </c>
      <c r="AE135" s="5">
        <f t="shared" ref="AE135:AE137" si="623">AD135+AC135</f>
        <v>16</v>
      </c>
      <c r="AF135" s="8">
        <f t="shared" si="615"/>
        <v>1.5625</v>
      </c>
      <c r="AG135" s="2">
        <v>1</v>
      </c>
      <c r="AH135" s="46">
        <v>1</v>
      </c>
      <c r="AI135" s="8">
        <f t="shared" si="616"/>
        <v>25</v>
      </c>
      <c r="AJ135" s="27">
        <f t="shared" si="617"/>
        <v>0</v>
      </c>
      <c r="AK135" s="8">
        <f t="shared" ref="AK135:AK137" si="624">AJ135/AH135</f>
        <v>0</v>
      </c>
      <c r="AM135" s="2">
        <v>360</v>
      </c>
      <c r="AN135" s="26">
        <f t="shared" si="618"/>
        <v>1833</v>
      </c>
      <c r="AO135" s="40" t="s">
        <v>19</v>
      </c>
      <c r="AP135" s="57" t="s">
        <v>19</v>
      </c>
    </row>
    <row r="136" spans="1:42">
      <c r="A136" s="2" t="s">
        <v>286</v>
      </c>
      <c r="B136" s="55" t="s">
        <v>266</v>
      </c>
      <c r="C136" s="2" t="s">
        <v>37</v>
      </c>
      <c r="D136" s="2" t="s">
        <v>54</v>
      </c>
      <c r="E136" s="53" t="s">
        <v>263</v>
      </c>
      <c r="F136" s="3">
        <v>0</v>
      </c>
      <c r="H136" s="4">
        <v>25</v>
      </c>
      <c r="J136" s="3">
        <v>0</v>
      </c>
      <c r="L136" s="3">
        <v>5</v>
      </c>
      <c r="N136" s="27">
        <f t="shared" si="619"/>
        <v>5</v>
      </c>
      <c r="O136" s="5">
        <f t="shared" si="620"/>
        <v>25</v>
      </c>
      <c r="P136" s="5">
        <f t="shared" si="621"/>
        <v>20</v>
      </c>
      <c r="Q136" s="5">
        <f t="shared" si="622"/>
        <v>30</v>
      </c>
      <c r="R136" s="37" t="str">
        <f t="shared" si="612"/>
        <v>no</v>
      </c>
      <c r="T136" s="25">
        <v>0</v>
      </c>
      <c r="V136" s="3">
        <v>1</v>
      </c>
      <c r="X136" s="6">
        <v>1.25</v>
      </c>
      <c r="Y136" s="2">
        <v>1</v>
      </c>
      <c r="Z136" s="5">
        <f t="shared" si="613"/>
        <v>25</v>
      </c>
      <c r="AA136" s="2">
        <v>100</v>
      </c>
      <c r="AB136" s="5">
        <f t="shared" si="614"/>
        <v>2500</v>
      </c>
      <c r="AD136" s="25">
        <v>16</v>
      </c>
      <c r="AE136" s="5">
        <f t="shared" si="623"/>
        <v>16</v>
      </c>
      <c r="AF136" s="8">
        <f t="shared" si="615"/>
        <v>1.5625</v>
      </c>
      <c r="AG136" s="2">
        <v>1</v>
      </c>
      <c r="AH136" s="46">
        <v>1</v>
      </c>
      <c r="AI136" s="8">
        <f t="shared" si="616"/>
        <v>25</v>
      </c>
      <c r="AJ136" s="27">
        <f t="shared" si="617"/>
        <v>0</v>
      </c>
      <c r="AK136" s="8">
        <f t="shared" si="624"/>
        <v>0</v>
      </c>
      <c r="AM136" s="2">
        <v>360</v>
      </c>
      <c r="AN136" s="26">
        <f t="shared" si="618"/>
        <v>1777</v>
      </c>
      <c r="AO136" s="40" t="s">
        <v>19</v>
      </c>
      <c r="AP136" s="57" t="s">
        <v>19</v>
      </c>
    </row>
    <row r="137" spans="1:42">
      <c r="A137" s="2" t="s">
        <v>287</v>
      </c>
      <c r="B137" s="55" t="s">
        <v>266</v>
      </c>
      <c r="C137" s="2" t="s">
        <v>37</v>
      </c>
      <c r="D137" s="2" t="s">
        <v>54</v>
      </c>
      <c r="E137" s="53" t="s">
        <v>263</v>
      </c>
      <c r="F137" s="3">
        <v>0</v>
      </c>
      <c r="G137" s="4">
        <v>1</v>
      </c>
      <c r="H137" s="4">
        <v>25</v>
      </c>
      <c r="I137" s="3">
        <v>1</v>
      </c>
      <c r="J137" s="3">
        <v>0</v>
      </c>
      <c r="L137" s="3">
        <v>5</v>
      </c>
      <c r="M137" s="3">
        <v>2</v>
      </c>
      <c r="N137" s="27">
        <f t="shared" si="619"/>
        <v>7</v>
      </c>
      <c r="O137" s="5">
        <f t="shared" si="620"/>
        <v>26</v>
      </c>
      <c r="P137" s="5">
        <f t="shared" si="621"/>
        <v>19</v>
      </c>
      <c r="Q137" s="5">
        <f t="shared" si="622"/>
        <v>33</v>
      </c>
      <c r="R137" s="37" t="str">
        <f t="shared" si="612"/>
        <v>no</v>
      </c>
      <c r="T137" s="25">
        <v>0</v>
      </c>
      <c r="V137" s="3">
        <v>1</v>
      </c>
      <c r="X137" s="6">
        <v>1.25</v>
      </c>
      <c r="Y137" s="2">
        <v>1</v>
      </c>
      <c r="Z137" s="5">
        <f t="shared" si="613"/>
        <v>26</v>
      </c>
      <c r="AA137" s="2">
        <v>100</v>
      </c>
      <c r="AB137" s="5">
        <f t="shared" si="614"/>
        <v>2600</v>
      </c>
      <c r="AD137" s="25">
        <v>16</v>
      </c>
      <c r="AE137" s="5">
        <f t="shared" si="623"/>
        <v>16</v>
      </c>
      <c r="AF137" s="8">
        <f t="shared" si="615"/>
        <v>1.625</v>
      </c>
      <c r="AG137" s="2">
        <v>1</v>
      </c>
      <c r="AH137" s="46">
        <v>1</v>
      </c>
      <c r="AI137" s="8">
        <f t="shared" si="616"/>
        <v>26</v>
      </c>
      <c r="AJ137" s="27">
        <f t="shared" si="617"/>
        <v>0</v>
      </c>
      <c r="AK137" s="8">
        <f t="shared" si="624"/>
        <v>0</v>
      </c>
      <c r="AM137" s="2">
        <v>360</v>
      </c>
      <c r="AN137" s="26">
        <f t="shared" si="618"/>
        <v>1796.25</v>
      </c>
      <c r="AO137" s="40" t="s">
        <v>19</v>
      </c>
      <c r="AP137" s="57" t="s">
        <v>19</v>
      </c>
    </row>
    <row r="138" spans="1:42">
      <c r="A138" s="2" t="s">
        <v>117</v>
      </c>
      <c r="B138" s="55" t="s">
        <v>266</v>
      </c>
      <c r="C138" s="2" t="s">
        <v>37</v>
      </c>
      <c r="D138" s="2" t="s">
        <v>54</v>
      </c>
      <c r="E138" s="53" t="s">
        <v>263</v>
      </c>
      <c r="F138" s="3">
        <v>0</v>
      </c>
      <c r="G138" s="4">
        <v>1</v>
      </c>
      <c r="H138" s="4">
        <v>25</v>
      </c>
      <c r="J138" s="3">
        <v>0</v>
      </c>
      <c r="L138" s="3">
        <v>5</v>
      </c>
      <c r="M138" s="3">
        <v>-2</v>
      </c>
      <c r="N138" s="27">
        <f t="shared" ref="N138" si="625">L138+M138</f>
        <v>3</v>
      </c>
      <c r="O138" s="5">
        <f t="shared" ref="O138" si="626">H138+I138</f>
        <v>25</v>
      </c>
      <c r="P138" s="5">
        <f t="shared" ref="P138" si="627">O138-N138</f>
        <v>22</v>
      </c>
      <c r="Q138" s="5">
        <f t="shared" ref="Q138" si="628">O138+N138</f>
        <v>28</v>
      </c>
      <c r="R138" s="37" t="str">
        <f t="shared" ref="R138" si="629">IF(P138&gt;=61,"always",IF(Q138&gt;=61,"yes","no"))</f>
        <v>no</v>
      </c>
      <c r="T138" s="25">
        <v>0</v>
      </c>
      <c r="V138" s="3">
        <v>1</v>
      </c>
      <c r="X138" s="6">
        <v>1.25</v>
      </c>
      <c r="Y138" s="2">
        <v>1</v>
      </c>
      <c r="Z138" s="5">
        <f t="shared" ref="Z138" si="630">Y138*O138</f>
        <v>25</v>
      </c>
      <c r="AA138" s="2">
        <v>100</v>
      </c>
      <c r="AB138" s="5">
        <f t="shared" ref="AB138" si="631">Z138*AA138</f>
        <v>2500</v>
      </c>
      <c r="AC138" s="28">
        <v>-2</v>
      </c>
      <c r="AD138" s="25">
        <v>16</v>
      </c>
      <c r="AE138" s="5">
        <f t="shared" ref="AE138" si="632">AD138+AC138</f>
        <v>14</v>
      </c>
      <c r="AF138" s="8">
        <f t="shared" ref="AF138" si="633">Z138/AE138</f>
        <v>1.7857142857142858</v>
      </c>
      <c r="AG138" s="31">
        <v>2</v>
      </c>
      <c r="AH138" s="46">
        <v>1</v>
      </c>
      <c r="AI138" s="8">
        <f t="shared" ref="AI138" si="634">Z138/AH138</f>
        <v>25</v>
      </c>
      <c r="AJ138" s="27">
        <f t="shared" ref="AJ138" si="635">(J138+K138)*Y138</f>
        <v>0</v>
      </c>
      <c r="AK138" s="8">
        <f t="shared" ref="AK138" si="636">AJ138/AH138</f>
        <v>0</v>
      </c>
      <c r="AM138" s="2">
        <v>360</v>
      </c>
      <c r="AN138" s="26">
        <f t="shared" ref="AN138" si="637">(((Z138*12)+(O138*2)+(AI138*25)+(1.2*AM138))+(AJ138*5)+(X138*75)+(V138*50)+(AK138*20)-(N138*10)-((AG138*30)-30)+(AF138*4)-(AE138*8)-(T138*25)+(AA138*4)+(W138*50)+(S138*Y138*100)-(Y138*2))*(1-(U138/200))</f>
        <v>1783.8928571428571</v>
      </c>
      <c r="AO138" s="40" t="s">
        <v>19</v>
      </c>
      <c r="AP138" s="57" t="s">
        <v>19</v>
      </c>
    </row>
    <row r="139" spans="1:42">
      <c r="A139" s="2" t="s">
        <v>43</v>
      </c>
      <c r="B139" s="55" t="s">
        <v>266</v>
      </c>
      <c r="C139" s="2" t="s">
        <v>37</v>
      </c>
      <c r="D139" s="2" t="s">
        <v>56</v>
      </c>
      <c r="E139" s="53" t="s">
        <v>261</v>
      </c>
      <c r="F139" s="3">
        <v>0</v>
      </c>
      <c r="G139" s="4">
        <v>100</v>
      </c>
      <c r="H139" s="4">
        <v>30</v>
      </c>
      <c r="J139" s="3">
        <v>5</v>
      </c>
      <c r="L139" s="3">
        <v>0</v>
      </c>
      <c r="N139" s="27">
        <f t="shared" si="606"/>
        <v>0</v>
      </c>
      <c r="O139" s="5">
        <f t="shared" si="607"/>
        <v>30</v>
      </c>
      <c r="P139" s="5">
        <f t="shared" si="608"/>
        <v>30</v>
      </c>
      <c r="Q139" s="5">
        <f t="shared" si="609"/>
        <v>30</v>
      </c>
      <c r="R139" s="37" t="str">
        <f t="shared" si="605"/>
        <v>no</v>
      </c>
      <c r="T139" s="25">
        <v>0</v>
      </c>
      <c r="V139" s="3">
        <v>2</v>
      </c>
      <c r="W139" s="3">
        <v>2</v>
      </c>
      <c r="Y139" s="2">
        <v>1</v>
      </c>
      <c r="Z139" s="5">
        <f t="shared" si="411"/>
        <v>30</v>
      </c>
      <c r="AA139" s="2">
        <v>100</v>
      </c>
      <c r="AB139" s="5">
        <f t="shared" si="601"/>
        <v>3000</v>
      </c>
      <c r="AC139" s="28">
        <v>-2</v>
      </c>
      <c r="AD139" s="25">
        <v>18</v>
      </c>
      <c r="AE139" s="5">
        <f t="shared" si="610"/>
        <v>16</v>
      </c>
      <c r="AF139" s="8">
        <f t="shared" si="602"/>
        <v>1.875</v>
      </c>
      <c r="AG139" s="2">
        <v>1</v>
      </c>
      <c r="AH139" s="46">
        <v>2</v>
      </c>
      <c r="AI139" s="8">
        <f t="shared" si="603"/>
        <v>15</v>
      </c>
      <c r="AJ139" s="27">
        <f t="shared" si="604"/>
        <v>5</v>
      </c>
      <c r="AK139" s="8">
        <f t="shared" si="611"/>
        <v>2.5</v>
      </c>
      <c r="AM139" s="2">
        <v>270</v>
      </c>
      <c r="AN139" s="26">
        <f t="shared" si="256"/>
        <v>1671.5</v>
      </c>
      <c r="AO139" s="40" t="s">
        <v>19</v>
      </c>
    </row>
    <row r="140" spans="1:42">
      <c r="A140" s="2" t="s">
        <v>271</v>
      </c>
      <c r="B140" s="55" t="s">
        <v>266</v>
      </c>
      <c r="C140" s="2" t="s">
        <v>37</v>
      </c>
      <c r="D140" s="2" t="s">
        <v>56</v>
      </c>
      <c r="E140" s="53" t="s">
        <v>261</v>
      </c>
      <c r="F140" s="3">
        <v>2</v>
      </c>
      <c r="G140" s="4">
        <v>100</v>
      </c>
      <c r="H140" s="4">
        <v>30</v>
      </c>
      <c r="J140" s="3">
        <v>5</v>
      </c>
      <c r="L140" s="3">
        <v>0</v>
      </c>
      <c r="N140" s="27">
        <f t="shared" si="606"/>
        <v>0</v>
      </c>
      <c r="O140" s="5">
        <f t="shared" si="607"/>
        <v>30</v>
      </c>
      <c r="P140" s="5">
        <f t="shared" si="608"/>
        <v>30</v>
      </c>
      <c r="Q140" s="5">
        <f t="shared" si="609"/>
        <v>30</v>
      </c>
      <c r="R140" s="37" t="str">
        <f t="shared" si="605"/>
        <v>no</v>
      </c>
      <c r="T140" s="25">
        <v>0</v>
      </c>
      <c r="V140" s="3">
        <v>4</v>
      </c>
      <c r="W140" s="3">
        <v>2</v>
      </c>
      <c r="X140" s="6">
        <v>1.25</v>
      </c>
      <c r="Y140" s="2">
        <v>1</v>
      </c>
      <c r="Z140" s="5">
        <f t="shared" si="411"/>
        <v>30</v>
      </c>
      <c r="AA140" s="2">
        <v>100</v>
      </c>
      <c r="AB140" s="5">
        <f t="shared" si="601"/>
        <v>3000</v>
      </c>
      <c r="AD140" s="25">
        <v>18</v>
      </c>
      <c r="AE140" s="5">
        <f t="shared" si="610"/>
        <v>18</v>
      </c>
      <c r="AF140" s="8">
        <f t="shared" si="602"/>
        <v>1.6666666666666667</v>
      </c>
      <c r="AG140" s="2">
        <v>1</v>
      </c>
      <c r="AH140" s="46">
        <v>2</v>
      </c>
      <c r="AI140" s="8">
        <f t="shared" si="603"/>
        <v>15</v>
      </c>
      <c r="AJ140" s="27">
        <f t="shared" si="604"/>
        <v>5</v>
      </c>
      <c r="AK140" s="8">
        <f t="shared" si="611"/>
        <v>2.5</v>
      </c>
      <c r="AM140" s="2">
        <v>270</v>
      </c>
      <c r="AN140" s="26">
        <f t="shared" si="256"/>
        <v>1848.4166666666667</v>
      </c>
      <c r="AO140" s="40" t="s">
        <v>19</v>
      </c>
    </row>
    <row r="141" spans="1:42">
      <c r="A141" s="2" t="s">
        <v>55</v>
      </c>
      <c r="B141" s="55" t="s">
        <v>266</v>
      </c>
      <c r="C141" s="2" t="s">
        <v>37</v>
      </c>
      <c r="D141" s="2" t="s">
        <v>56</v>
      </c>
      <c r="E141" s="53" t="s">
        <v>261</v>
      </c>
      <c r="F141" s="3">
        <v>1</v>
      </c>
      <c r="G141" s="4">
        <v>100</v>
      </c>
      <c r="H141" s="4">
        <v>30</v>
      </c>
      <c r="I141" s="3">
        <v>5</v>
      </c>
      <c r="J141" s="3">
        <v>5</v>
      </c>
      <c r="L141" s="3">
        <v>0</v>
      </c>
      <c r="N141" s="27">
        <f t="shared" si="606"/>
        <v>0</v>
      </c>
      <c r="O141" s="5">
        <f t="shared" si="607"/>
        <v>35</v>
      </c>
      <c r="P141" s="5">
        <f t="shared" si="608"/>
        <v>35</v>
      </c>
      <c r="Q141" s="5">
        <f t="shared" si="609"/>
        <v>35</v>
      </c>
      <c r="R141" s="37" t="str">
        <f t="shared" si="605"/>
        <v>no</v>
      </c>
      <c r="T141" s="25">
        <v>0</v>
      </c>
      <c r="V141" s="3">
        <v>2</v>
      </c>
      <c r="W141" s="3">
        <v>2</v>
      </c>
      <c r="Y141" s="2">
        <v>1</v>
      </c>
      <c r="Z141" s="5">
        <f t="shared" si="411"/>
        <v>35</v>
      </c>
      <c r="AA141" s="2">
        <v>100</v>
      </c>
      <c r="AB141" s="5">
        <f t="shared" si="601"/>
        <v>3500</v>
      </c>
      <c r="AD141" s="25">
        <v>18</v>
      </c>
      <c r="AE141" s="5">
        <f t="shared" si="610"/>
        <v>18</v>
      </c>
      <c r="AF141" s="8">
        <f t="shared" si="602"/>
        <v>1.9444444444444444</v>
      </c>
      <c r="AG141" s="2">
        <v>1</v>
      </c>
      <c r="AH141" s="46">
        <v>2</v>
      </c>
      <c r="AI141" s="8">
        <f t="shared" si="603"/>
        <v>17.5</v>
      </c>
      <c r="AJ141" s="27">
        <f t="shared" si="604"/>
        <v>5</v>
      </c>
      <c r="AK141" s="8">
        <f t="shared" si="611"/>
        <v>2.5</v>
      </c>
      <c r="AM141" s="2">
        <v>270</v>
      </c>
      <c r="AN141" s="26">
        <f t="shared" si="256"/>
        <v>1788.2777777777778</v>
      </c>
      <c r="AO141" s="40" t="s">
        <v>19</v>
      </c>
    </row>
    <row r="142" spans="1:42">
      <c r="A142" s="2" t="s">
        <v>267</v>
      </c>
      <c r="B142" s="55" t="s">
        <v>266</v>
      </c>
      <c r="C142" s="2" t="s">
        <v>37</v>
      </c>
      <c r="D142" s="2" t="s">
        <v>56</v>
      </c>
      <c r="E142" s="53" t="s">
        <v>263</v>
      </c>
      <c r="F142" s="3">
        <v>0</v>
      </c>
      <c r="G142" s="4">
        <v>0</v>
      </c>
      <c r="H142" s="4">
        <v>30</v>
      </c>
      <c r="J142" s="3">
        <v>5</v>
      </c>
      <c r="L142" s="3">
        <v>0</v>
      </c>
      <c r="N142" s="27">
        <f t="shared" ref="N142" si="638">L142+M142</f>
        <v>0</v>
      </c>
      <c r="O142" s="5">
        <f t="shared" ref="O142" si="639">H142+I142</f>
        <v>30</v>
      </c>
      <c r="P142" s="5">
        <f t="shared" ref="P142" si="640">O142-N142</f>
        <v>30</v>
      </c>
      <c r="Q142" s="5">
        <f t="shared" ref="Q142" si="641">O142+N142</f>
        <v>30</v>
      </c>
      <c r="R142" s="37" t="str">
        <f t="shared" ref="R142" si="642">IF(P142&gt;=61,"always",IF(Q142&gt;=61,"yes","no"))</f>
        <v>no</v>
      </c>
      <c r="T142" s="25">
        <v>0</v>
      </c>
      <c r="V142" s="3">
        <v>2</v>
      </c>
      <c r="W142" s="3">
        <v>2</v>
      </c>
      <c r="Y142" s="2">
        <v>1</v>
      </c>
      <c r="Z142" s="5">
        <f t="shared" ref="Z142" si="643">Y142*O142</f>
        <v>30</v>
      </c>
      <c r="AA142" s="2">
        <v>100</v>
      </c>
      <c r="AB142" s="5">
        <f t="shared" ref="AB142" si="644">Z142*AA142</f>
        <v>3000</v>
      </c>
      <c r="AD142" s="25">
        <v>18</v>
      </c>
      <c r="AE142" s="5">
        <f t="shared" ref="AE142" si="645">AD142+AC142</f>
        <v>18</v>
      </c>
      <c r="AF142" s="8">
        <f t="shared" ref="AF142" si="646">Z142/AE142</f>
        <v>1.6666666666666667</v>
      </c>
      <c r="AG142" s="2">
        <v>1</v>
      </c>
      <c r="AH142" s="46">
        <v>2</v>
      </c>
      <c r="AI142" s="8">
        <f t="shared" ref="AI142" si="647">Z142/AH142</f>
        <v>15</v>
      </c>
      <c r="AJ142" s="27">
        <f t="shared" ref="AJ142" si="648">(J142+K142)*Y142</f>
        <v>5</v>
      </c>
      <c r="AK142" s="8">
        <f t="shared" ref="AK142" si="649">AJ142/AH142</f>
        <v>2.5</v>
      </c>
      <c r="AM142" s="2">
        <v>270</v>
      </c>
      <c r="AN142" s="26">
        <f t="shared" ref="AN142" si="650">(((Z142*12)+(O142*2)+(AI142*25)+(1.2*AM142))+(AJ142*5)+(X142*75)+(V142*50)+(AK142*20)-(N142*10)-((AG142*30)-30)+(AF142*4)-(AE142*8)-(T142*25)+(AA142*4)+(W142*50)+(S142*Y142*100)-(Y142*2))*(1-(U142/200))</f>
        <v>1654.6666666666667</v>
      </c>
      <c r="AO142" s="40" t="s">
        <v>19</v>
      </c>
      <c r="AP142" s="57" t="s">
        <v>19</v>
      </c>
    </row>
    <row r="143" spans="1:42">
      <c r="A143" s="2" t="s">
        <v>269</v>
      </c>
      <c r="B143" s="55" t="s">
        <v>266</v>
      </c>
      <c r="C143" s="2" t="s">
        <v>37</v>
      </c>
      <c r="D143" s="2" t="s">
        <v>56</v>
      </c>
      <c r="E143" s="53" t="s">
        <v>263</v>
      </c>
      <c r="F143" s="3">
        <v>0</v>
      </c>
      <c r="G143" s="4">
        <v>1</v>
      </c>
      <c r="H143" s="4">
        <v>30</v>
      </c>
      <c r="I143" s="3">
        <v>5</v>
      </c>
      <c r="J143" s="3">
        <v>5</v>
      </c>
      <c r="L143" s="3">
        <v>0</v>
      </c>
      <c r="N143" s="27">
        <f t="shared" ref="N143:N144" si="651">L143+M143</f>
        <v>0</v>
      </c>
      <c r="O143" s="5">
        <f t="shared" ref="O143:O144" si="652">H143+I143</f>
        <v>35</v>
      </c>
      <c r="P143" s="5">
        <f t="shared" ref="P143:P144" si="653">O143-N143</f>
        <v>35</v>
      </c>
      <c r="Q143" s="5">
        <f t="shared" ref="Q143:Q144" si="654">O143+N143</f>
        <v>35</v>
      </c>
      <c r="R143" s="37" t="str">
        <f t="shared" ref="R143:R144" si="655">IF(P143&gt;=61,"always",IF(Q143&gt;=61,"yes","no"))</f>
        <v>no</v>
      </c>
      <c r="T143" s="25">
        <v>0</v>
      </c>
      <c r="V143" s="3">
        <v>2</v>
      </c>
      <c r="W143" s="3">
        <v>2</v>
      </c>
      <c r="Y143" s="2">
        <v>1</v>
      </c>
      <c r="Z143" s="5">
        <f t="shared" ref="Z143:Z144" si="656">Y143*O143</f>
        <v>35</v>
      </c>
      <c r="AA143" s="2">
        <v>100</v>
      </c>
      <c r="AB143" s="5">
        <f t="shared" ref="AB143:AB144" si="657">Z143*AA143</f>
        <v>3500</v>
      </c>
      <c r="AC143" s="28">
        <v>3</v>
      </c>
      <c r="AD143" s="25">
        <v>18</v>
      </c>
      <c r="AE143" s="5">
        <f t="shared" ref="AE143:AE144" si="658">AD143+AC143</f>
        <v>21</v>
      </c>
      <c r="AF143" s="8">
        <f t="shared" ref="AF143:AF144" si="659">Z143/AE143</f>
        <v>1.6666666666666667</v>
      </c>
      <c r="AG143" s="2">
        <v>1</v>
      </c>
      <c r="AH143" s="46">
        <v>2</v>
      </c>
      <c r="AI143" s="8">
        <f t="shared" ref="AI143:AI144" si="660">Z143/AH143</f>
        <v>17.5</v>
      </c>
      <c r="AJ143" s="27">
        <f t="shared" ref="AJ143:AJ144" si="661">(J143+K143)*Y143</f>
        <v>5</v>
      </c>
      <c r="AK143" s="8">
        <f t="shared" ref="AK143:AK144" si="662">AJ143/AH143</f>
        <v>2.5</v>
      </c>
      <c r="AM143" s="2">
        <v>270</v>
      </c>
      <c r="AN143" s="26">
        <f t="shared" ref="AN143:AN144" si="663">(((Z143*12)+(O143*2)+(AI143*25)+(1.2*AM143))+(AJ143*5)+(X143*75)+(V143*50)+(AK143*20)-(N143*10)-((AG143*30)-30)+(AF143*4)-(AE143*8)-(T143*25)+(AA143*4)+(W143*50)+(S143*Y143*100)-(Y143*2))*(1-(U143/200))</f>
        <v>1763.1666666666667</v>
      </c>
      <c r="AO143" s="40" t="s">
        <v>19</v>
      </c>
      <c r="AP143" s="57" t="s">
        <v>19</v>
      </c>
    </row>
    <row r="144" spans="1:42">
      <c r="A144" s="2" t="s">
        <v>13</v>
      </c>
      <c r="B144" s="55" t="s">
        <v>266</v>
      </c>
      <c r="C144" s="2" t="s">
        <v>37</v>
      </c>
      <c r="D144" s="2" t="s">
        <v>56</v>
      </c>
      <c r="E144" s="53" t="s">
        <v>263</v>
      </c>
      <c r="F144" s="3">
        <v>2</v>
      </c>
      <c r="G144" s="4">
        <v>2</v>
      </c>
      <c r="H144" s="4">
        <v>30</v>
      </c>
      <c r="I144" s="3">
        <v>5</v>
      </c>
      <c r="J144" s="3">
        <v>5</v>
      </c>
      <c r="K144" s="3">
        <v>5</v>
      </c>
      <c r="L144" s="3">
        <v>0</v>
      </c>
      <c r="N144" s="27">
        <f t="shared" si="651"/>
        <v>0</v>
      </c>
      <c r="O144" s="5">
        <f t="shared" si="652"/>
        <v>35</v>
      </c>
      <c r="P144" s="5">
        <f t="shared" si="653"/>
        <v>35</v>
      </c>
      <c r="Q144" s="5">
        <f t="shared" si="654"/>
        <v>35</v>
      </c>
      <c r="R144" s="37" t="str">
        <f t="shared" si="655"/>
        <v>no</v>
      </c>
      <c r="T144" s="25">
        <v>0</v>
      </c>
      <c r="V144" s="3">
        <v>2</v>
      </c>
      <c r="W144" s="3">
        <v>2</v>
      </c>
      <c r="Y144" s="2">
        <v>1</v>
      </c>
      <c r="Z144" s="5">
        <f t="shared" si="656"/>
        <v>35</v>
      </c>
      <c r="AA144" s="2">
        <v>100</v>
      </c>
      <c r="AB144" s="5">
        <f t="shared" si="657"/>
        <v>3500</v>
      </c>
      <c r="AD144" s="25">
        <v>18</v>
      </c>
      <c r="AE144" s="5">
        <f t="shared" si="658"/>
        <v>18</v>
      </c>
      <c r="AF144" s="8">
        <f t="shared" si="659"/>
        <v>1.9444444444444444</v>
      </c>
      <c r="AG144" s="2">
        <v>1</v>
      </c>
      <c r="AH144" s="46">
        <v>2</v>
      </c>
      <c r="AI144" s="8">
        <f t="shared" si="660"/>
        <v>17.5</v>
      </c>
      <c r="AJ144" s="27">
        <f t="shared" si="661"/>
        <v>10</v>
      </c>
      <c r="AK144" s="8">
        <f t="shared" si="662"/>
        <v>5</v>
      </c>
      <c r="AM144" s="2">
        <v>270</v>
      </c>
      <c r="AN144" s="26">
        <f t="shared" si="663"/>
        <v>1863.2777777777778</v>
      </c>
      <c r="AO144" s="40" t="s">
        <v>19</v>
      </c>
      <c r="AP144" s="57" t="s">
        <v>19</v>
      </c>
    </row>
    <row r="145" spans="1:43">
      <c r="A145" s="2" t="s">
        <v>13</v>
      </c>
      <c r="B145" s="55" t="s">
        <v>266</v>
      </c>
      <c r="C145" s="2" t="s">
        <v>37</v>
      </c>
      <c r="D145" s="2" t="s">
        <v>56</v>
      </c>
      <c r="E145" s="53" t="s">
        <v>263</v>
      </c>
      <c r="F145" s="3">
        <v>3</v>
      </c>
      <c r="G145" s="4">
        <v>4</v>
      </c>
      <c r="H145" s="4">
        <v>30</v>
      </c>
      <c r="I145" s="3">
        <v>10</v>
      </c>
      <c r="J145" s="3">
        <v>5</v>
      </c>
      <c r="K145" s="3">
        <v>5</v>
      </c>
      <c r="L145" s="3">
        <v>0</v>
      </c>
      <c r="N145" s="27">
        <f t="shared" ref="N145:N146" si="664">L145+M145</f>
        <v>0</v>
      </c>
      <c r="O145" s="5">
        <f t="shared" ref="O145:O146" si="665">H145+I145</f>
        <v>40</v>
      </c>
      <c r="P145" s="5">
        <f t="shared" ref="P145:P146" si="666">O145-N145</f>
        <v>40</v>
      </c>
      <c r="Q145" s="5">
        <f t="shared" ref="Q145:Q146" si="667">O145+N145</f>
        <v>40</v>
      </c>
      <c r="R145" s="37" t="str">
        <f t="shared" ref="R145:R146" si="668">IF(P145&gt;=61,"always",IF(Q145&gt;=61,"yes","no"))</f>
        <v>no</v>
      </c>
      <c r="T145" s="25">
        <v>0</v>
      </c>
      <c r="V145" s="3">
        <v>2</v>
      </c>
      <c r="W145" s="3">
        <v>2</v>
      </c>
      <c r="Y145" s="2">
        <v>1</v>
      </c>
      <c r="Z145" s="5">
        <f t="shared" ref="Z145:Z146" si="669">Y145*O145</f>
        <v>40</v>
      </c>
      <c r="AA145" s="2">
        <v>100</v>
      </c>
      <c r="AB145" s="5">
        <f t="shared" ref="AB145:AB146" si="670">Z145*AA145</f>
        <v>4000</v>
      </c>
      <c r="AD145" s="25">
        <v>18</v>
      </c>
      <c r="AE145" s="5">
        <f t="shared" ref="AE145:AE146" si="671">AD145+AC145</f>
        <v>18</v>
      </c>
      <c r="AF145" s="8">
        <f t="shared" ref="AF145:AF146" si="672">Z145/AE145</f>
        <v>2.2222222222222223</v>
      </c>
      <c r="AG145" s="2">
        <v>1</v>
      </c>
      <c r="AH145" s="46">
        <v>2</v>
      </c>
      <c r="AI145" s="8">
        <f t="shared" ref="AI145:AI146" si="673">Z145/AH145</f>
        <v>20</v>
      </c>
      <c r="AJ145" s="27">
        <f t="shared" ref="AJ145:AJ146" si="674">(J145+K145)*Y145</f>
        <v>10</v>
      </c>
      <c r="AK145" s="8">
        <f t="shared" ref="AK145:AK146" si="675">AJ145/AH145</f>
        <v>5</v>
      </c>
      <c r="AM145" s="2">
        <v>270</v>
      </c>
      <c r="AN145" s="26">
        <f t="shared" ref="AN145:AN146" si="676">(((Z145*12)+(O145*2)+(AI145*25)+(1.2*AM145))+(AJ145*5)+(X145*75)+(V145*50)+(AK145*20)-(N145*10)-((AG145*30)-30)+(AF145*4)-(AE145*8)-(T145*25)+(AA145*4)+(W145*50)+(S145*Y145*100)-(Y145*2))*(1-(U145/200))</f>
        <v>1996.8888888888889</v>
      </c>
      <c r="AO145" s="40" t="s">
        <v>19</v>
      </c>
      <c r="AP145" s="57" t="s">
        <v>19</v>
      </c>
    </row>
    <row r="146" spans="1:43">
      <c r="A146" s="2" t="s">
        <v>285</v>
      </c>
      <c r="B146" s="55" t="s">
        <v>266</v>
      </c>
      <c r="C146" s="2" t="s">
        <v>37</v>
      </c>
      <c r="D146" s="2" t="s">
        <v>56</v>
      </c>
      <c r="E146" s="53" t="s">
        <v>263</v>
      </c>
      <c r="F146" s="3">
        <v>0</v>
      </c>
      <c r="G146" s="4">
        <v>1</v>
      </c>
      <c r="H146" s="4">
        <v>30</v>
      </c>
      <c r="J146" s="3">
        <v>5</v>
      </c>
      <c r="K146" s="3">
        <v>5</v>
      </c>
      <c r="L146" s="3">
        <v>0</v>
      </c>
      <c r="N146" s="27">
        <f t="shared" si="664"/>
        <v>0</v>
      </c>
      <c r="O146" s="5">
        <f t="shared" si="665"/>
        <v>30</v>
      </c>
      <c r="P146" s="5">
        <f t="shared" si="666"/>
        <v>30</v>
      </c>
      <c r="Q146" s="5">
        <f t="shared" si="667"/>
        <v>30</v>
      </c>
      <c r="R146" s="37" t="str">
        <f t="shared" si="668"/>
        <v>no</v>
      </c>
      <c r="T146" s="25">
        <v>0</v>
      </c>
      <c r="V146" s="3">
        <v>2</v>
      </c>
      <c r="W146" s="3">
        <v>2</v>
      </c>
      <c r="Y146" s="2">
        <v>1</v>
      </c>
      <c r="Z146" s="5">
        <f t="shared" si="669"/>
        <v>30</v>
      </c>
      <c r="AA146" s="2">
        <v>100</v>
      </c>
      <c r="AB146" s="5">
        <f t="shared" si="670"/>
        <v>3000</v>
      </c>
      <c r="AC146" s="28">
        <v>2</v>
      </c>
      <c r="AD146" s="25">
        <v>18</v>
      </c>
      <c r="AE146" s="5">
        <f t="shared" si="671"/>
        <v>20</v>
      </c>
      <c r="AF146" s="8">
        <f t="shared" si="672"/>
        <v>1.5</v>
      </c>
      <c r="AG146" s="2">
        <v>1</v>
      </c>
      <c r="AH146" s="46">
        <v>2</v>
      </c>
      <c r="AI146" s="8">
        <f t="shared" si="673"/>
        <v>15</v>
      </c>
      <c r="AJ146" s="27">
        <f t="shared" si="674"/>
        <v>10</v>
      </c>
      <c r="AK146" s="8">
        <f t="shared" si="675"/>
        <v>5</v>
      </c>
      <c r="AM146" s="2">
        <v>270</v>
      </c>
      <c r="AN146" s="26">
        <f t="shared" si="676"/>
        <v>1713</v>
      </c>
      <c r="AO146" s="40" t="s">
        <v>19</v>
      </c>
      <c r="AP146" s="57" t="s">
        <v>19</v>
      </c>
    </row>
    <row r="147" spans="1:43">
      <c r="A147" s="2" t="s">
        <v>162</v>
      </c>
      <c r="B147" s="55" t="s">
        <v>266</v>
      </c>
      <c r="C147" s="2" t="s">
        <v>37</v>
      </c>
      <c r="D147" s="2" t="s">
        <v>57</v>
      </c>
      <c r="E147" s="53">
        <v>3025</v>
      </c>
      <c r="F147" s="3">
        <v>0</v>
      </c>
      <c r="G147" s="4">
        <v>1</v>
      </c>
      <c r="H147" s="4">
        <v>20</v>
      </c>
      <c r="J147" s="3">
        <v>0</v>
      </c>
      <c r="L147" s="3">
        <v>5</v>
      </c>
      <c r="N147" s="27">
        <f t="shared" ref="N147" si="677">L147+M147</f>
        <v>5</v>
      </c>
      <c r="O147" s="5">
        <f t="shared" ref="O147" si="678">H147+I147</f>
        <v>20</v>
      </c>
      <c r="P147" s="5">
        <f t="shared" ref="P147" si="679">O147-N147</f>
        <v>15</v>
      </c>
      <c r="Q147" s="5">
        <f t="shared" ref="Q147" si="680">O147+N147</f>
        <v>25</v>
      </c>
      <c r="R147" s="37" t="str">
        <f t="shared" ref="R147" si="681">IF(P147&gt;=61,"always",IF(Q147&gt;=61,"yes","no"))</f>
        <v>no</v>
      </c>
      <c r="T147" s="25">
        <v>0</v>
      </c>
      <c r="V147" s="3">
        <v>1</v>
      </c>
      <c r="X147" s="6">
        <v>1.66</v>
      </c>
      <c r="Y147" s="2">
        <v>1</v>
      </c>
      <c r="Z147" s="5">
        <f t="shared" ref="Z147" si="682">Y147*O147</f>
        <v>20</v>
      </c>
      <c r="AA147" s="2">
        <v>100</v>
      </c>
      <c r="AB147" s="5">
        <f t="shared" ref="AB147" si="683">Z147*AA147</f>
        <v>2000</v>
      </c>
      <c r="AC147" s="28">
        <v>2</v>
      </c>
      <c r="AD147" s="25">
        <v>6</v>
      </c>
      <c r="AE147" s="5">
        <f t="shared" ref="AE147" si="684">AD147+AC147</f>
        <v>8</v>
      </c>
      <c r="AF147" s="8">
        <f t="shared" ref="AF147" si="685">Z147/AE147</f>
        <v>2.5</v>
      </c>
      <c r="AG147" s="2">
        <v>1</v>
      </c>
      <c r="AH147" s="46">
        <v>0.5</v>
      </c>
      <c r="AI147" s="8">
        <f t="shared" ref="AI147" si="686">Z147/AH147</f>
        <v>40</v>
      </c>
      <c r="AJ147" s="27">
        <f t="shared" ref="AJ147" si="687">(J147+K147)*Y147</f>
        <v>0</v>
      </c>
      <c r="AK147" s="8">
        <f t="shared" ref="AK147" si="688">AJ147/AH147</f>
        <v>0</v>
      </c>
      <c r="AM147" s="2">
        <v>90</v>
      </c>
      <c r="AN147" s="26">
        <f t="shared" si="256"/>
        <v>1856.5</v>
      </c>
      <c r="AO147" s="40" t="s">
        <v>19</v>
      </c>
      <c r="AP147" s="41" t="s">
        <v>19</v>
      </c>
      <c r="AQ147" s="43" t="s">
        <v>19</v>
      </c>
    </row>
    <row r="148" spans="1:43">
      <c r="A148" s="2" t="s">
        <v>58</v>
      </c>
      <c r="B148" s="55" t="s">
        <v>266</v>
      </c>
      <c r="C148" s="2" t="s">
        <v>37</v>
      </c>
      <c r="D148" s="2" t="s">
        <v>57</v>
      </c>
      <c r="E148" s="53">
        <v>3025</v>
      </c>
      <c r="F148" s="3">
        <v>0</v>
      </c>
      <c r="G148" s="4">
        <v>0</v>
      </c>
      <c r="H148" s="4">
        <v>20</v>
      </c>
      <c r="J148" s="3">
        <v>0</v>
      </c>
      <c r="L148" s="3">
        <v>5</v>
      </c>
      <c r="N148" s="27">
        <f t="shared" si="606"/>
        <v>5</v>
      </c>
      <c r="O148" s="5">
        <f t="shared" si="607"/>
        <v>20</v>
      </c>
      <c r="P148" s="5">
        <f t="shared" si="608"/>
        <v>15</v>
      </c>
      <c r="Q148" s="5">
        <f t="shared" si="609"/>
        <v>25</v>
      </c>
      <c r="R148" s="37" t="str">
        <f t="shared" si="605"/>
        <v>no</v>
      </c>
      <c r="T148" s="25">
        <v>0</v>
      </c>
      <c r="V148" s="3">
        <v>1</v>
      </c>
      <c r="Y148" s="2">
        <v>1</v>
      </c>
      <c r="Z148" s="5">
        <f t="shared" si="411"/>
        <v>20</v>
      </c>
      <c r="AA148" s="2">
        <v>100</v>
      </c>
      <c r="AB148" s="5">
        <f t="shared" si="601"/>
        <v>2000</v>
      </c>
      <c r="AD148" s="25">
        <v>6</v>
      </c>
      <c r="AE148" s="5">
        <f t="shared" si="610"/>
        <v>6</v>
      </c>
      <c r="AF148" s="8">
        <f t="shared" si="602"/>
        <v>3.3333333333333335</v>
      </c>
      <c r="AG148" s="2">
        <v>1</v>
      </c>
      <c r="AH148" s="46">
        <v>0.5</v>
      </c>
      <c r="AI148" s="8">
        <f t="shared" si="603"/>
        <v>40</v>
      </c>
      <c r="AJ148" s="27">
        <f t="shared" si="604"/>
        <v>0</v>
      </c>
      <c r="AK148" s="8">
        <f t="shared" si="611"/>
        <v>0</v>
      </c>
      <c r="AM148" s="2">
        <v>90</v>
      </c>
      <c r="AN148" s="26">
        <f t="shared" si="256"/>
        <v>1751.3333333333333</v>
      </c>
      <c r="AO148" s="40" t="s">
        <v>19</v>
      </c>
    </row>
    <row r="149" spans="1:43">
      <c r="A149" s="2" t="s">
        <v>39</v>
      </c>
      <c r="B149" s="55" t="s">
        <v>266</v>
      </c>
      <c r="C149" s="2" t="s">
        <v>37</v>
      </c>
      <c r="D149" s="2" t="s">
        <v>57</v>
      </c>
      <c r="E149" s="53">
        <v>3025</v>
      </c>
      <c r="F149" s="3">
        <v>1</v>
      </c>
      <c r="G149" s="4">
        <v>2</v>
      </c>
      <c r="H149" s="4">
        <v>20</v>
      </c>
      <c r="J149" s="3">
        <v>0</v>
      </c>
      <c r="L149" s="3">
        <v>5</v>
      </c>
      <c r="N149" s="27">
        <f t="shared" si="606"/>
        <v>5</v>
      </c>
      <c r="O149" s="5">
        <f t="shared" si="607"/>
        <v>20</v>
      </c>
      <c r="P149" s="5">
        <f t="shared" si="608"/>
        <v>15</v>
      </c>
      <c r="Q149" s="5">
        <f t="shared" si="609"/>
        <v>25</v>
      </c>
      <c r="R149" s="37" t="str">
        <f t="shared" si="605"/>
        <v>no</v>
      </c>
      <c r="T149" s="25">
        <v>0</v>
      </c>
      <c r="V149" s="3">
        <v>2</v>
      </c>
      <c r="Y149" s="2">
        <v>1</v>
      </c>
      <c r="Z149" s="5">
        <f t="shared" si="411"/>
        <v>20</v>
      </c>
      <c r="AA149" s="2">
        <v>100</v>
      </c>
      <c r="AB149" s="5">
        <f t="shared" si="601"/>
        <v>2000</v>
      </c>
      <c r="AD149" s="25">
        <v>6</v>
      </c>
      <c r="AE149" s="5">
        <f t="shared" si="610"/>
        <v>6</v>
      </c>
      <c r="AF149" s="8">
        <f t="shared" si="602"/>
        <v>3.3333333333333335</v>
      </c>
      <c r="AG149" s="2">
        <v>1</v>
      </c>
      <c r="AH149" s="46">
        <v>0.5</v>
      </c>
      <c r="AI149" s="8">
        <f t="shared" si="603"/>
        <v>40</v>
      </c>
      <c r="AJ149" s="27">
        <f t="shared" si="604"/>
        <v>0</v>
      </c>
      <c r="AK149" s="8">
        <f t="shared" si="611"/>
        <v>0</v>
      </c>
      <c r="AM149" s="32">
        <v>120</v>
      </c>
      <c r="AN149" s="26">
        <f t="shared" si="256"/>
        <v>1837.3333333333333</v>
      </c>
      <c r="AO149" s="40" t="s">
        <v>19</v>
      </c>
    </row>
    <row r="150" spans="1:43">
      <c r="A150" s="2" t="s">
        <v>39</v>
      </c>
      <c r="B150" s="55" t="s">
        <v>266</v>
      </c>
      <c r="C150" s="2" t="s">
        <v>37</v>
      </c>
      <c r="D150" s="2" t="s">
        <v>57</v>
      </c>
      <c r="E150" s="53">
        <v>3025</v>
      </c>
      <c r="F150" s="3">
        <v>2</v>
      </c>
      <c r="G150" s="4">
        <v>4</v>
      </c>
      <c r="H150" s="4">
        <v>20</v>
      </c>
      <c r="J150" s="3">
        <v>0</v>
      </c>
      <c r="L150" s="3">
        <v>5</v>
      </c>
      <c r="N150" s="27">
        <f t="shared" si="606"/>
        <v>5</v>
      </c>
      <c r="O150" s="5">
        <f t="shared" si="607"/>
        <v>20</v>
      </c>
      <c r="P150" s="5">
        <f t="shared" si="608"/>
        <v>15</v>
      </c>
      <c r="Q150" s="5">
        <f t="shared" si="609"/>
        <v>25</v>
      </c>
      <c r="R150" s="37" t="str">
        <f t="shared" si="605"/>
        <v>no</v>
      </c>
      <c r="T150" s="25">
        <v>0</v>
      </c>
      <c r="V150" s="3">
        <v>4</v>
      </c>
      <c r="Y150" s="2">
        <v>1</v>
      </c>
      <c r="Z150" s="5">
        <f t="shared" si="411"/>
        <v>20</v>
      </c>
      <c r="AA150" s="2">
        <v>100</v>
      </c>
      <c r="AB150" s="5">
        <f t="shared" si="601"/>
        <v>2000</v>
      </c>
      <c r="AD150" s="25">
        <v>6</v>
      </c>
      <c r="AE150" s="5">
        <f t="shared" si="610"/>
        <v>6</v>
      </c>
      <c r="AF150" s="8">
        <f t="shared" si="602"/>
        <v>3.3333333333333335</v>
      </c>
      <c r="AG150" s="2">
        <v>1</v>
      </c>
      <c r="AH150" s="46">
        <v>0.5</v>
      </c>
      <c r="AI150" s="8">
        <f t="shared" si="603"/>
        <v>40</v>
      </c>
      <c r="AJ150" s="27">
        <f t="shared" si="604"/>
        <v>0</v>
      </c>
      <c r="AK150" s="8">
        <f t="shared" si="611"/>
        <v>0</v>
      </c>
      <c r="AM150" s="32">
        <v>120</v>
      </c>
      <c r="AN150" s="26">
        <f t="shared" si="256"/>
        <v>1937.3333333333333</v>
      </c>
      <c r="AO150" s="40" t="s">
        <v>19</v>
      </c>
    </row>
    <row r="151" spans="1:43">
      <c r="A151" s="2" t="s">
        <v>40</v>
      </c>
      <c r="B151" s="55" t="s">
        <v>266</v>
      </c>
      <c r="C151" s="2" t="s">
        <v>37</v>
      </c>
      <c r="D151" s="2" t="s">
        <v>57</v>
      </c>
      <c r="E151" s="53">
        <v>3025</v>
      </c>
      <c r="F151" s="3">
        <v>1</v>
      </c>
      <c r="G151" s="4">
        <v>1</v>
      </c>
      <c r="H151" s="4">
        <v>20</v>
      </c>
      <c r="J151" s="3">
        <v>0</v>
      </c>
      <c r="L151" s="3">
        <v>5</v>
      </c>
      <c r="N151" s="27">
        <f t="shared" si="606"/>
        <v>5</v>
      </c>
      <c r="O151" s="5">
        <f t="shared" si="607"/>
        <v>20</v>
      </c>
      <c r="P151" s="5">
        <f t="shared" si="608"/>
        <v>15</v>
      </c>
      <c r="Q151" s="5">
        <f t="shared" si="609"/>
        <v>25</v>
      </c>
      <c r="R151" s="37" t="str">
        <f t="shared" si="605"/>
        <v>no</v>
      </c>
      <c r="T151" s="25">
        <v>0</v>
      </c>
      <c r="V151" s="3">
        <v>1</v>
      </c>
      <c r="X151" s="6">
        <v>1.33</v>
      </c>
      <c r="Y151" s="2">
        <v>1</v>
      </c>
      <c r="Z151" s="5">
        <f t="shared" si="411"/>
        <v>20</v>
      </c>
      <c r="AA151" s="2">
        <v>100</v>
      </c>
      <c r="AB151" s="5">
        <f t="shared" si="601"/>
        <v>2000</v>
      </c>
      <c r="AD151" s="25">
        <v>6</v>
      </c>
      <c r="AE151" s="5">
        <f t="shared" si="610"/>
        <v>6</v>
      </c>
      <c r="AF151" s="8">
        <f t="shared" si="602"/>
        <v>3.3333333333333335</v>
      </c>
      <c r="AG151" s="2">
        <v>1</v>
      </c>
      <c r="AH151" s="46">
        <v>0.5</v>
      </c>
      <c r="AI151" s="8">
        <f t="shared" si="603"/>
        <v>40</v>
      </c>
      <c r="AJ151" s="27">
        <f t="shared" si="604"/>
        <v>0</v>
      </c>
      <c r="AK151" s="8">
        <f t="shared" si="611"/>
        <v>0</v>
      </c>
      <c r="AM151" s="2">
        <v>90</v>
      </c>
      <c r="AN151" s="26">
        <f t="shared" si="256"/>
        <v>1851.0833333333333</v>
      </c>
      <c r="AO151" s="40" t="s">
        <v>19</v>
      </c>
    </row>
    <row r="152" spans="1:43">
      <c r="A152" s="2" t="s">
        <v>40</v>
      </c>
      <c r="B152" s="55" t="s">
        <v>266</v>
      </c>
      <c r="C152" s="2" t="s">
        <v>37</v>
      </c>
      <c r="D152" s="2" t="s">
        <v>57</v>
      </c>
      <c r="E152" s="53">
        <v>3025</v>
      </c>
      <c r="F152" s="3">
        <v>2</v>
      </c>
      <c r="G152" s="4">
        <v>2</v>
      </c>
      <c r="H152" s="4">
        <v>20</v>
      </c>
      <c r="J152" s="3">
        <v>0</v>
      </c>
      <c r="L152" s="3">
        <v>5</v>
      </c>
      <c r="N152" s="27">
        <f t="shared" si="606"/>
        <v>5</v>
      </c>
      <c r="O152" s="5">
        <f t="shared" si="607"/>
        <v>20</v>
      </c>
      <c r="P152" s="5">
        <f t="shared" si="608"/>
        <v>15</v>
      </c>
      <c r="Q152" s="5">
        <f t="shared" si="609"/>
        <v>25</v>
      </c>
      <c r="R152" s="37" t="str">
        <f t="shared" si="605"/>
        <v>no</v>
      </c>
      <c r="T152" s="25">
        <v>0</v>
      </c>
      <c r="V152" s="3">
        <v>1</v>
      </c>
      <c r="X152" s="6">
        <v>1.66</v>
      </c>
      <c r="Y152" s="2">
        <v>1</v>
      </c>
      <c r="Z152" s="5">
        <f t="shared" si="411"/>
        <v>20</v>
      </c>
      <c r="AA152" s="2">
        <v>100</v>
      </c>
      <c r="AB152" s="5">
        <f t="shared" si="601"/>
        <v>2000</v>
      </c>
      <c r="AD152" s="25">
        <v>6</v>
      </c>
      <c r="AE152" s="5">
        <f t="shared" si="610"/>
        <v>6</v>
      </c>
      <c r="AF152" s="8">
        <f t="shared" si="602"/>
        <v>3.3333333333333335</v>
      </c>
      <c r="AG152" s="2">
        <v>1</v>
      </c>
      <c r="AH152" s="46">
        <v>0.5</v>
      </c>
      <c r="AI152" s="8">
        <f t="shared" si="603"/>
        <v>40</v>
      </c>
      <c r="AJ152" s="27">
        <f t="shared" si="604"/>
        <v>0</v>
      </c>
      <c r="AK152" s="8">
        <f t="shared" si="611"/>
        <v>0</v>
      </c>
      <c r="AM152" s="2">
        <v>90</v>
      </c>
      <c r="AN152" s="26">
        <f t="shared" si="256"/>
        <v>1875.8333333333333</v>
      </c>
      <c r="AO152" s="40" t="s">
        <v>19</v>
      </c>
    </row>
    <row r="153" spans="1:43">
      <c r="A153" s="2" t="s">
        <v>42</v>
      </c>
      <c r="B153" s="55" t="s">
        <v>266</v>
      </c>
      <c r="C153" s="2" t="s">
        <v>37</v>
      </c>
      <c r="D153" s="2" t="s">
        <v>57</v>
      </c>
      <c r="E153" s="53">
        <v>3025</v>
      </c>
      <c r="F153" s="3">
        <v>1</v>
      </c>
      <c r="G153" s="4">
        <v>2</v>
      </c>
      <c r="H153" s="4">
        <v>20</v>
      </c>
      <c r="I153" s="3">
        <v>5</v>
      </c>
      <c r="J153" s="3">
        <v>0</v>
      </c>
      <c r="L153" s="3">
        <v>5</v>
      </c>
      <c r="N153" s="27">
        <f t="shared" si="606"/>
        <v>5</v>
      </c>
      <c r="O153" s="5">
        <f t="shared" si="607"/>
        <v>25</v>
      </c>
      <c r="P153" s="5">
        <f t="shared" si="608"/>
        <v>20</v>
      </c>
      <c r="Q153" s="5">
        <f t="shared" si="609"/>
        <v>30</v>
      </c>
      <c r="R153" s="37" t="str">
        <f t="shared" si="605"/>
        <v>no</v>
      </c>
      <c r="T153" s="25">
        <v>0</v>
      </c>
      <c r="V153" s="3">
        <v>1</v>
      </c>
      <c r="Y153" s="2">
        <v>1</v>
      </c>
      <c r="Z153" s="5">
        <f t="shared" si="411"/>
        <v>25</v>
      </c>
      <c r="AA153" s="2">
        <v>100</v>
      </c>
      <c r="AB153" s="5">
        <f t="shared" si="601"/>
        <v>2500</v>
      </c>
      <c r="AD153" s="25">
        <v>6</v>
      </c>
      <c r="AE153" s="5">
        <f t="shared" si="610"/>
        <v>6</v>
      </c>
      <c r="AF153" s="8">
        <f t="shared" si="602"/>
        <v>4.166666666666667</v>
      </c>
      <c r="AG153" s="2">
        <v>1</v>
      </c>
      <c r="AH153" s="46">
        <v>0.5</v>
      </c>
      <c r="AI153" s="8">
        <f t="shared" si="603"/>
        <v>50</v>
      </c>
      <c r="AJ153" s="27">
        <f t="shared" si="604"/>
        <v>0</v>
      </c>
      <c r="AK153" s="8">
        <f t="shared" si="611"/>
        <v>0</v>
      </c>
      <c r="AM153" s="2">
        <v>90</v>
      </c>
      <c r="AN153" s="26">
        <f t="shared" si="256"/>
        <v>2074.666666666667</v>
      </c>
      <c r="AO153" s="40" t="s">
        <v>19</v>
      </c>
    </row>
    <row r="154" spans="1:43">
      <c r="A154" s="2" t="s">
        <v>42</v>
      </c>
      <c r="B154" s="55" t="s">
        <v>266</v>
      </c>
      <c r="C154" s="2" t="s">
        <v>37</v>
      </c>
      <c r="D154" s="2" t="s">
        <v>57</v>
      </c>
      <c r="E154" s="53">
        <v>3025</v>
      </c>
      <c r="F154" s="3">
        <v>2</v>
      </c>
      <c r="G154" s="4">
        <v>4</v>
      </c>
      <c r="H154" s="4">
        <v>20</v>
      </c>
      <c r="I154" s="3">
        <v>10</v>
      </c>
      <c r="J154" s="3">
        <v>0</v>
      </c>
      <c r="L154" s="3">
        <v>5</v>
      </c>
      <c r="N154" s="27">
        <f t="shared" si="606"/>
        <v>5</v>
      </c>
      <c r="O154" s="5">
        <f t="shared" si="607"/>
        <v>30</v>
      </c>
      <c r="P154" s="5">
        <f t="shared" si="608"/>
        <v>25</v>
      </c>
      <c r="Q154" s="5">
        <f t="shared" si="609"/>
        <v>35</v>
      </c>
      <c r="R154" s="37" t="str">
        <f t="shared" si="605"/>
        <v>no</v>
      </c>
      <c r="T154" s="25">
        <v>0</v>
      </c>
      <c r="V154" s="3">
        <v>1</v>
      </c>
      <c r="Y154" s="2">
        <v>1</v>
      </c>
      <c r="Z154" s="5">
        <f t="shared" si="411"/>
        <v>30</v>
      </c>
      <c r="AA154" s="2">
        <v>100</v>
      </c>
      <c r="AB154" s="5">
        <f t="shared" si="601"/>
        <v>3000</v>
      </c>
      <c r="AD154" s="25">
        <v>6</v>
      </c>
      <c r="AE154" s="5">
        <f t="shared" si="610"/>
        <v>6</v>
      </c>
      <c r="AF154" s="8">
        <f t="shared" si="602"/>
        <v>5</v>
      </c>
      <c r="AG154" s="2">
        <v>1</v>
      </c>
      <c r="AH154" s="46">
        <v>0.5</v>
      </c>
      <c r="AI154" s="8">
        <f t="shared" si="603"/>
        <v>60</v>
      </c>
      <c r="AJ154" s="27">
        <f t="shared" si="604"/>
        <v>0</v>
      </c>
      <c r="AK154" s="8">
        <f t="shared" si="611"/>
        <v>0</v>
      </c>
      <c r="AM154" s="2">
        <v>90</v>
      </c>
      <c r="AN154" s="26">
        <f t="shared" si="256"/>
        <v>2398</v>
      </c>
      <c r="AO154" s="40" t="s">
        <v>19</v>
      </c>
    </row>
    <row r="155" spans="1:43">
      <c r="A155" s="2" t="s">
        <v>41</v>
      </c>
      <c r="B155" s="55" t="s">
        <v>266</v>
      </c>
      <c r="C155" s="2" t="s">
        <v>37</v>
      </c>
      <c r="D155" s="2" t="s">
        <v>57</v>
      </c>
      <c r="E155" s="53">
        <v>3025</v>
      </c>
      <c r="F155" s="3">
        <v>2</v>
      </c>
      <c r="G155" s="4">
        <v>3</v>
      </c>
      <c r="H155" s="4">
        <v>20</v>
      </c>
      <c r="I155" s="3">
        <v>5</v>
      </c>
      <c r="J155" s="3">
        <v>0</v>
      </c>
      <c r="L155" s="3">
        <v>5</v>
      </c>
      <c r="N155" s="27">
        <f t="shared" si="606"/>
        <v>5</v>
      </c>
      <c r="O155" s="5">
        <f t="shared" si="607"/>
        <v>25</v>
      </c>
      <c r="P155" s="5">
        <f t="shared" si="608"/>
        <v>20</v>
      </c>
      <c r="Q155" s="5">
        <f t="shared" si="609"/>
        <v>30</v>
      </c>
      <c r="R155" s="37" t="str">
        <f t="shared" si="605"/>
        <v>no</v>
      </c>
      <c r="T155" s="25">
        <v>0</v>
      </c>
      <c r="V155" s="3">
        <v>1</v>
      </c>
      <c r="X155" s="6">
        <v>1.25</v>
      </c>
      <c r="Y155" s="2">
        <v>1</v>
      </c>
      <c r="Z155" s="5">
        <f t="shared" si="411"/>
        <v>25</v>
      </c>
      <c r="AA155" s="2">
        <v>100</v>
      </c>
      <c r="AB155" s="5">
        <f t="shared" si="601"/>
        <v>2500</v>
      </c>
      <c r="AC155" s="28">
        <v>2</v>
      </c>
      <c r="AD155" s="25">
        <v>6</v>
      </c>
      <c r="AE155" s="5">
        <f t="shared" si="610"/>
        <v>8</v>
      </c>
      <c r="AF155" s="8">
        <f t="shared" si="602"/>
        <v>3.125</v>
      </c>
      <c r="AG155" s="2">
        <v>1</v>
      </c>
      <c r="AH155" s="46">
        <v>0.5</v>
      </c>
      <c r="AI155" s="8">
        <f t="shared" si="603"/>
        <v>50</v>
      </c>
      <c r="AJ155" s="27">
        <f t="shared" si="604"/>
        <v>0</v>
      </c>
      <c r="AK155" s="8">
        <f t="shared" si="611"/>
        <v>0</v>
      </c>
      <c r="AM155" s="2">
        <v>90</v>
      </c>
      <c r="AN155" s="26">
        <f t="shared" si="256"/>
        <v>2148.25</v>
      </c>
      <c r="AO155" s="40" t="s">
        <v>19</v>
      </c>
    </row>
    <row r="156" spans="1:43">
      <c r="A156" s="2" t="s">
        <v>41</v>
      </c>
      <c r="B156" s="55" t="s">
        <v>266</v>
      </c>
      <c r="C156" s="2" t="s">
        <v>37</v>
      </c>
      <c r="D156" s="2" t="s">
        <v>57</v>
      </c>
      <c r="E156" s="53">
        <v>3025</v>
      </c>
      <c r="F156" s="3">
        <v>3</v>
      </c>
      <c r="G156" s="4">
        <v>5</v>
      </c>
      <c r="H156" s="4">
        <v>20</v>
      </c>
      <c r="I156" s="3">
        <v>10</v>
      </c>
      <c r="J156" s="3">
        <v>0</v>
      </c>
      <c r="L156" s="3">
        <v>5</v>
      </c>
      <c r="N156" s="27">
        <f t="shared" ref="N156:N157" si="689">L156+M156</f>
        <v>5</v>
      </c>
      <c r="O156" s="5">
        <f t="shared" ref="O156:O157" si="690">H156+I156</f>
        <v>30</v>
      </c>
      <c r="P156" s="5">
        <f t="shared" ref="P156:P157" si="691">O156-N156</f>
        <v>25</v>
      </c>
      <c r="Q156" s="5">
        <f t="shared" ref="Q156:Q157" si="692">O156+N156</f>
        <v>35</v>
      </c>
      <c r="R156" s="37" t="str">
        <f t="shared" si="605"/>
        <v>no</v>
      </c>
      <c r="T156" s="25">
        <v>0</v>
      </c>
      <c r="V156" s="3">
        <v>1</v>
      </c>
      <c r="X156" s="6">
        <v>1.5</v>
      </c>
      <c r="Y156" s="2">
        <v>1</v>
      </c>
      <c r="Z156" s="5">
        <f t="shared" ref="Z156:Z157" si="693">Y156*O156</f>
        <v>30</v>
      </c>
      <c r="AA156" s="2">
        <v>100</v>
      </c>
      <c r="AB156" s="5">
        <f t="shared" si="601"/>
        <v>3000</v>
      </c>
      <c r="AC156" s="28">
        <v>4</v>
      </c>
      <c r="AD156" s="25">
        <v>6</v>
      </c>
      <c r="AE156" s="5">
        <f t="shared" ref="AE156:AE157" si="694">AD156+AC156</f>
        <v>10</v>
      </c>
      <c r="AF156" s="8">
        <f t="shared" si="602"/>
        <v>3</v>
      </c>
      <c r="AG156" s="2">
        <v>1</v>
      </c>
      <c r="AH156" s="46">
        <v>0.5</v>
      </c>
      <c r="AI156" s="8">
        <f t="shared" si="603"/>
        <v>60</v>
      </c>
      <c r="AJ156" s="27">
        <f t="shared" si="604"/>
        <v>0</v>
      </c>
      <c r="AK156" s="8">
        <f t="shared" ref="AK156:AK157" si="695">AJ156/AH156</f>
        <v>0</v>
      </c>
      <c r="AM156" s="2">
        <v>90</v>
      </c>
      <c r="AN156" s="26">
        <f t="shared" si="256"/>
        <v>2470.5</v>
      </c>
      <c r="AO156" s="40" t="s">
        <v>19</v>
      </c>
    </row>
    <row r="157" spans="1:43">
      <c r="A157" s="2" t="s">
        <v>318</v>
      </c>
      <c r="B157" s="55" t="s">
        <v>266</v>
      </c>
      <c r="C157" s="2" t="s">
        <v>37</v>
      </c>
      <c r="D157" s="2" t="s">
        <v>320</v>
      </c>
      <c r="E157" s="53">
        <v>3025</v>
      </c>
      <c r="F157" s="3">
        <v>0</v>
      </c>
      <c r="G157" s="4">
        <v>1</v>
      </c>
      <c r="H157" s="4">
        <v>25</v>
      </c>
      <c r="I157" s="3">
        <v>0</v>
      </c>
      <c r="J157" s="3">
        <v>0</v>
      </c>
      <c r="L157" s="3">
        <v>5</v>
      </c>
      <c r="N157" s="27">
        <f t="shared" si="689"/>
        <v>5</v>
      </c>
      <c r="O157" s="5">
        <f t="shared" si="690"/>
        <v>25</v>
      </c>
      <c r="P157" s="5">
        <f t="shared" si="691"/>
        <v>20</v>
      </c>
      <c r="Q157" s="5">
        <f t="shared" si="692"/>
        <v>30</v>
      </c>
      <c r="R157" s="37" t="str">
        <f t="shared" ref="R157" si="696">IF(P157&gt;=61,"always",IF(Q157&gt;=61,"yes","no"))</f>
        <v>no</v>
      </c>
      <c r="T157" s="25">
        <v>0</v>
      </c>
      <c r="V157" s="3">
        <v>1</v>
      </c>
      <c r="Y157" s="2">
        <v>1</v>
      </c>
      <c r="Z157" s="5">
        <f t="shared" si="693"/>
        <v>25</v>
      </c>
      <c r="AA157" s="2">
        <v>100</v>
      </c>
      <c r="AB157" s="5">
        <f t="shared" ref="AB157" si="697">Z157*AA157</f>
        <v>2500</v>
      </c>
      <c r="AD157" s="25">
        <v>4</v>
      </c>
      <c r="AE157" s="5">
        <f t="shared" si="694"/>
        <v>4</v>
      </c>
      <c r="AF157" s="8">
        <f t="shared" ref="AF157" si="698">Z157/AE157</f>
        <v>6.25</v>
      </c>
      <c r="AG157" s="2">
        <v>1</v>
      </c>
      <c r="AH157" s="46">
        <v>0.5</v>
      </c>
      <c r="AI157" s="8">
        <f t="shared" ref="AI157" si="699">Z157/AH157</f>
        <v>50</v>
      </c>
      <c r="AJ157" s="27">
        <f t="shared" ref="AJ157" si="700">(J157+K157)*Y157</f>
        <v>0</v>
      </c>
      <c r="AK157" s="8">
        <f t="shared" si="695"/>
        <v>0</v>
      </c>
      <c r="AM157" s="32">
        <v>120</v>
      </c>
      <c r="AN157" s="26">
        <f t="shared" ref="AN157:AN158" si="701">(((Z157*12)+(O157*2)+(AI157*25)+(1.2*AM157))+(AJ157*5)+(X157*75)+(V157*50)+(AK157*20)-(N157*10)-((AG157*30)-30)+(AF157*4)-(AE157*8)-(T157*25)+(AA157*4)+(W157*50)+(S157*Y157*100)-(Y157*2))*(1-(U157/200))</f>
        <v>2135</v>
      </c>
      <c r="AO157" s="40" t="s">
        <v>19</v>
      </c>
      <c r="AP157" s="41" t="s">
        <v>19</v>
      </c>
      <c r="AQ157" s="41" t="s">
        <v>19</v>
      </c>
    </row>
    <row r="158" spans="1:43">
      <c r="A158" s="2" t="s">
        <v>318</v>
      </c>
      <c r="B158" s="55" t="s">
        <v>266</v>
      </c>
      <c r="C158" s="2" t="s">
        <v>37</v>
      </c>
      <c r="D158" s="2" t="s">
        <v>321</v>
      </c>
      <c r="E158" s="53">
        <v>3025</v>
      </c>
      <c r="F158" s="3">
        <v>0</v>
      </c>
      <c r="G158" s="4">
        <v>1</v>
      </c>
      <c r="H158" s="4">
        <v>35</v>
      </c>
      <c r="I158" s="3">
        <v>0</v>
      </c>
      <c r="J158" s="3">
        <v>0</v>
      </c>
      <c r="L158" s="3">
        <v>5</v>
      </c>
      <c r="N158" s="27">
        <f t="shared" ref="N158" si="702">L158+M158</f>
        <v>5</v>
      </c>
      <c r="O158" s="5">
        <f t="shared" ref="O158" si="703">H158+I158</f>
        <v>35</v>
      </c>
      <c r="P158" s="5">
        <f t="shared" ref="P158" si="704">O158-N158</f>
        <v>30</v>
      </c>
      <c r="Q158" s="5">
        <f t="shared" ref="Q158" si="705">O158+N158</f>
        <v>40</v>
      </c>
      <c r="R158" s="37" t="str">
        <f t="shared" ref="R158" si="706">IF(P158&gt;=61,"always",IF(Q158&gt;=61,"yes","no"))</f>
        <v>no</v>
      </c>
      <c r="T158" s="25">
        <v>0</v>
      </c>
      <c r="V158" s="3">
        <v>1</v>
      </c>
      <c r="X158" s="6">
        <v>2</v>
      </c>
      <c r="Y158" s="2">
        <v>1</v>
      </c>
      <c r="Z158" s="5">
        <f t="shared" ref="Z158" si="707">Y158*O158</f>
        <v>35</v>
      </c>
      <c r="AA158" s="2">
        <v>100</v>
      </c>
      <c r="AB158" s="5">
        <f t="shared" ref="AB158" si="708">Z158*AA158</f>
        <v>3500</v>
      </c>
      <c r="AD158" s="25">
        <v>14</v>
      </c>
      <c r="AE158" s="5">
        <f t="shared" ref="AE158" si="709">AD158+AC158</f>
        <v>14</v>
      </c>
      <c r="AF158" s="8">
        <f t="shared" ref="AF158" si="710">Z158/AE158</f>
        <v>2.5</v>
      </c>
      <c r="AG158" s="2">
        <v>2</v>
      </c>
      <c r="AH158" s="46">
        <v>1</v>
      </c>
      <c r="AI158" s="8">
        <f t="shared" ref="AI158" si="711">Z158/AH158</f>
        <v>35</v>
      </c>
      <c r="AJ158" s="27">
        <f t="shared" ref="AJ158" si="712">(J158+K158)*Y158</f>
        <v>0</v>
      </c>
      <c r="AK158" s="8">
        <f t="shared" ref="AK158" si="713">AJ158/AH158</f>
        <v>0</v>
      </c>
      <c r="AM158" s="32">
        <v>120</v>
      </c>
      <c r="AN158" s="26">
        <f t="shared" si="701"/>
        <v>1925</v>
      </c>
      <c r="AO158" s="40" t="s">
        <v>19</v>
      </c>
      <c r="AP158" s="41" t="s">
        <v>19</v>
      </c>
      <c r="AQ158" s="41" t="s">
        <v>19</v>
      </c>
    </row>
    <row r="159" spans="1:43">
      <c r="A159" s="2" t="s">
        <v>43</v>
      </c>
      <c r="B159" s="55" t="s">
        <v>266</v>
      </c>
      <c r="C159" s="2" t="s">
        <v>37</v>
      </c>
      <c r="D159" s="2" t="s">
        <v>59</v>
      </c>
      <c r="E159" s="53" t="s">
        <v>261</v>
      </c>
      <c r="F159" s="3">
        <v>0</v>
      </c>
      <c r="G159" s="4">
        <v>100</v>
      </c>
      <c r="H159" s="4">
        <v>20</v>
      </c>
      <c r="J159" s="3">
        <v>0</v>
      </c>
      <c r="L159" s="3">
        <v>5</v>
      </c>
      <c r="N159" s="27">
        <f t="shared" ref="N159" si="714">L159+M159</f>
        <v>5</v>
      </c>
      <c r="O159" s="5">
        <f t="shared" ref="O159" si="715">H159+I159</f>
        <v>20</v>
      </c>
      <c r="P159" s="5">
        <f t="shared" ref="P159" si="716">O159-N159</f>
        <v>15</v>
      </c>
      <c r="Q159" s="5">
        <f t="shared" ref="Q159" si="717">O159+N159</f>
        <v>25</v>
      </c>
      <c r="R159" s="37" t="str">
        <f t="shared" si="605"/>
        <v>no</v>
      </c>
      <c r="T159" s="25">
        <v>0</v>
      </c>
      <c r="V159" s="3">
        <v>1</v>
      </c>
      <c r="Y159" s="2">
        <v>1</v>
      </c>
      <c r="Z159" s="5">
        <f t="shared" ref="Z159:Z193" si="718">Y159*O159</f>
        <v>20</v>
      </c>
      <c r="AA159" s="2">
        <v>100</v>
      </c>
      <c r="AB159" s="5">
        <f t="shared" si="601"/>
        <v>2000</v>
      </c>
      <c r="AC159" s="28">
        <v>-2</v>
      </c>
      <c r="AD159" s="25">
        <v>10</v>
      </c>
      <c r="AE159" s="5">
        <f t="shared" ref="AE159:AE172" si="719">AD159+AC159</f>
        <v>8</v>
      </c>
      <c r="AF159" s="8">
        <f t="shared" si="602"/>
        <v>2.5</v>
      </c>
      <c r="AG159" s="2">
        <v>1</v>
      </c>
      <c r="AH159" s="46">
        <v>0.5</v>
      </c>
      <c r="AI159" s="8">
        <f t="shared" si="603"/>
        <v>40</v>
      </c>
      <c r="AJ159" s="27">
        <f t="shared" si="604"/>
        <v>0</v>
      </c>
      <c r="AK159" s="8">
        <f t="shared" ref="AK159:AK172" si="720">AJ159/AH159</f>
        <v>0</v>
      </c>
      <c r="AM159" s="2">
        <v>150</v>
      </c>
      <c r="AN159" s="26">
        <f t="shared" si="256"/>
        <v>1804</v>
      </c>
      <c r="AO159" s="40" t="s">
        <v>19</v>
      </c>
    </row>
    <row r="160" spans="1:43">
      <c r="A160" s="2" t="s">
        <v>39</v>
      </c>
      <c r="B160" s="55" t="s">
        <v>266</v>
      </c>
      <c r="C160" s="2" t="s">
        <v>37</v>
      </c>
      <c r="D160" s="2" t="s">
        <v>59</v>
      </c>
      <c r="E160" s="53" t="s">
        <v>261</v>
      </c>
      <c r="F160" s="3">
        <v>1</v>
      </c>
      <c r="G160" s="4">
        <v>100</v>
      </c>
      <c r="H160" s="4">
        <v>20</v>
      </c>
      <c r="I160" s="3">
        <v>5</v>
      </c>
      <c r="J160" s="3">
        <v>0</v>
      </c>
      <c r="L160" s="3">
        <v>5</v>
      </c>
      <c r="N160" s="27">
        <f t="shared" ref="N160:N172" si="721">L160+M160</f>
        <v>5</v>
      </c>
      <c r="O160" s="5">
        <f t="shared" ref="O160:O172" si="722">H160+I160</f>
        <v>25</v>
      </c>
      <c r="P160" s="5">
        <f t="shared" ref="P160:P172" si="723">O160-N160</f>
        <v>20</v>
      </c>
      <c r="Q160" s="5">
        <f t="shared" ref="Q160:Q172" si="724">O160+N160</f>
        <v>30</v>
      </c>
      <c r="R160" s="37" t="str">
        <f t="shared" si="605"/>
        <v>no</v>
      </c>
      <c r="T160" s="25">
        <v>0</v>
      </c>
      <c r="V160" s="3">
        <v>1</v>
      </c>
      <c r="Y160" s="2">
        <v>1</v>
      </c>
      <c r="Z160" s="5">
        <f t="shared" si="718"/>
        <v>25</v>
      </c>
      <c r="AA160" s="2">
        <v>100</v>
      </c>
      <c r="AB160" s="5">
        <f t="shared" si="601"/>
        <v>2500</v>
      </c>
      <c r="AD160" s="25">
        <v>10</v>
      </c>
      <c r="AE160" s="5">
        <f t="shared" si="719"/>
        <v>10</v>
      </c>
      <c r="AF160" s="8">
        <f t="shared" si="602"/>
        <v>2.5</v>
      </c>
      <c r="AG160" s="2">
        <v>1</v>
      </c>
      <c r="AH160" s="46">
        <v>0.5</v>
      </c>
      <c r="AI160" s="8">
        <f t="shared" si="603"/>
        <v>50</v>
      </c>
      <c r="AJ160" s="27">
        <f t="shared" si="604"/>
        <v>0</v>
      </c>
      <c r="AK160" s="8">
        <f t="shared" si="720"/>
        <v>0</v>
      </c>
      <c r="AM160" s="2">
        <v>150</v>
      </c>
      <c r="AN160" s="26">
        <f t="shared" si="256"/>
        <v>2108</v>
      </c>
      <c r="AO160" s="40" t="s">
        <v>19</v>
      </c>
    </row>
    <row r="161" spans="1:43">
      <c r="A161" s="2" t="s">
        <v>45</v>
      </c>
      <c r="B161" s="55" t="s">
        <v>266</v>
      </c>
      <c r="C161" s="2" t="s">
        <v>37</v>
      </c>
      <c r="D161" s="2" t="s">
        <v>59</v>
      </c>
      <c r="E161" s="53" t="s">
        <v>261</v>
      </c>
      <c r="F161" s="3">
        <v>2</v>
      </c>
      <c r="G161" s="4">
        <v>100</v>
      </c>
      <c r="H161" s="4">
        <v>20</v>
      </c>
      <c r="J161" s="3">
        <v>0</v>
      </c>
      <c r="L161" s="3">
        <v>5</v>
      </c>
      <c r="N161" s="27">
        <f t="shared" si="721"/>
        <v>5</v>
      </c>
      <c r="O161" s="5">
        <f t="shared" si="722"/>
        <v>20</v>
      </c>
      <c r="P161" s="5">
        <f t="shared" si="723"/>
        <v>15</v>
      </c>
      <c r="Q161" s="5">
        <f t="shared" si="724"/>
        <v>25</v>
      </c>
      <c r="R161" s="37" t="str">
        <f t="shared" si="605"/>
        <v>no</v>
      </c>
      <c r="T161" s="25">
        <v>0</v>
      </c>
      <c r="V161" s="3">
        <v>4</v>
      </c>
      <c r="X161" s="6">
        <v>1.33</v>
      </c>
      <c r="Y161" s="2">
        <v>1</v>
      </c>
      <c r="Z161" s="5">
        <f t="shared" si="718"/>
        <v>20</v>
      </c>
      <c r="AA161" s="2">
        <v>100</v>
      </c>
      <c r="AB161" s="5">
        <f t="shared" si="601"/>
        <v>2000</v>
      </c>
      <c r="AD161" s="25">
        <v>10</v>
      </c>
      <c r="AE161" s="5">
        <f t="shared" si="719"/>
        <v>10</v>
      </c>
      <c r="AF161" s="8">
        <f t="shared" si="602"/>
        <v>2</v>
      </c>
      <c r="AG161" s="2">
        <v>1</v>
      </c>
      <c r="AH161" s="46">
        <v>0.5</v>
      </c>
      <c r="AI161" s="8">
        <f t="shared" si="603"/>
        <v>40</v>
      </c>
      <c r="AJ161" s="27">
        <f t="shared" si="604"/>
        <v>0</v>
      </c>
      <c r="AK161" s="8">
        <f t="shared" si="720"/>
        <v>0</v>
      </c>
      <c r="AM161" s="2">
        <v>150</v>
      </c>
      <c r="AN161" s="26">
        <f t="shared" si="256"/>
        <v>2035.75</v>
      </c>
      <c r="AO161" s="40" t="s">
        <v>19</v>
      </c>
    </row>
    <row r="162" spans="1:43">
      <c r="A162" s="2" t="s">
        <v>39</v>
      </c>
      <c r="B162" s="55" t="s">
        <v>266</v>
      </c>
      <c r="C162" s="2" t="s">
        <v>37</v>
      </c>
      <c r="D162" s="2" t="s">
        <v>59</v>
      </c>
      <c r="E162" s="53" t="s">
        <v>263</v>
      </c>
      <c r="F162" s="3">
        <v>2</v>
      </c>
      <c r="G162" s="4">
        <v>4</v>
      </c>
      <c r="H162" s="4">
        <v>20</v>
      </c>
      <c r="I162" s="3">
        <v>10</v>
      </c>
      <c r="J162" s="3">
        <v>0</v>
      </c>
      <c r="L162" s="3">
        <v>5</v>
      </c>
      <c r="N162" s="27">
        <f t="shared" si="721"/>
        <v>5</v>
      </c>
      <c r="O162" s="5">
        <f t="shared" si="722"/>
        <v>30</v>
      </c>
      <c r="P162" s="5">
        <f t="shared" si="723"/>
        <v>25</v>
      </c>
      <c r="Q162" s="5">
        <f t="shared" si="724"/>
        <v>35</v>
      </c>
      <c r="R162" s="37" t="str">
        <f t="shared" ref="R162" si="725">IF(P162&gt;=61,"always",IF(Q162&gt;=61,"yes","no"))</f>
        <v>no</v>
      </c>
      <c r="T162" s="25">
        <v>0</v>
      </c>
      <c r="V162" s="3">
        <v>1</v>
      </c>
      <c r="Y162" s="2">
        <v>1</v>
      </c>
      <c r="Z162" s="5">
        <f t="shared" ref="Z162" si="726">Y162*O162</f>
        <v>30</v>
      </c>
      <c r="AA162" s="2">
        <v>100</v>
      </c>
      <c r="AB162" s="5">
        <f t="shared" ref="AB162" si="727">Z162*AA162</f>
        <v>3000</v>
      </c>
      <c r="AD162" s="25">
        <v>10</v>
      </c>
      <c r="AE162" s="5">
        <f t="shared" ref="AE162" si="728">AD162+AC162</f>
        <v>10</v>
      </c>
      <c r="AF162" s="8">
        <f t="shared" ref="AF162" si="729">Z162/AE162</f>
        <v>3</v>
      </c>
      <c r="AG162" s="2">
        <v>1</v>
      </c>
      <c r="AH162" s="46">
        <v>0.5</v>
      </c>
      <c r="AI162" s="8">
        <f t="shared" ref="AI162" si="730">Z162/AH162</f>
        <v>60</v>
      </c>
      <c r="AJ162" s="27">
        <f t="shared" ref="AJ162" si="731">(J162+K162)*Y162</f>
        <v>0</v>
      </c>
      <c r="AK162" s="8">
        <f t="shared" ref="AK162" si="732">AJ162/AH162</f>
        <v>0</v>
      </c>
      <c r="AM162" s="2">
        <v>150</v>
      </c>
      <c r="AN162" s="26">
        <f t="shared" ref="AN162" si="733">(((Z162*12)+(O162*2)+(AI162*25)+(1.2*AM162))+(AJ162*5)+(X162*75)+(V162*50)+(AK162*20)-(N162*10)-((AG162*30)-30)+(AF162*4)-(AE162*8)-(T162*25)+(AA162*4)+(W162*50)+(S162*Y162*100)-(Y162*2))*(1-(U162/200))</f>
        <v>2430</v>
      </c>
      <c r="AO162" s="40" t="s">
        <v>19</v>
      </c>
      <c r="AP162" s="57" t="s">
        <v>19</v>
      </c>
    </row>
    <row r="163" spans="1:43">
      <c r="A163" s="2" t="s">
        <v>288</v>
      </c>
      <c r="B163" s="55" t="s">
        <v>266</v>
      </c>
      <c r="C163" s="2" t="s">
        <v>37</v>
      </c>
      <c r="D163" s="2" t="s">
        <v>59</v>
      </c>
      <c r="E163" s="53" t="s">
        <v>263</v>
      </c>
      <c r="F163" s="3">
        <v>3</v>
      </c>
      <c r="G163" s="4">
        <v>5</v>
      </c>
      <c r="H163" s="4">
        <v>20</v>
      </c>
      <c r="I163" s="3">
        <v>10</v>
      </c>
      <c r="J163" s="3">
        <v>0</v>
      </c>
      <c r="L163" s="3">
        <v>5</v>
      </c>
      <c r="N163" s="27">
        <f t="shared" ref="N163" si="734">L163+M163</f>
        <v>5</v>
      </c>
      <c r="O163" s="5">
        <f t="shared" ref="O163" si="735">H163+I163</f>
        <v>30</v>
      </c>
      <c r="P163" s="5">
        <f t="shared" ref="P163" si="736">O163-N163</f>
        <v>25</v>
      </c>
      <c r="Q163" s="5">
        <f t="shared" ref="Q163" si="737">O163+N163</f>
        <v>35</v>
      </c>
      <c r="R163" s="37" t="str">
        <f t="shared" ref="R163" si="738">IF(P163&gt;=61,"always",IF(Q163&gt;=61,"yes","no"))</f>
        <v>no</v>
      </c>
      <c r="T163" s="25">
        <v>0</v>
      </c>
      <c r="V163" s="3">
        <v>1</v>
      </c>
      <c r="X163" s="6">
        <v>1.33</v>
      </c>
      <c r="Y163" s="2">
        <v>1</v>
      </c>
      <c r="Z163" s="5">
        <f t="shared" ref="Z163" si="739">Y163*O163</f>
        <v>30</v>
      </c>
      <c r="AA163" s="2">
        <v>100</v>
      </c>
      <c r="AB163" s="5">
        <f t="shared" ref="AB163" si="740">Z163*AA163</f>
        <v>3000</v>
      </c>
      <c r="AD163" s="25">
        <v>10</v>
      </c>
      <c r="AE163" s="5">
        <f t="shared" ref="AE163" si="741">AD163+AC163</f>
        <v>10</v>
      </c>
      <c r="AF163" s="8">
        <f t="shared" ref="AF163" si="742">Z163/AE163</f>
        <v>3</v>
      </c>
      <c r="AG163" s="2">
        <v>1</v>
      </c>
      <c r="AH163" s="46">
        <v>0.5</v>
      </c>
      <c r="AI163" s="8">
        <f t="shared" ref="AI163" si="743">Z163/AH163</f>
        <v>60</v>
      </c>
      <c r="AJ163" s="27">
        <f t="shared" ref="AJ163" si="744">(J163+K163)*Y163</f>
        <v>0</v>
      </c>
      <c r="AK163" s="8">
        <f t="shared" ref="AK163" si="745">AJ163/AH163</f>
        <v>0</v>
      </c>
      <c r="AM163" s="2">
        <v>150</v>
      </c>
      <c r="AN163" s="26">
        <f t="shared" ref="AN163" si="746">(((Z163*12)+(O163*2)+(AI163*25)+(1.2*AM163))+(AJ163*5)+(X163*75)+(V163*50)+(AK163*20)-(N163*10)-((AG163*30)-30)+(AF163*4)-(AE163*8)-(T163*25)+(AA163*4)+(W163*50)+(S163*Y163*100)-(Y163*2))*(1-(U163/200))</f>
        <v>2529.75</v>
      </c>
      <c r="AO163" s="40" t="s">
        <v>19</v>
      </c>
      <c r="AP163" s="57" t="s">
        <v>19</v>
      </c>
    </row>
    <row r="164" spans="1:43">
      <c r="A164" s="2" t="s">
        <v>58</v>
      </c>
      <c r="B164" s="55" t="s">
        <v>266</v>
      </c>
      <c r="C164" s="2" t="s">
        <v>37</v>
      </c>
      <c r="D164" s="2" t="s">
        <v>59</v>
      </c>
      <c r="E164" s="53" t="s">
        <v>263</v>
      </c>
      <c r="F164" s="3">
        <v>0</v>
      </c>
      <c r="G164" s="4">
        <v>0</v>
      </c>
      <c r="H164" s="4">
        <v>20</v>
      </c>
      <c r="J164" s="3">
        <v>0</v>
      </c>
      <c r="L164" s="3">
        <v>5</v>
      </c>
      <c r="N164" s="27">
        <f t="shared" ref="N164" si="747">L164+M164</f>
        <v>5</v>
      </c>
      <c r="O164" s="5">
        <f t="shared" ref="O164" si="748">H164+I164</f>
        <v>20</v>
      </c>
      <c r="P164" s="5">
        <f t="shared" ref="P164" si="749">O164-N164</f>
        <v>15</v>
      </c>
      <c r="Q164" s="5">
        <f t="shared" ref="Q164" si="750">O164+N164</f>
        <v>25</v>
      </c>
      <c r="R164" s="37" t="str">
        <f t="shared" ref="R164" si="751">IF(P164&gt;=61,"always",IF(Q164&gt;=61,"yes","no"))</f>
        <v>no</v>
      </c>
      <c r="T164" s="25">
        <v>0</v>
      </c>
      <c r="V164" s="3">
        <v>1</v>
      </c>
      <c r="Y164" s="2">
        <v>1</v>
      </c>
      <c r="Z164" s="5">
        <f t="shared" ref="Z164" si="752">Y164*O164</f>
        <v>20</v>
      </c>
      <c r="AA164" s="2">
        <v>100</v>
      </c>
      <c r="AB164" s="5">
        <f t="shared" ref="AB164" si="753">Z164*AA164</f>
        <v>2000</v>
      </c>
      <c r="AD164" s="25">
        <v>10</v>
      </c>
      <c r="AE164" s="5">
        <f t="shared" ref="AE164" si="754">AD164+AC164</f>
        <v>10</v>
      </c>
      <c r="AF164" s="8">
        <f t="shared" ref="AF164" si="755">Z164/AE164</f>
        <v>2</v>
      </c>
      <c r="AG164" s="2">
        <v>1</v>
      </c>
      <c r="AH164" s="46">
        <v>0.5</v>
      </c>
      <c r="AI164" s="8">
        <f t="shared" ref="AI164" si="756">Z164/AH164</f>
        <v>40</v>
      </c>
      <c r="AJ164" s="27">
        <f t="shared" ref="AJ164" si="757">(J164+K164)*Y164</f>
        <v>0</v>
      </c>
      <c r="AK164" s="8">
        <f t="shared" ref="AK164" si="758">AJ164/AH164</f>
        <v>0</v>
      </c>
      <c r="AM164" s="2">
        <v>150</v>
      </c>
      <c r="AN164" s="26">
        <f t="shared" ref="AN164" si="759">(((Z164*12)+(O164*2)+(AI164*25)+(1.2*AM164))+(AJ164*5)+(X164*75)+(V164*50)+(AK164*20)-(N164*10)-((AG164*30)-30)+(AF164*4)-(AE164*8)-(T164*25)+(AA164*4)+(W164*50)+(S164*Y164*100)-(Y164*2))*(1-(U164/200))</f>
        <v>1786</v>
      </c>
      <c r="AO164" s="40" t="s">
        <v>19</v>
      </c>
      <c r="AP164" s="57" t="s">
        <v>19</v>
      </c>
    </row>
    <row r="165" spans="1:43">
      <c r="A165" s="2" t="s">
        <v>43</v>
      </c>
      <c r="B165" s="55" t="s">
        <v>266</v>
      </c>
      <c r="C165" s="2" t="s">
        <v>37</v>
      </c>
      <c r="D165" s="2" t="s">
        <v>62</v>
      </c>
      <c r="E165" s="53" t="s">
        <v>261</v>
      </c>
      <c r="F165" s="3">
        <v>0</v>
      </c>
      <c r="G165" s="4">
        <v>100</v>
      </c>
      <c r="H165" s="4">
        <v>25</v>
      </c>
      <c r="J165" s="3">
        <v>0</v>
      </c>
      <c r="L165" s="3">
        <v>0</v>
      </c>
      <c r="N165" s="27">
        <f t="shared" si="721"/>
        <v>0</v>
      </c>
      <c r="O165" s="5">
        <f t="shared" si="722"/>
        <v>25</v>
      </c>
      <c r="P165" s="5">
        <f t="shared" si="723"/>
        <v>25</v>
      </c>
      <c r="Q165" s="5">
        <f t="shared" si="724"/>
        <v>25</v>
      </c>
      <c r="R165" s="37" t="str">
        <f t="shared" si="605"/>
        <v>no</v>
      </c>
      <c r="T165" s="25">
        <v>0</v>
      </c>
      <c r="V165" s="3">
        <v>2</v>
      </c>
      <c r="W165" s="3">
        <v>2</v>
      </c>
      <c r="Y165" s="2">
        <v>1</v>
      </c>
      <c r="Z165" s="5">
        <f t="shared" si="718"/>
        <v>25</v>
      </c>
      <c r="AA165" s="2">
        <v>100</v>
      </c>
      <c r="AB165" s="5">
        <f t="shared" si="601"/>
        <v>2500</v>
      </c>
      <c r="AC165" s="28">
        <v>-2</v>
      </c>
      <c r="AD165" s="25">
        <v>12</v>
      </c>
      <c r="AE165" s="5">
        <f t="shared" si="719"/>
        <v>10</v>
      </c>
      <c r="AF165" s="8">
        <f t="shared" si="602"/>
        <v>2.5</v>
      </c>
      <c r="AG165" s="2">
        <v>1</v>
      </c>
      <c r="AH165" s="46">
        <v>1</v>
      </c>
      <c r="AI165" s="8">
        <f t="shared" si="603"/>
        <v>25</v>
      </c>
      <c r="AJ165" s="27">
        <f t="shared" si="604"/>
        <v>0</v>
      </c>
      <c r="AK165" s="8">
        <f t="shared" si="720"/>
        <v>0</v>
      </c>
      <c r="AM165" s="2">
        <v>90</v>
      </c>
      <c r="AN165" s="26">
        <f t="shared" si="256"/>
        <v>1611</v>
      </c>
      <c r="AO165" s="40" t="s">
        <v>19</v>
      </c>
    </row>
    <row r="166" spans="1:43">
      <c r="A166" s="2" t="s">
        <v>60</v>
      </c>
      <c r="B166" s="55" t="s">
        <v>266</v>
      </c>
      <c r="C166" s="2" t="s">
        <v>37</v>
      </c>
      <c r="D166" s="2" t="s">
        <v>62</v>
      </c>
      <c r="E166" s="53" t="s">
        <v>261</v>
      </c>
      <c r="F166" s="3">
        <v>1</v>
      </c>
      <c r="G166" s="4">
        <v>100</v>
      </c>
      <c r="H166" s="4">
        <v>25</v>
      </c>
      <c r="I166" s="3">
        <v>5</v>
      </c>
      <c r="J166" s="3">
        <v>0</v>
      </c>
      <c r="L166" s="3">
        <v>0</v>
      </c>
      <c r="N166" s="27">
        <f t="shared" si="721"/>
        <v>0</v>
      </c>
      <c r="O166" s="5">
        <f t="shared" si="722"/>
        <v>30</v>
      </c>
      <c r="P166" s="5">
        <f t="shared" si="723"/>
        <v>30</v>
      </c>
      <c r="Q166" s="5">
        <f t="shared" si="724"/>
        <v>30</v>
      </c>
      <c r="R166" s="37" t="str">
        <f t="shared" si="605"/>
        <v>no</v>
      </c>
      <c r="T166" s="25">
        <v>0</v>
      </c>
      <c r="V166" s="3">
        <v>2</v>
      </c>
      <c r="W166" s="3">
        <v>2</v>
      </c>
      <c r="Y166" s="2">
        <v>1</v>
      </c>
      <c r="Z166" s="5">
        <f t="shared" si="718"/>
        <v>30</v>
      </c>
      <c r="AA166" s="2">
        <v>100</v>
      </c>
      <c r="AB166" s="5">
        <f t="shared" si="601"/>
        <v>3000</v>
      </c>
      <c r="AD166" s="25">
        <v>12</v>
      </c>
      <c r="AE166" s="5">
        <f t="shared" si="719"/>
        <v>12</v>
      </c>
      <c r="AF166" s="8">
        <f t="shared" si="602"/>
        <v>2.5</v>
      </c>
      <c r="AG166" s="2">
        <v>1</v>
      </c>
      <c r="AH166" s="46">
        <v>1</v>
      </c>
      <c r="AI166" s="8">
        <f t="shared" si="603"/>
        <v>30</v>
      </c>
      <c r="AJ166" s="27">
        <f t="shared" si="604"/>
        <v>0</v>
      </c>
      <c r="AK166" s="8">
        <f t="shared" si="720"/>
        <v>0</v>
      </c>
      <c r="AM166" s="2">
        <v>90</v>
      </c>
      <c r="AN166" s="26">
        <f t="shared" si="256"/>
        <v>1790</v>
      </c>
      <c r="AO166" s="40" t="s">
        <v>19</v>
      </c>
    </row>
    <row r="167" spans="1:43">
      <c r="A167" s="2" t="s">
        <v>61</v>
      </c>
      <c r="B167" s="55" t="s">
        <v>266</v>
      </c>
      <c r="C167" s="2" t="s">
        <v>37</v>
      </c>
      <c r="D167" s="2" t="s">
        <v>62</v>
      </c>
      <c r="E167" s="53" t="s">
        <v>261</v>
      </c>
      <c r="F167" s="3">
        <v>2</v>
      </c>
      <c r="G167" s="4">
        <v>100</v>
      </c>
      <c r="H167" s="4">
        <v>25</v>
      </c>
      <c r="J167" s="3">
        <v>0</v>
      </c>
      <c r="L167" s="3">
        <v>0</v>
      </c>
      <c r="N167" s="27">
        <f t="shared" si="721"/>
        <v>0</v>
      </c>
      <c r="O167" s="5">
        <f t="shared" si="722"/>
        <v>25</v>
      </c>
      <c r="P167" s="5">
        <f t="shared" si="723"/>
        <v>25</v>
      </c>
      <c r="Q167" s="5">
        <f t="shared" si="724"/>
        <v>25</v>
      </c>
      <c r="R167" s="37" t="str">
        <f t="shared" si="605"/>
        <v>no</v>
      </c>
      <c r="T167" s="25">
        <v>0</v>
      </c>
      <c r="V167" s="3">
        <v>4</v>
      </c>
      <c r="W167" s="3">
        <v>2</v>
      </c>
      <c r="X167" s="6">
        <v>1.33</v>
      </c>
      <c r="Y167" s="2">
        <v>1</v>
      </c>
      <c r="Z167" s="5">
        <f t="shared" si="718"/>
        <v>25</v>
      </c>
      <c r="AA167" s="2">
        <v>100</v>
      </c>
      <c r="AB167" s="5">
        <f t="shared" si="601"/>
        <v>2500</v>
      </c>
      <c r="AD167" s="25">
        <v>12</v>
      </c>
      <c r="AE167" s="5">
        <f t="shared" si="719"/>
        <v>12</v>
      </c>
      <c r="AF167" s="8">
        <f t="shared" si="602"/>
        <v>2.0833333333333335</v>
      </c>
      <c r="AG167" s="2">
        <v>1</v>
      </c>
      <c r="AH167" s="46">
        <v>1</v>
      </c>
      <c r="AI167" s="8">
        <f t="shared" si="603"/>
        <v>25</v>
      </c>
      <c r="AJ167" s="27">
        <f t="shared" si="604"/>
        <v>0</v>
      </c>
      <c r="AK167" s="8">
        <f t="shared" si="720"/>
        <v>0</v>
      </c>
      <c r="AM167" s="2">
        <v>90</v>
      </c>
      <c r="AN167" s="26">
        <f t="shared" si="256"/>
        <v>1793.0833333333333</v>
      </c>
      <c r="AO167" s="40" t="s">
        <v>19</v>
      </c>
    </row>
    <row r="168" spans="1:43">
      <c r="A168" s="2" t="s">
        <v>267</v>
      </c>
      <c r="B168" s="55" t="s">
        <v>266</v>
      </c>
      <c r="C168" s="2" t="s">
        <v>37</v>
      </c>
      <c r="D168" s="2" t="s">
        <v>62</v>
      </c>
      <c r="E168" s="53" t="s">
        <v>263</v>
      </c>
      <c r="F168" s="3">
        <v>0</v>
      </c>
      <c r="G168" s="4">
        <v>0</v>
      </c>
      <c r="H168" s="4">
        <v>25</v>
      </c>
      <c r="J168" s="3">
        <v>0</v>
      </c>
      <c r="L168" s="3">
        <v>0</v>
      </c>
      <c r="N168" s="27">
        <f t="shared" ref="N168" si="760">L168+M168</f>
        <v>0</v>
      </c>
      <c r="O168" s="5">
        <f t="shared" ref="O168" si="761">H168+I168</f>
        <v>25</v>
      </c>
      <c r="P168" s="5">
        <f t="shared" ref="P168" si="762">O168-N168</f>
        <v>25</v>
      </c>
      <c r="Q168" s="5">
        <f t="shared" ref="Q168" si="763">O168+N168</f>
        <v>25</v>
      </c>
      <c r="R168" s="37" t="str">
        <f t="shared" ref="R168" si="764">IF(P168&gt;=61,"always",IF(Q168&gt;=61,"yes","no"))</f>
        <v>no</v>
      </c>
      <c r="T168" s="25">
        <v>0</v>
      </c>
      <c r="V168" s="3">
        <v>2</v>
      </c>
      <c r="W168" s="3">
        <v>2</v>
      </c>
      <c r="Y168" s="2">
        <v>1</v>
      </c>
      <c r="Z168" s="5">
        <f t="shared" ref="Z168" si="765">Y168*O168</f>
        <v>25</v>
      </c>
      <c r="AA168" s="2">
        <v>100</v>
      </c>
      <c r="AB168" s="5">
        <f t="shared" ref="AB168" si="766">Z168*AA168</f>
        <v>2500</v>
      </c>
      <c r="AD168" s="25">
        <v>12</v>
      </c>
      <c r="AE168" s="5">
        <f t="shared" ref="AE168" si="767">AD168+AC168</f>
        <v>12</v>
      </c>
      <c r="AF168" s="8">
        <f t="shared" ref="AF168" si="768">Z168/AE168</f>
        <v>2.0833333333333335</v>
      </c>
      <c r="AG168" s="2">
        <v>1</v>
      </c>
      <c r="AH168" s="46">
        <v>1</v>
      </c>
      <c r="AI168" s="8">
        <f t="shared" ref="AI168" si="769">Z168/AH168</f>
        <v>25</v>
      </c>
      <c r="AJ168" s="27">
        <f t="shared" ref="AJ168" si="770">(J168+K168)*Y168</f>
        <v>0</v>
      </c>
      <c r="AK168" s="8">
        <f t="shared" ref="AK168" si="771">AJ168/AH168</f>
        <v>0</v>
      </c>
      <c r="AM168" s="2">
        <v>90</v>
      </c>
      <c r="AN168" s="26">
        <f t="shared" ref="AN168" si="772">(((Z168*12)+(O168*2)+(AI168*25)+(1.2*AM168))+(AJ168*5)+(X168*75)+(V168*50)+(AK168*20)-(N168*10)-((AG168*30)-30)+(AF168*4)-(AE168*8)-(T168*25)+(AA168*4)+(W168*50)+(S168*Y168*100)-(Y168*2))*(1-(U168/200))</f>
        <v>1593.3333333333333</v>
      </c>
      <c r="AO168" s="40" t="s">
        <v>19</v>
      </c>
      <c r="AP168" s="57" t="s">
        <v>19</v>
      </c>
    </row>
    <row r="169" spans="1:43">
      <c r="A169" s="2" t="s">
        <v>270</v>
      </c>
      <c r="B169" s="55" t="s">
        <v>266</v>
      </c>
      <c r="C169" s="2" t="s">
        <v>37</v>
      </c>
      <c r="D169" s="2" t="s">
        <v>62</v>
      </c>
      <c r="E169" s="53" t="s">
        <v>263</v>
      </c>
      <c r="F169" s="3">
        <v>0</v>
      </c>
      <c r="G169" s="4">
        <v>0</v>
      </c>
      <c r="H169" s="4">
        <v>25</v>
      </c>
      <c r="J169" s="3">
        <v>0</v>
      </c>
      <c r="L169" s="3">
        <v>0</v>
      </c>
      <c r="N169" s="27">
        <f t="shared" ref="N169:N170" si="773">L169+M169</f>
        <v>0</v>
      </c>
      <c r="O169" s="5">
        <f t="shared" ref="O169:O170" si="774">H169+I169</f>
        <v>25</v>
      </c>
      <c r="P169" s="5">
        <f t="shared" ref="P169:P170" si="775">O169-N169</f>
        <v>25</v>
      </c>
      <c r="Q169" s="5">
        <f t="shared" ref="Q169:Q170" si="776">O169+N169</f>
        <v>25</v>
      </c>
      <c r="R169" s="37" t="str">
        <f t="shared" ref="R169:R170" si="777">IF(P169&gt;=61,"always",IF(Q169&gt;=61,"yes","no"))</f>
        <v>no</v>
      </c>
      <c r="T169" s="25">
        <v>0</v>
      </c>
      <c r="V169" s="3">
        <v>2</v>
      </c>
      <c r="W169" s="3">
        <v>2</v>
      </c>
      <c r="Y169" s="2">
        <v>1</v>
      </c>
      <c r="Z169" s="5">
        <f t="shared" ref="Z169:Z170" si="778">Y169*O169</f>
        <v>25</v>
      </c>
      <c r="AA169" s="2">
        <v>100</v>
      </c>
      <c r="AB169" s="5">
        <f t="shared" ref="AB169:AB170" si="779">Z169*AA169</f>
        <v>2500</v>
      </c>
      <c r="AC169" s="28">
        <v>2</v>
      </c>
      <c r="AD169" s="25">
        <v>12</v>
      </c>
      <c r="AE169" s="5">
        <f t="shared" ref="AE169:AE170" si="780">AD169+AC169</f>
        <v>14</v>
      </c>
      <c r="AF169" s="8">
        <f t="shared" ref="AF169:AF170" si="781">Z169/AE169</f>
        <v>1.7857142857142858</v>
      </c>
      <c r="AG169" s="2">
        <v>1</v>
      </c>
      <c r="AH169" s="46">
        <v>1</v>
      </c>
      <c r="AI169" s="8">
        <f t="shared" ref="AI169:AI170" si="782">Z169/AH169</f>
        <v>25</v>
      </c>
      <c r="AJ169" s="27">
        <f t="shared" ref="AJ169:AJ170" si="783">(J169+K169)*Y169</f>
        <v>0</v>
      </c>
      <c r="AK169" s="8">
        <f t="shared" ref="AK169:AK170" si="784">AJ169/AH169</f>
        <v>0</v>
      </c>
      <c r="AM169" s="32">
        <v>120</v>
      </c>
      <c r="AN169" s="26">
        <f t="shared" ref="AN169:AN170" si="785">(((Z169*12)+(O169*2)+(AI169*25)+(1.2*AM169))+(AJ169*5)+(X169*75)+(V169*50)+(AK169*20)-(N169*10)-((AG169*30)-30)+(AF169*4)-(AE169*8)-(T169*25)+(AA169*4)+(W169*50)+(S169*Y169*100)-(Y169*2))*(1-(U169/200))</f>
        <v>1612.1428571428571</v>
      </c>
      <c r="AO169" s="40" t="s">
        <v>19</v>
      </c>
      <c r="AP169" s="57" t="s">
        <v>19</v>
      </c>
    </row>
    <row r="170" spans="1:43">
      <c r="A170" s="2" t="s">
        <v>13</v>
      </c>
      <c r="B170" s="55" t="s">
        <v>266</v>
      </c>
      <c r="C170" s="2" t="s">
        <v>37</v>
      </c>
      <c r="D170" s="2" t="s">
        <v>62</v>
      </c>
      <c r="E170" s="53" t="s">
        <v>263</v>
      </c>
      <c r="F170" s="3">
        <v>2</v>
      </c>
      <c r="G170" s="4">
        <v>2</v>
      </c>
      <c r="H170" s="4">
        <v>25</v>
      </c>
      <c r="I170" s="3">
        <v>5</v>
      </c>
      <c r="J170" s="3">
        <v>0</v>
      </c>
      <c r="K170" s="3">
        <v>3</v>
      </c>
      <c r="L170" s="3">
        <v>0</v>
      </c>
      <c r="N170" s="27">
        <f t="shared" si="773"/>
        <v>0</v>
      </c>
      <c r="O170" s="5">
        <f t="shared" si="774"/>
        <v>30</v>
      </c>
      <c r="P170" s="5">
        <f t="shared" si="775"/>
        <v>30</v>
      </c>
      <c r="Q170" s="5">
        <f t="shared" si="776"/>
        <v>30</v>
      </c>
      <c r="R170" s="37" t="str">
        <f t="shared" si="777"/>
        <v>no</v>
      </c>
      <c r="T170" s="25">
        <v>0</v>
      </c>
      <c r="V170" s="3">
        <v>2</v>
      </c>
      <c r="W170" s="3">
        <v>2</v>
      </c>
      <c r="Y170" s="2">
        <v>1</v>
      </c>
      <c r="Z170" s="5">
        <f t="shared" si="778"/>
        <v>30</v>
      </c>
      <c r="AA170" s="2">
        <v>100</v>
      </c>
      <c r="AB170" s="5">
        <f t="shared" si="779"/>
        <v>3000</v>
      </c>
      <c r="AD170" s="25">
        <v>12</v>
      </c>
      <c r="AE170" s="5">
        <f t="shared" si="780"/>
        <v>12</v>
      </c>
      <c r="AF170" s="8">
        <f t="shared" si="781"/>
        <v>2.5</v>
      </c>
      <c r="AG170" s="2">
        <v>1</v>
      </c>
      <c r="AH170" s="46">
        <v>1</v>
      </c>
      <c r="AI170" s="8">
        <f t="shared" si="782"/>
        <v>30</v>
      </c>
      <c r="AJ170" s="27">
        <f t="shared" si="783"/>
        <v>3</v>
      </c>
      <c r="AK170" s="8">
        <f t="shared" si="784"/>
        <v>3</v>
      </c>
      <c r="AM170" s="2">
        <v>90</v>
      </c>
      <c r="AN170" s="26">
        <f t="shared" si="785"/>
        <v>1865</v>
      </c>
      <c r="AO170" s="40" t="s">
        <v>19</v>
      </c>
      <c r="AP170" s="57" t="s">
        <v>19</v>
      </c>
    </row>
    <row r="171" spans="1:43">
      <c r="A171" s="2" t="s">
        <v>13</v>
      </c>
      <c r="B171" s="55" t="s">
        <v>266</v>
      </c>
      <c r="C171" s="2" t="s">
        <v>37</v>
      </c>
      <c r="D171" s="2" t="s">
        <v>62</v>
      </c>
      <c r="E171" s="53" t="s">
        <v>263</v>
      </c>
      <c r="F171" s="3">
        <v>3</v>
      </c>
      <c r="G171" s="4">
        <v>4</v>
      </c>
      <c r="H171" s="4">
        <v>25</v>
      </c>
      <c r="I171" s="3">
        <v>10</v>
      </c>
      <c r="J171" s="3">
        <v>0</v>
      </c>
      <c r="K171" s="3">
        <v>3</v>
      </c>
      <c r="L171" s="3">
        <v>0</v>
      </c>
      <c r="N171" s="27">
        <f t="shared" ref="N171" si="786">L171+M171</f>
        <v>0</v>
      </c>
      <c r="O171" s="5">
        <f t="shared" ref="O171" si="787">H171+I171</f>
        <v>35</v>
      </c>
      <c r="P171" s="5">
        <f t="shared" ref="P171" si="788">O171-N171</f>
        <v>35</v>
      </c>
      <c r="Q171" s="5">
        <f t="shared" ref="Q171" si="789">O171+N171</f>
        <v>35</v>
      </c>
      <c r="R171" s="37" t="str">
        <f t="shared" ref="R171" si="790">IF(P171&gt;=61,"always",IF(Q171&gt;=61,"yes","no"))</f>
        <v>no</v>
      </c>
      <c r="T171" s="25">
        <v>0</v>
      </c>
      <c r="V171" s="3">
        <v>2</v>
      </c>
      <c r="W171" s="3">
        <v>2</v>
      </c>
      <c r="Y171" s="2">
        <v>1</v>
      </c>
      <c r="Z171" s="5">
        <f t="shared" ref="Z171" si="791">Y171*O171</f>
        <v>35</v>
      </c>
      <c r="AA171" s="2">
        <v>100</v>
      </c>
      <c r="AB171" s="5">
        <f t="shared" ref="AB171" si="792">Z171*AA171</f>
        <v>3500</v>
      </c>
      <c r="AD171" s="25">
        <v>12</v>
      </c>
      <c r="AE171" s="5">
        <f t="shared" ref="AE171" si="793">AD171+AC171</f>
        <v>12</v>
      </c>
      <c r="AF171" s="8">
        <f t="shared" ref="AF171" si="794">Z171/AE171</f>
        <v>2.9166666666666665</v>
      </c>
      <c r="AG171" s="2">
        <v>1</v>
      </c>
      <c r="AH171" s="46">
        <v>1</v>
      </c>
      <c r="AI171" s="8">
        <f t="shared" ref="AI171" si="795">Z171/AH171</f>
        <v>35</v>
      </c>
      <c r="AJ171" s="27">
        <f t="shared" ref="AJ171" si="796">(J171+K171)*Y171</f>
        <v>3</v>
      </c>
      <c r="AK171" s="8">
        <f t="shared" ref="AK171" si="797">AJ171/AH171</f>
        <v>3</v>
      </c>
      <c r="AM171" s="2">
        <v>90</v>
      </c>
      <c r="AN171" s="26">
        <f t="shared" ref="AN171" si="798">(((Z171*12)+(O171*2)+(AI171*25)+(1.2*AM171))+(AJ171*5)+(X171*75)+(V171*50)+(AK171*20)-(N171*10)-((AG171*30)-30)+(AF171*4)-(AE171*8)-(T171*25)+(AA171*4)+(W171*50)+(S171*Y171*100)-(Y171*2))*(1-(U171/200))</f>
        <v>2061.666666666667</v>
      </c>
      <c r="AO171" s="40" t="s">
        <v>19</v>
      </c>
      <c r="AP171" s="57" t="s">
        <v>19</v>
      </c>
    </row>
    <row r="172" spans="1:43">
      <c r="A172" s="2" t="s">
        <v>178</v>
      </c>
      <c r="B172" s="55" t="s">
        <v>266</v>
      </c>
      <c r="C172" s="2" t="s">
        <v>179</v>
      </c>
      <c r="D172" s="2" t="s">
        <v>179</v>
      </c>
      <c r="E172" s="53">
        <v>3025</v>
      </c>
      <c r="F172" s="3">
        <v>0</v>
      </c>
      <c r="G172" s="4">
        <v>0</v>
      </c>
      <c r="H172" s="4">
        <v>3</v>
      </c>
      <c r="J172" s="3">
        <v>0</v>
      </c>
      <c r="L172" s="3">
        <v>0</v>
      </c>
      <c r="N172" s="27">
        <f t="shared" si="721"/>
        <v>0</v>
      </c>
      <c r="O172" s="5">
        <f t="shared" si="722"/>
        <v>3</v>
      </c>
      <c r="P172" s="5">
        <f t="shared" si="723"/>
        <v>3</v>
      </c>
      <c r="Q172" s="5">
        <f t="shared" si="724"/>
        <v>3</v>
      </c>
      <c r="R172" s="37" t="str">
        <f t="shared" si="605"/>
        <v>no</v>
      </c>
      <c r="T172" s="25">
        <v>0</v>
      </c>
      <c r="X172" s="6">
        <v>1.5</v>
      </c>
      <c r="Y172" s="2">
        <v>5</v>
      </c>
      <c r="Z172" s="5">
        <f t="shared" si="718"/>
        <v>15</v>
      </c>
      <c r="AA172" s="2">
        <v>40</v>
      </c>
      <c r="AB172" s="5">
        <f t="shared" si="601"/>
        <v>600</v>
      </c>
      <c r="AC172" s="28">
        <v>8</v>
      </c>
      <c r="AD172" s="25">
        <v>3</v>
      </c>
      <c r="AE172" s="5">
        <f t="shared" si="719"/>
        <v>11</v>
      </c>
      <c r="AG172" s="2">
        <v>1</v>
      </c>
      <c r="AH172" s="46">
        <v>0.5</v>
      </c>
      <c r="AI172" s="8">
        <f t="shared" si="603"/>
        <v>30</v>
      </c>
      <c r="AJ172" s="27">
        <f t="shared" si="604"/>
        <v>0</v>
      </c>
      <c r="AK172" s="8">
        <f t="shared" si="720"/>
        <v>0</v>
      </c>
      <c r="AM172" s="2">
        <v>90</v>
      </c>
      <c r="AN172" s="26">
        <f t="shared" si="256"/>
        <v>1218.5</v>
      </c>
      <c r="AO172" s="40" t="s">
        <v>19</v>
      </c>
    </row>
    <row r="173" spans="1:43">
      <c r="A173" s="2" t="s">
        <v>178</v>
      </c>
      <c r="B173" s="55" t="s">
        <v>266</v>
      </c>
      <c r="C173" s="2" t="s">
        <v>179</v>
      </c>
      <c r="D173" s="2" t="s">
        <v>179</v>
      </c>
      <c r="E173" s="53">
        <v>3025</v>
      </c>
      <c r="F173" s="3">
        <v>1</v>
      </c>
      <c r="G173" s="4">
        <v>2</v>
      </c>
      <c r="H173" s="4">
        <v>3</v>
      </c>
      <c r="I173" s="3">
        <v>1</v>
      </c>
      <c r="J173" s="3">
        <v>0</v>
      </c>
      <c r="L173" s="3">
        <v>0</v>
      </c>
      <c r="N173" s="27">
        <f t="shared" ref="N173:N174" si="799">L173+M173</f>
        <v>0</v>
      </c>
      <c r="O173" s="5">
        <f t="shared" ref="O173:O174" si="800">H173+I173</f>
        <v>4</v>
      </c>
      <c r="P173" s="5">
        <f t="shared" ref="P173:P174" si="801">O173-N173</f>
        <v>4</v>
      </c>
      <c r="Q173" s="5">
        <f t="shared" ref="Q173:Q174" si="802">O173+N173</f>
        <v>4</v>
      </c>
      <c r="R173" s="37" t="str">
        <f t="shared" ref="R173:R174" si="803">IF(P173&gt;=61,"always",IF(Q173&gt;=61,"yes","no"))</f>
        <v>no</v>
      </c>
      <c r="T173" s="25">
        <v>0</v>
      </c>
      <c r="X173" s="6">
        <v>1.5</v>
      </c>
      <c r="Y173" s="2">
        <v>5</v>
      </c>
      <c r="Z173" s="5">
        <f t="shared" ref="Z173:Z174" si="804">Y173*O173</f>
        <v>20</v>
      </c>
      <c r="AA173" s="2">
        <v>40</v>
      </c>
      <c r="AB173" s="5">
        <f t="shared" ref="AB173:AB174" si="805">Z173*AA173</f>
        <v>800</v>
      </c>
      <c r="AC173" s="28">
        <v>8</v>
      </c>
      <c r="AD173" s="25">
        <v>4</v>
      </c>
      <c r="AE173" s="5">
        <f t="shared" ref="AE173:AE174" si="806">AD173+AC173</f>
        <v>12</v>
      </c>
      <c r="AG173" s="2">
        <v>1</v>
      </c>
      <c r="AH173" s="46">
        <v>0.5</v>
      </c>
      <c r="AI173" s="8">
        <f t="shared" ref="AI173:AI174" si="807">Z173/AH173</f>
        <v>40</v>
      </c>
      <c r="AJ173" s="27">
        <f t="shared" ref="AJ173:AJ174" si="808">(J173+K173)*Y173</f>
        <v>0</v>
      </c>
      <c r="AK173" s="8">
        <f t="shared" ref="AK173:AK174" si="809">AJ173/AH173</f>
        <v>0</v>
      </c>
      <c r="AM173" s="2">
        <v>90</v>
      </c>
      <c r="AN173" s="26">
        <f t="shared" si="256"/>
        <v>1522.5</v>
      </c>
      <c r="AO173" s="40" t="s">
        <v>19</v>
      </c>
      <c r="AP173" s="41" t="s">
        <v>19</v>
      </c>
      <c r="AQ173" s="43" t="s">
        <v>19</v>
      </c>
    </row>
    <row r="174" spans="1:43">
      <c r="A174" s="2" t="s">
        <v>178</v>
      </c>
      <c r="B174" s="55" t="s">
        <v>266</v>
      </c>
      <c r="C174" s="2" t="s">
        <v>179</v>
      </c>
      <c r="D174" s="2" t="s">
        <v>179</v>
      </c>
      <c r="E174" s="53">
        <v>3025</v>
      </c>
      <c r="F174" s="3">
        <v>2</v>
      </c>
      <c r="G174" s="4">
        <v>4</v>
      </c>
      <c r="H174" s="4">
        <v>3</v>
      </c>
      <c r="I174" s="3">
        <v>2</v>
      </c>
      <c r="J174" s="3">
        <v>0</v>
      </c>
      <c r="L174" s="3">
        <v>0</v>
      </c>
      <c r="N174" s="27">
        <f t="shared" si="799"/>
        <v>0</v>
      </c>
      <c r="O174" s="5">
        <f t="shared" si="800"/>
        <v>5</v>
      </c>
      <c r="P174" s="5">
        <f t="shared" si="801"/>
        <v>5</v>
      </c>
      <c r="Q174" s="5">
        <f t="shared" si="802"/>
        <v>5</v>
      </c>
      <c r="R174" s="37" t="str">
        <f t="shared" si="803"/>
        <v>no</v>
      </c>
      <c r="T174" s="25">
        <v>0</v>
      </c>
      <c r="X174" s="6">
        <v>1.5</v>
      </c>
      <c r="Y174" s="2">
        <v>5</v>
      </c>
      <c r="Z174" s="5">
        <f t="shared" si="804"/>
        <v>25</v>
      </c>
      <c r="AA174" s="2">
        <v>40</v>
      </c>
      <c r="AB174" s="5">
        <f t="shared" si="805"/>
        <v>1000</v>
      </c>
      <c r="AC174" s="28">
        <v>9</v>
      </c>
      <c r="AD174" s="25">
        <v>5</v>
      </c>
      <c r="AE174" s="5">
        <f t="shared" si="806"/>
        <v>14</v>
      </c>
      <c r="AG174" s="2">
        <v>1</v>
      </c>
      <c r="AH174" s="46">
        <v>0.5</v>
      </c>
      <c r="AI174" s="8">
        <f t="shared" si="807"/>
        <v>50</v>
      </c>
      <c r="AJ174" s="27">
        <f t="shared" si="808"/>
        <v>0</v>
      </c>
      <c r="AK174" s="8">
        <f t="shared" si="809"/>
        <v>0</v>
      </c>
      <c r="AM174" s="2">
        <v>90</v>
      </c>
      <c r="AN174" s="26">
        <f t="shared" si="256"/>
        <v>1818.5</v>
      </c>
      <c r="AO174" s="40" t="s">
        <v>19</v>
      </c>
      <c r="AP174" s="41" t="s">
        <v>19</v>
      </c>
      <c r="AQ174" s="43" t="s">
        <v>19</v>
      </c>
    </row>
    <row r="175" spans="1:43">
      <c r="A175" s="2" t="s">
        <v>180</v>
      </c>
      <c r="B175" s="55" t="s">
        <v>266</v>
      </c>
      <c r="C175" s="2" t="s">
        <v>179</v>
      </c>
      <c r="D175" s="2" t="s">
        <v>179</v>
      </c>
      <c r="E175" s="53">
        <v>3025</v>
      </c>
      <c r="F175" s="3">
        <v>1</v>
      </c>
      <c r="G175" s="4">
        <v>2</v>
      </c>
      <c r="H175" s="4">
        <v>3</v>
      </c>
      <c r="J175" s="3">
        <v>0</v>
      </c>
      <c r="L175" s="3">
        <v>0</v>
      </c>
      <c r="N175" s="27">
        <f t="shared" ref="N175:N176" si="810">L175+M175</f>
        <v>0</v>
      </c>
      <c r="O175" s="5">
        <f t="shared" ref="O175:O176" si="811">H175+I175</f>
        <v>3</v>
      </c>
      <c r="P175" s="5">
        <f t="shared" ref="P175:P176" si="812">O175-N175</f>
        <v>3</v>
      </c>
      <c r="Q175" s="5">
        <f t="shared" ref="Q175:Q176" si="813">O175+N175</f>
        <v>3</v>
      </c>
      <c r="R175" s="37" t="str">
        <f t="shared" ref="R175:R176" si="814">IF(P175&gt;=61,"always",IF(Q175&gt;=61,"yes","no"))</f>
        <v>no</v>
      </c>
      <c r="T175" s="25">
        <v>0</v>
      </c>
      <c r="X175" s="6">
        <v>1.5</v>
      </c>
      <c r="Y175" s="2">
        <v>8</v>
      </c>
      <c r="Z175" s="5">
        <f t="shared" ref="Z175:Z176" si="815">Y175*O175</f>
        <v>24</v>
      </c>
      <c r="AA175" s="2">
        <v>25</v>
      </c>
      <c r="AB175" s="5">
        <f t="shared" ref="AB175:AB176" si="816">Z175*AA175</f>
        <v>600</v>
      </c>
      <c r="AC175" s="28">
        <v>8</v>
      </c>
      <c r="AD175" s="25">
        <v>4</v>
      </c>
      <c r="AE175" s="5">
        <f t="shared" ref="AE175:AE176" si="817">AD175+AC175</f>
        <v>12</v>
      </c>
      <c r="AG175" s="2">
        <v>1</v>
      </c>
      <c r="AH175" s="46">
        <v>0.5</v>
      </c>
      <c r="AI175" s="8">
        <f t="shared" ref="AI175:AI176" si="818">Z175/AH175</f>
        <v>48</v>
      </c>
      <c r="AJ175" s="27">
        <f t="shared" ref="AJ175:AJ176" si="819">(J175+K175)*Y175</f>
        <v>0</v>
      </c>
      <c r="AK175" s="8">
        <f t="shared" ref="AK175:AK176" si="820">AJ175/AH175</f>
        <v>0</v>
      </c>
      <c r="AM175" s="2">
        <v>90</v>
      </c>
      <c r="AN175" s="26">
        <f t="shared" si="256"/>
        <v>1702.5</v>
      </c>
      <c r="AO175" s="40" t="s">
        <v>19</v>
      </c>
      <c r="AP175" s="41" t="s">
        <v>19</v>
      </c>
      <c r="AQ175" s="43" t="s">
        <v>19</v>
      </c>
    </row>
    <row r="176" spans="1:43">
      <c r="A176" s="2" t="s">
        <v>180</v>
      </c>
      <c r="B176" s="55" t="s">
        <v>266</v>
      </c>
      <c r="C176" s="2" t="s">
        <v>179</v>
      </c>
      <c r="D176" s="2" t="s">
        <v>179</v>
      </c>
      <c r="E176" s="53">
        <v>3025</v>
      </c>
      <c r="F176" s="3">
        <v>2</v>
      </c>
      <c r="G176" s="4">
        <v>4</v>
      </c>
      <c r="H176" s="4">
        <v>3</v>
      </c>
      <c r="J176" s="3">
        <v>0</v>
      </c>
      <c r="L176" s="3">
        <v>0</v>
      </c>
      <c r="N176" s="27">
        <f t="shared" si="810"/>
        <v>0</v>
      </c>
      <c r="O176" s="5">
        <f t="shared" si="811"/>
        <v>3</v>
      </c>
      <c r="P176" s="5">
        <f t="shared" si="812"/>
        <v>3</v>
      </c>
      <c r="Q176" s="5">
        <f t="shared" si="813"/>
        <v>3</v>
      </c>
      <c r="R176" s="37" t="str">
        <f t="shared" si="814"/>
        <v>no</v>
      </c>
      <c r="T176" s="25">
        <v>0</v>
      </c>
      <c r="X176" s="6">
        <v>1.5</v>
      </c>
      <c r="Y176" s="2">
        <v>10</v>
      </c>
      <c r="Z176" s="5">
        <f t="shared" si="815"/>
        <v>30</v>
      </c>
      <c r="AA176" s="2">
        <v>20</v>
      </c>
      <c r="AB176" s="5">
        <f t="shared" si="816"/>
        <v>600</v>
      </c>
      <c r="AC176" s="28">
        <v>9</v>
      </c>
      <c r="AD176" s="25">
        <v>5</v>
      </c>
      <c r="AE176" s="5">
        <f t="shared" si="817"/>
        <v>14</v>
      </c>
      <c r="AG176" s="2">
        <v>1</v>
      </c>
      <c r="AH176" s="46">
        <v>0.5</v>
      </c>
      <c r="AI176" s="8">
        <f t="shared" si="818"/>
        <v>60</v>
      </c>
      <c r="AJ176" s="27">
        <f t="shared" si="819"/>
        <v>0</v>
      </c>
      <c r="AK176" s="8">
        <f t="shared" si="820"/>
        <v>0</v>
      </c>
      <c r="AM176" s="2">
        <v>90</v>
      </c>
      <c r="AN176" s="26">
        <f t="shared" si="256"/>
        <v>2034.5</v>
      </c>
      <c r="AO176" s="40" t="s">
        <v>19</v>
      </c>
      <c r="AP176" s="41" t="s">
        <v>19</v>
      </c>
      <c r="AQ176" s="43" t="s">
        <v>19</v>
      </c>
    </row>
    <row r="177" spans="1:43">
      <c r="A177" s="2" t="s">
        <v>181</v>
      </c>
      <c r="B177" s="55" t="s">
        <v>266</v>
      </c>
      <c r="C177" s="2" t="s">
        <v>179</v>
      </c>
      <c r="D177" s="2" t="s">
        <v>179</v>
      </c>
      <c r="E177" s="53">
        <v>3025</v>
      </c>
      <c r="F177" s="3">
        <v>1</v>
      </c>
      <c r="G177" s="4">
        <v>2</v>
      </c>
      <c r="H177" s="4">
        <v>3</v>
      </c>
      <c r="J177" s="3">
        <v>0</v>
      </c>
      <c r="K177" s="3">
        <v>1</v>
      </c>
      <c r="L177" s="3">
        <v>0</v>
      </c>
      <c r="N177" s="27">
        <f t="shared" ref="N177:N180" si="821">L177+M177</f>
        <v>0</v>
      </c>
      <c r="O177" s="5">
        <f t="shared" ref="O177:O180" si="822">H177+I177</f>
        <v>3</v>
      </c>
      <c r="P177" s="5">
        <f t="shared" ref="P177:P180" si="823">O177-N177</f>
        <v>3</v>
      </c>
      <c r="Q177" s="5">
        <f t="shared" ref="Q177:Q180" si="824">O177+N177</f>
        <v>3</v>
      </c>
      <c r="R177" s="37" t="str">
        <f t="shared" ref="R177:R180" si="825">IF(P177&gt;=61,"always",IF(Q177&gt;=61,"yes","no"))</f>
        <v>no</v>
      </c>
      <c r="T177" s="25">
        <v>0</v>
      </c>
      <c r="X177" s="6">
        <v>1.5</v>
      </c>
      <c r="Y177" s="2">
        <v>4</v>
      </c>
      <c r="Z177" s="5">
        <f t="shared" ref="Z177:Z180" si="826">Y177*O177</f>
        <v>12</v>
      </c>
      <c r="AA177" s="2">
        <v>50</v>
      </c>
      <c r="AB177" s="5">
        <f t="shared" ref="AB177:AB180" si="827">Z177*AA177</f>
        <v>600</v>
      </c>
      <c r="AC177" s="28">
        <v>5</v>
      </c>
      <c r="AD177" s="25">
        <v>3</v>
      </c>
      <c r="AE177" s="5">
        <f t="shared" ref="AE177:AE180" si="828">AD177+AC177</f>
        <v>8</v>
      </c>
      <c r="AG177" s="2">
        <v>1</v>
      </c>
      <c r="AH177" s="46">
        <v>0.5</v>
      </c>
      <c r="AI177" s="8">
        <f t="shared" ref="AI177:AI180" si="829">Z177/AH177</f>
        <v>24</v>
      </c>
      <c r="AJ177" s="27">
        <f t="shared" ref="AJ177:AJ180" si="830">(J177+K177)*Y177</f>
        <v>4</v>
      </c>
      <c r="AK177" s="8">
        <f t="shared" ref="AK177:AK180" si="831">AJ177/AH177</f>
        <v>8</v>
      </c>
      <c r="AM177" s="32">
        <v>120</v>
      </c>
      <c r="AN177" s="26">
        <f t="shared" si="256"/>
        <v>1314.5</v>
      </c>
      <c r="AO177" s="40" t="s">
        <v>19</v>
      </c>
      <c r="AP177" s="41" t="s">
        <v>19</v>
      </c>
      <c r="AQ177" s="43" t="s">
        <v>19</v>
      </c>
    </row>
    <row r="178" spans="1:43">
      <c r="A178" s="2" t="s">
        <v>181</v>
      </c>
      <c r="B178" s="55" t="s">
        <v>266</v>
      </c>
      <c r="C178" s="2" t="s">
        <v>179</v>
      </c>
      <c r="D178" s="2" t="s">
        <v>179</v>
      </c>
      <c r="E178" s="53">
        <v>3025</v>
      </c>
      <c r="F178" s="3">
        <v>2</v>
      </c>
      <c r="G178" s="4">
        <v>4</v>
      </c>
      <c r="H178" s="4">
        <v>3</v>
      </c>
      <c r="J178" s="3">
        <v>0</v>
      </c>
      <c r="K178" s="3">
        <v>2</v>
      </c>
      <c r="L178" s="3">
        <v>0</v>
      </c>
      <c r="N178" s="27">
        <f t="shared" si="821"/>
        <v>0</v>
      </c>
      <c r="O178" s="5">
        <f t="shared" si="822"/>
        <v>3</v>
      </c>
      <c r="P178" s="5">
        <f t="shared" si="823"/>
        <v>3</v>
      </c>
      <c r="Q178" s="5">
        <f t="shared" si="824"/>
        <v>3</v>
      </c>
      <c r="R178" s="37" t="str">
        <f t="shared" si="825"/>
        <v>no</v>
      </c>
      <c r="T178" s="25">
        <v>0</v>
      </c>
      <c r="X178" s="6">
        <v>1.5</v>
      </c>
      <c r="Y178" s="2">
        <v>4</v>
      </c>
      <c r="Z178" s="5">
        <f t="shared" si="826"/>
        <v>12</v>
      </c>
      <c r="AA178" s="2">
        <v>50</v>
      </c>
      <c r="AB178" s="5">
        <f t="shared" si="827"/>
        <v>600</v>
      </c>
      <c r="AC178" s="28">
        <v>6</v>
      </c>
      <c r="AD178" s="25">
        <v>3</v>
      </c>
      <c r="AE178" s="5">
        <f t="shared" si="828"/>
        <v>9</v>
      </c>
      <c r="AG178" s="2">
        <v>1</v>
      </c>
      <c r="AH178" s="46">
        <v>0.5</v>
      </c>
      <c r="AI178" s="8">
        <f t="shared" si="829"/>
        <v>24</v>
      </c>
      <c r="AJ178" s="27">
        <f t="shared" si="830"/>
        <v>8</v>
      </c>
      <c r="AK178" s="8">
        <f t="shared" si="831"/>
        <v>16</v>
      </c>
      <c r="AM178" s="32">
        <v>120</v>
      </c>
      <c r="AN178" s="26">
        <f t="shared" si="256"/>
        <v>1486.5</v>
      </c>
      <c r="AO178" s="40" t="s">
        <v>19</v>
      </c>
      <c r="AP178" s="41" t="s">
        <v>19</v>
      </c>
      <c r="AQ178" s="43" t="s">
        <v>19</v>
      </c>
    </row>
    <row r="179" spans="1:43">
      <c r="A179" s="2" t="s">
        <v>182</v>
      </c>
      <c r="B179" s="55" t="s">
        <v>266</v>
      </c>
      <c r="C179" s="2" t="s">
        <v>179</v>
      </c>
      <c r="D179" s="2" t="s">
        <v>179</v>
      </c>
      <c r="E179" s="53">
        <v>3025</v>
      </c>
      <c r="F179" s="3">
        <v>3</v>
      </c>
      <c r="G179" s="4">
        <v>5</v>
      </c>
      <c r="H179" s="4">
        <v>3</v>
      </c>
      <c r="I179" s="3">
        <v>3</v>
      </c>
      <c r="J179" s="3">
        <v>0</v>
      </c>
      <c r="L179" s="3">
        <v>0</v>
      </c>
      <c r="N179" s="27">
        <f t="shared" si="821"/>
        <v>0</v>
      </c>
      <c r="O179" s="5">
        <f t="shared" si="822"/>
        <v>6</v>
      </c>
      <c r="P179" s="5">
        <f t="shared" si="823"/>
        <v>6</v>
      </c>
      <c r="Q179" s="5">
        <f t="shared" si="824"/>
        <v>6</v>
      </c>
      <c r="R179" s="37" t="str">
        <f t="shared" si="825"/>
        <v>no</v>
      </c>
      <c r="T179" s="25">
        <v>0</v>
      </c>
      <c r="X179" s="6">
        <v>1.5</v>
      </c>
      <c r="Y179" s="2">
        <v>5</v>
      </c>
      <c r="Z179" s="5">
        <f t="shared" si="826"/>
        <v>30</v>
      </c>
      <c r="AA179" s="2">
        <v>40</v>
      </c>
      <c r="AB179" s="5">
        <f t="shared" si="827"/>
        <v>1200</v>
      </c>
      <c r="AC179" s="28">
        <v>10</v>
      </c>
      <c r="AD179" s="25">
        <v>6</v>
      </c>
      <c r="AE179" s="5">
        <f t="shared" si="828"/>
        <v>16</v>
      </c>
      <c r="AG179" s="31">
        <v>2</v>
      </c>
      <c r="AH179" s="46">
        <v>0.5</v>
      </c>
      <c r="AI179" s="8">
        <f t="shared" si="829"/>
        <v>60</v>
      </c>
      <c r="AJ179" s="27">
        <f t="shared" si="830"/>
        <v>0</v>
      </c>
      <c r="AK179" s="8">
        <f t="shared" si="831"/>
        <v>0</v>
      </c>
      <c r="AM179" s="2">
        <v>90</v>
      </c>
      <c r="AN179" s="26">
        <f t="shared" ref="AN179:AN205" si="832">(((Z179*12)+(O179*2)+(AI179*25)+(1.2*AM179))+(AJ179*5)+(X179*75)+(V179*50)+(AK179*20)-(N179*10)-((AG179*30)-30)+(AF179*4)-(AE179*8)-(T179*25)+(AA179*4)+(W179*50)+(S179*Y179*100)-(Y179*2))*(1-(U179/200))</f>
        <v>2084.5</v>
      </c>
      <c r="AO179" s="40" t="s">
        <v>19</v>
      </c>
      <c r="AP179" s="41" t="s">
        <v>19</v>
      </c>
      <c r="AQ179" s="43" t="s">
        <v>19</v>
      </c>
    </row>
    <row r="180" spans="1:43">
      <c r="A180" s="2" t="s">
        <v>318</v>
      </c>
      <c r="B180" s="55" t="s">
        <v>266</v>
      </c>
      <c r="C180" s="2" t="s">
        <v>179</v>
      </c>
      <c r="D180" s="2" t="s">
        <v>319</v>
      </c>
      <c r="E180" s="53">
        <v>3025</v>
      </c>
      <c r="F180" s="3">
        <v>0</v>
      </c>
      <c r="G180" s="4">
        <v>1</v>
      </c>
      <c r="H180" s="4">
        <v>3</v>
      </c>
      <c r="J180" s="3">
        <v>0</v>
      </c>
      <c r="L180" s="3">
        <v>0</v>
      </c>
      <c r="N180" s="27">
        <f t="shared" si="821"/>
        <v>0</v>
      </c>
      <c r="O180" s="5">
        <f t="shared" si="822"/>
        <v>3</v>
      </c>
      <c r="P180" s="5">
        <f t="shared" si="823"/>
        <v>3</v>
      </c>
      <c r="Q180" s="5">
        <f t="shared" si="824"/>
        <v>3</v>
      </c>
      <c r="R180" s="37" t="str">
        <f t="shared" si="825"/>
        <v>no</v>
      </c>
      <c r="T180" s="25">
        <v>1</v>
      </c>
      <c r="V180" s="3">
        <v>-1</v>
      </c>
      <c r="X180" s="6">
        <v>1.5</v>
      </c>
      <c r="Y180" s="2">
        <v>10</v>
      </c>
      <c r="Z180" s="5">
        <f t="shared" si="826"/>
        <v>30</v>
      </c>
      <c r="AA180" s="2">
        <v>40</v>
      </c>
      <c r="AB180" s="5">
        <f t="shared" si="827"/>
        <v>1200</v>
      </c>
      <c r="AC180" s="28">
        <v>10</v>
      </c>
      <c r="AD180" s="25">
        <v>5</v>
      </c>
      <c r="AE180" s="5">
        <f t="shared" si="828"/>
        <v>15</v>
      </c>
      <c r="AG180" s="2">
        <v>2</v>
      </c>
      <c r="AH180" s="46">
        <v>1</v>
      </c>
      <c r="AI180" s="8">
        <f t="shared" si="829"/>
        <v>30</v>
      </c>
      <c r="AJ180" s="27">
        <f t="shared" si="830"/>
        <v>0</v>
      </c>
      <c r="AK180" s="8">
        <f t="shared" si="831"/>
        <v>0</v>
      </c>
      <c r="AM180" s="32">
        <v>120</v>
      </c>
      <c r="AN180" s="26">
        <f t="shared" si="832"/>
        <v>1287.5</v>
      </c>
      <c r="AO180" s="40" t="s">
        <v>19</v>
      </c>
      <c r="AP180" s="41" t="s">
        <v>19</v>
      </c>
      <c r="AQ180" s="43" t="s">
        <v>19</v>
      </c>
    </row>
    <row r="181" spans="1:43">
      <c r="A181" s="2" t="s">
        <v>42</v>
      </c>
      <c r="B181" s="55" t="s">
        <v>266</v>
      </c>
      <c r="C181" s="2" t="s">
        <v>63</v>
      </c>
      <c r="D181" s="2" t="s">
        <v>63</v>
      </c>
      <c r="E181" s="53">
        <v>3025</v>
      </c>
      <c r="F181" s="3">
        <v>0</v>
      </c>
      <c r="G181" s="4">
        <v>0</v>
      </c>
      <c r="H181" s="4">
        <v>50</v>
      </c>
      <c r="J181" s="3">
        <v>20</v>
      </c>
      <c r="L181" s="3">
        <v>0</v>
      </c>
      <c r="N181" s="27">
        <f t="shared" ref="N181:N193" si="833">L181+M181</f>
        <v>0</v>
      </c>
      <c r="O181" s="5">
        <f t="shared" ref="O181:O193" si="834">H181+I181</f>
        <v>50</v>
      </c>
      <c r="P181" s="5">
        <f t="shared" ref="P181:P193" si="835">O181-N181</f>
        <v>50</v>
      </c>
      <c r="Q181" s="5">
        <f t="shared" ref="Q181:Q193" si="836">O181+N181</f>
        <v>50</v>
      </c>
      <c r="R181" s="37" t="str">
        <f t="shared" si="605"/>
        <v>no</v>
      </c>
      <c r="T181" s="25">
        <v>0</v>
      </c>
      <c r="Y181" s="2">
        <v>1</v>
      </c>
      <c r="Z181" s="5">
        <f t="shared" si="718"/>
        <v>50</v>
      </c>
      <c r="AA181" s="2">
        <v>100</v>
      </c>
      <c r="AB181" s="5">
        <f t="shared" si="601"/>
        <v>5000</v>
      </c>
      <c r="AD181" s="25">
        <v>32</v>
      </c>
      <c r="AE181" s="5">
        <f t="shared" ref="AE181:AE193" si="837">AD181+AC181</f>
        <v>32</v>
      </c>
      <c r="AF181" s="8">
        <f t="shared" si="602"/>
        <v>1.5625</v>
      </c>
      <c r="AG181" s="2">
        <v>3</v>
      </c>
      <c r="AH181" s="46">
        <v>7</v>
      </c>
      <c r="AI181" s="8">
        <f t="shared" si="603"/>
        <v>7.1428571428571432</v>
      </c>
      <c r="AJ181" s="27">
        <f t="shared" si="604"/>
        <v>20</v>
      </c>
      <c r="AK181" s="8">
        <f t="shared" ref="AK181:AK193" si="838">AJ181/AH181</f>
        <v>2.8571428571428572</v>
      </c>
      <c r="AL181" s="50">
        <v>90</v>
      </c>
      <c r="AM181" s="2">
        <v>540</v>
      </c>
      <c r="AN181" s="26">
        <f t="shared" si="832"/>
        <v>1771.9642857142856</v>
      </c>
      <c r="AO181" s="40" t="s">
        <v>19</v>
      </c>
    </row>
    <row r="182" spans="1:43">
      <c r="A182" s="2" t="s">
        <v>229</v>
      </c>
      <c r="B182" s="55" t="s">
        <v>266</v>
      </c>
      <c r="C182" s="2" t="s">
        <v>63</v>
      </c>
      <c r="D182" s="2" t="s">
        <v>63</v>
      </c>
      <c r="E182" s="53">
        <v>3025</v>
      </c>
      <c r="F182" s="3">
        <v>0</v>
      </c>
      <c r="G182" s="4">
        <v>0</v>
      </c>
      <c r="H182" s="4">
        <v>50</v>
      </c>
      <c r="J182" s="3">
        <v>20</v>
      </c>
      <c r="L182" s="3">
        <v>0</v>
      </c>
      <c r="N182" s="27">
        <f t="shared" ref="N182" si="839">L182+M182</f>
        <v>0</v>
      </c>
      <c r="O182" s="5">
        <f t="shared" ref="O182" si="840">H182+I182</f>
        <v>50</v>
      </c>
      <c r="P182" s="5">
        <f t="shared" ref="P182" si="841">O182-N182</f>
        <v>50</v>
      </c>
      <c r="Q182" s="5">
        <f t="shared" ref="Q182" si="842">O182+N182</f>
        <v>50</v>
      </c>
      <c r="R182" s="37" t="str">
        <f t="shared" ref="R182" si="843">IF(P182&gt;=61,"always",IF(Q182&gt;=61,"yes","no"))</f>
        <v>no</v>
      </c>
      <c r="T182" s="25">
        <v>0</v>
      </c>
      <c r="Y182" s="2">
        <v>1</v>
      </c>
      <c r="Z182" s="5">
        <f t="shared" ref="Z182" si="844">Y182*O182</f>
        <v>50</v>
      </c>
      <c r="AA182" s="2">
        <v>100</v>
      </c>
      <c r="AB182" s="5">
        <f t="shared" ref="AB182" si="845">Z182*AA182</f>
        <v>5000</v>
      </c>
      <c r="AC182" s="28">
        <v>4</v>
      </c>
      <c r="AD182" s="25">
        <v>32</v>
      </c>
      <c r="AE182" s="5">
        <f t="shared" ref="AE182" si="846">AD182+AC182</f>
        <v>36</v>
      </c>
      <c r="AF182" s="8">
        <f t="shared" ref="AF182" si="847">Z182/AE182</f>
        <v>1.3888888888888888</v>
      </c>
      <c r="AG182" s="2">
        <v>3</v>
      </c>
      <c r="AH182" s="46">
        <v>7</v>
      </c>
      <c r="AI182" s="8">
        <f t="shared" ref="AI182" si="848">Z182/AH182</f>
        <v>7.1428571428571432</v>
      </c>
      <c r="AJ182" s="27">
        <f t="shared" ref="AJ182" si="849">(J182+K182)*Y182</f>
        <v>20</v>
      </c>
      <c r="AK182" s="8">
        <f t="shared" ref="AK182" si="850">AJ182/AH182</f>
        <v>2.8571428571428572</v>
      </c>
      <c r="AL182" s="50">
        <v>90</v>
      </c>
      <c r="AM182" s="32">
        <v>600</v>
      </c>
      <c r="AN182" s="26">
        <f t="shared" ref="AN182" si="851">(((Z182*12)+(O182*2)+(AI182*25)+(1.2*AM182))+(AJ182*5)+(X182*75)+(V182*50)+(AK182*20)-(N182*10)-((AG182*30)-30)+(AF182*4)-(AE182*8)-(T182*25)+(AA182*4)+(W182*50)+(S182*Y182*100)-(Y182*2))*(1-(U182/200))</f>
        <v>1811.2698412698412</v>
      </c>
      <c r="AO182" s="40" t="s">
        <v>19</v>
      </c>
      <c r="AP182" s="41" t="s">
        <v>19</v>
      </c>
      <c r="AQ182" s="43" t="s">
        <v>19</v>
      </c>
    </row>
    <row r="183" spans="1:43">
      <c r="A183" s="2" t="s">
        <v>139</v>
      </c>
      <c r="B183" s="55" t="s">
        <v>266</v>
      </c>
      <c r="C183" s="2" t="s">
        <v>63</v>
      </c>
      <c r="D183" s="2" t="s">
        <v>63</v>
      </c>
      <c r="E183" s="53">
        <v>3025</v>
      </c>
      <c r="F183" s="3">
        <v>0</v>
      </c>
      <c r="G183" s="4">
        <v>1</v>
      </c>
      <c r="H183" s="4">
        <v>50</v>
      </c>
      <c r="J183" s="3">
        <v>20</v>
      </c>
      <c r="L183" s="3">
        <v>0</v>
      </c>
      <c r="N183" s="27">
        <f t="shared" ref="N183:N186" si="852">L183+M183</f>
        <v>0</v>
      </c>
      <c r="O183" s="5">
        <f t="shared" ref="O183:O186" si="853">H183+I183</f>
        <v>50</v>
      </c>
      <c r="P183" s="5">
        <f t="shared" ref="P183:P186" si="854">O183-N183</f>
        <v>50</v>
      </c>
      <c r="Q183" s="5">
        <f t="shared" ref="Q183:Q186" si="855">O183+N183</f>
        <v>50</v>
      </c>
      <c r="R183" s="37" t="str">
        <f t="shared" ref="R183:R186" si="856">IF(P183&gt;=61,"always",IF(Q183&gt;=61,"yes","no"))</f>
        <v>no</v>
      </c>
      <c r="T183" s="25">
        <v>0</v>
      </c>
      <c r="W183" s="3">
        <v>1</v>
      </c>
      <c r="Y183" s="2">
        <v>1</v>
      </c>
      <c r="Z183" s="5">
        <f t="shared" ref="Z183:Z186" si="857">Y183*O183</f>
        <v>50</v>
      </c>
      <c r="AA183" s="2">
        <v>100</v>
      </c>
      <c r="AB183" s="5">
        <f t="shared" ref="AB183:AB186" si="858">Z183*AA183</f>
        <v>5000</v>
      </c>
      <c r="AD183" s="25">
        <v>32</v>
      </c>
      <c r="AE183" s="5">
        <f t="shared" ref="AE183:AE186" si="859">AD183+AC183</f>
        <v>32</v>
      </c>
      <c r="AF183" s="8">
        <f t="shared" ref="AF183:AF186" si="860">Z183/AE183</f>
        <v>1.5625</v>
      </c>
      <c r="AG183" s="31">
        <v>4</v>
      </c>
      <c r="AH183" s="46">
        <v>7</v>
      </c>
      <c r="AI183" s="8">
        <f t="shared" ref="AI183:AI186" si="861">Z183/AH183</f>
        <v>7.1428571428571432</v>
      </c>
      <c r="AJ183" s="27">
        <f t="shared" ref="AJ183:AJ186" si="862">(J183+K183)*Y183</f>
        <v>20</v>
      </c>
      <c r="AK183" s="8">
        <f t="shared" ref="AK183:AK186" si="863">AJ183/AH183</f>
        <v>2.8571428571428572</v>
      </c>
      <c r="AL183" s="50">
        <v>90</v>
      </c>
      <c r="AM183" s="2">
        <v>540</v>
      </c>
      <c r="AN183" s="26">
        <f t="shared" si="832"/>
        <v>1791.9642857142856</v>
      </c>
      <c r="AO183" s="40" t="s">
        <v>19</v>
      </c>
      <c r="AP183" s="41" t="s">
        <v>19</v>
      </c>
      <c r="AQ183" s="43" t="s">
        <v>19</v>
      </c>
    </row>
    <row r="184" spans="1:43">
      <c r="A184" s="2" t="s">
        <v>166</v>
      </c>
      <c r="B184" s="55" t="s">
        <v>266</v>
      </c>
      <c r="C184" s="2" t="s">
        <v>63</v>
      </c>
      <c r="D184" s="2" t="s">
        <v>63</v>
      </c>
      <c r="E184" s="53">
        <v>3025</v>
      </c>
      <c r="F184" s="3">
        <v>0</v>
      </c>
      <c r="G184" s="4">
        <v>1</v>
      </c>
      <c r="H184" s="4">
        <v>50</v>
      </c>
      <c r="J184" s="3">
        <v>20</v>
      </c>
      <c r="L184" s="3">
        <v>0</v>
      </c>
      <c r="M184" s="3">
        <v>2</v>
      </c>
      <c r="N184" s="27">
        <f t="shared" si="852"/>
        <v>2</v>
      </c>
      <c r="O184" s="5">
        <f t="shared" si="853"/>
        <v>50</v>
      </c>
      <c r="P184" s="5">
        <f t="shared" si="854"/>
        <v>48</v>
      </c>
      <c r="Q184" s="5">
        <f t="shared" si="855"/>
        <v>52</v>
      </c>
      <c r="R184" s="37" t="str">
        <f t="shared" si="856"/>
        <v>no</v>
      </c>
      <c r="T184" s="25">
        <v>0</v>
      </c>
      <c r="Y184" s="2">
        <v>1</v>
      </c>
      <c r="Z184" s="5">
        <f t="shared" si="857"/>
        <v>50</v>
      </c>
      <c r="AA184" s="2">
        <v>100</v>
      </c>
      <c r="AB184" s="5">
        <f t="shared" si="858"/>
        <v>5000</v>
      </c>
      <c r="AC184" s="28">
        <v>-2</v>
      </c>
      <c r="AD184" s="25">
        <v>32</v>
      </c>
      <c r="AE184" s="5">
        <f t="shared" si="859"/>
        <v>30</v>
      </c>
      <c r="AF184" s="8">
        <f t="shared" si="860"/>
        <v>1.6666666666666667</v>
      </c>
      <c r="AG184" s="2">
        <v>3</v>
      </c>
      <c r="AH184" s="46">
        <v>7</v>
      </c>
      <c r="AI184" s="8">
        <f t="shared" si="861"/>
        <v>7.1428571428571432</v>
      </c>
      <c r="AJ184" s="27">
        <f t="shared" si="862"/>
        <v>20</v>
      </c>
      <c r="AK184" s="8">
        <f t="shared" si="863"/>
        <v>2.8571428571428572</v>
      </c>
      <c r="AL184" s="50">
        <v>90</v>
      </c>
      <c r="AM184" s="2">
        <v>540</v>
      </c>
      <c r="AN184" s="26">
        <f t="shared" si="832"/>
        <v>1768.3809523809523</v>
      </c>
      <c r="AO184" s="40" t="s">
        <v>19</v>
      </c>
      <c r="AP184" s="41" t="s">
        <v>19</v>
      </c>
      <c r="AQ184" s="43" t="s">
        <v>19</v>
      </c>
    </row>
    <row r="185" spans="1:43">
      <c r="A185" s="2" t="s">
        <v>173</v>
      </c>
      <c r="B185" s="55" t="s">
        <v>266</v>
      </c>
      <c r="C185" s="2" t="s">
        <v>63</v>
      </c>
      <c r="D185" s="2" t="s">
        <v>63</v>
      </c>
      <c r="E185" s="53">
        <v>3025</v>
      </c>
      <c r="F185" s="3">
        <v>0</v>
      </c>
      <c r="G185" s="4">
        <v>1</v>
      </c>
      <c r="H185" s="4">
        <v>50</v>
      </c>
      <c r="J185" s="3">
        <v>20</v>
      </c>
      <c r="L185" s="3">
        <v>0</v>
      </c>
      <c r="N185" s="27">
        <f t="shared" ref="N185" si="864">L185+M185</f>
        <v>0</v>
      </c>
      <c r="O185" s="5">
        <f t="shared" ref="O185" si="865">H185+I185</f>
        <v>50</v>
      </c>
      <c r="P185" s="5">
        <f t="shared" ref="P185" si="866">O185-N185</f>
        <v>50</v>
      </c>
      <c r="Q185" s="5">
        <f t="shared" ref="Q185" si="867">O185+N185</f>
        <v>50</v>
      </c>
      <c r="R185" s="37" t="str">
        <f t="shared" ref="R185" si="868">IF(P185&gt;=61,"always",IF(Q185&gt;=61,"yes","no"))</f>
        <v>no</v>
      </c>
      <c r="T185" s="25">
        <v>0</v>
      </c>
      <c r="V185" s="3">
        <v>2</v>
      </c>
      <c r="Y185" s="2">
        <v>1</v>
      </c>
      <c r="Z185" s="5">
        <f t="shared" ref="Z185" si="869">Y185*O185</f>
        <v>50</v>
      </c>
      <c r="AA185" s="2">
        <v>100</v>
      </c>
      <c r="AB185" s="5">
        <f t="shared" ref="AB185" si="870">Z185*AA185</f>
        <v>5000</v>
      </c>
      <c r="AC185" s="28">
        <v>4</v>
      </c>
      <c r="AD185" s="25">
        <v>32</v>
      </c>
      <c r="AE185" s="5">
        <f t="shared" ref="AE185" si="871">AD185+AC185</f>
        <v>36</v>
      </c>
      <c r="AF185" s="8">
        <f t="shared" ref="AF185" si="872">Z185/AE185</f>
        <v>1.3888888888888888</v>
      </c>
      <c r="AG185" s="2">
        <v>3</v>
      </c>
      <c r="AH185" s="46">
        <v>7</v>
      </c>
      <c r="AI185" s="8">
        <f t="shared" ref="AI185" si="873">Z185/AH185</f>
        <v>7.1428571428571432</v>
      </c>
      <c r="AJ185" s="27">
        <f t="shared" ref="AJ185" si="874">(J185+K185)*Y185</f>
        <v>20</v>
      </c>
      <c r="AK185" s="8">
        <f t="shared" ref="AK185" si="875">AJ185/AH185</f>
        <v>2.8571428571428572</v>
      </c>
      <c r="AL185" s="50">
        <v>90</v>
      </c>
      <c r="AM185" s="2">
        <v>540</v>
      </c>
      <c r="AN185" s="26">
        <f t="shared" si="832"/>
        <v>1839.2698412698412</v>
      </c>
      <c r="AO185" s="40" t="s">
        <v>19</v>
      </c>
      <c r="AP185" s="41" t="s">
        <v>19</v>
      </c>
      <c r="AQ185" s="43" t="s">
        <v>19</v>
      </c>
    </row>
    <row r="186" spans="1:43">
      <c r="A186" s="2" t="s">
        <v>169</v>
      </c>
      <c r="B186" s="55" t="s">
        <v>266</v>
      </c>
      <c r="C186" s="2" t="s">
        <v>63</v>
      </c>
      <c r="D186" s="2" t="s">
        <v>63</v>
      </c>
      <c r="E186" s="53">
        <v>3025</v>
      </c>
      <c r="F186" s="3">
        <v>0</v>
      </c>
      <c r="G186" s="4">
        <v>0</v>
      </c>
      <c r="H186" s="4">
        <v>50</v>
      </c>
      <c r="I186" s="3">
        <v>5</v>
      </c>
      <c r="J186" s="3">
        <v>20</v>
      </c>
      <c r="K186" s="3">
        <v>-5</v>
      </c>
      <c r="L186" s="3">
        <v>0</v>
      </c>
      <c r="N186" s="27">
        <f t="shared" si="852"/>
        <v>0</v>
      </c>
      <c r="O186" s="5">
        <f t="shared" si="853"/>
        <v>55</v>
      </c>
      <c r="P186" s="5">
        <f t="shared" si="854"/>
        <v>55</v>
      </c>
      <c r="Q186" s="5">
        <f t="shared" si="855"/>
        <v>55</v>
      </c>
      <c r="R186" s="37" t="str">
        <f t="shared" si="856"/>
        <v>no</v>
      </c>
      <c r="T186" s="25">
        <v>0</v>
      </c>
      <c r="Y186" s="2">
        <v>1</v>
      </c>
      <c r="Z186" s="5">
        <f t="shared" si="857"/>
        <v>55</v>
      </c>
      <c r="AA186" s="2">
        <v>100</v>
      </c>
      <c r="AB186" s="5">
        <f t="shared" si="858"/>
        <v>5500</v>
      </c>
      <c r="AD186" s="25">
        <v>32</v>
      </c>
      <c r="AE186" s="5">
        <f t="shared" si="859"/>
        <v>32</v>
      </c>
      <c r="AF186" s="8">
        <f t="shared" si="860"/>
        <v>1.71875</v>
      </c>
      <c r="AG186" s="2">
        <v>3</v>
      </c>
      <c r="AH186" s="46">
        <v>7</v>
      </c>
      <c r="AI186" s="8">
        <f t="shared" si="861"/>
        <v>7.8571428571428568</v>
      </c>
      <c r="AJ186" s="27">
        <f t="shared" si="862"/>
        <v>15</v>
      </c>
      <c r="AK186" s="8">
        <f t="shared" si="863"/>
        <v>2.1428571428571428</v>
      </c>
      <c r="AL186" s="50">
        <v>90</v>
      </c>
      <c r="AM186" s="2">
        <v>540</v>
      </c>
      <c r="AN186" s="26">
        <f t="shared" si="832"/>
        <v>1821.1607142857144</v>
      </c>
      <c r="AO186" s="40" t="s">
        <v>19</v>
      </c>
      <c r="AP186" s="41" t="s">
        <v>19</v>
      </c>
      <c r="AQ186" s="43" t="s">
        <v>19</v>
      </c>
    </row>
    <row r="187" spans="1:43">
      <c r="A187" s="2" t="s">
        <v>64</v>
      </c>
      <c r="B187" s="55" t="s">
        <v>266</v>
      </c>
      <c r="C187" s="2" t="s">
        <v>63</v>
      </c>
      <c r="D187" s="2" t="s">
        <v>63</v>
      </c>
      <c r="E187" s="53">
        <v>3025</v>
      </c>
      <c r="F187" s="3">
        <v>1</v>
      </c>
      <c r="G187" s="4">
        <v>2</v>
      </c>
      <c r="H187" s="4">
        <v>50</v>
      </c>
      <c r="J187" s="3">
        <v>20</v>
      </c>
      <c r="K187" s="3">
        <v>15</v>
      </c>
      <c r="L187" s="3">
        <v>0</v>
      </c>
      <c r="N187" s="27">
        <f t="shared" si="833"/>
        <v>0</v>
      </c>
      <c r="O187" s="5">
        <f t="shared" si="834"/>
        <v>50</v>
      </c>
      <c r="P187" s="5">
        <f t="shared" si="835"/>
        <v>50</v>
      </c>
      <c r="Q187" s="5">
        <f t="shared" si="836"/>
        <v>50</v>
      </c>
      <c r="R187" s="37" t="str">
        <f t="shared" si="605"/>
        <v>no</v>
      </c>
      <c r="T187" s="25">
        <v>0</v>
      </c>
      <c r="Y187" s="2">
        <v>1</v>
      </c>
      <c r="Z187" s="5">
        <f t="shared" si="718"/>
        <v>50</v>
      </c>
      <c r="AA187" s="2">
        <v>100</v>
      </c>
      <c r="AB187" s="5">
        <f t="shared" si="601"/>
        <v>5000</v>
      </c>
      <c r="AD187" s="25">
        <v>32</v>
      </c>
      <c r="AE187" s="5">
        <f t="shared" si="837"/>
        <v>32</v>
      </c>
      <c r="AF187" s="8">
        <f t="shared" si="602"/>
        <v>1.5625</v>
      </c>
      <c r="AG187" s="2">
        <v>3</v>
      </c>
      <c r="AH187" s="46">
        <v>7</v>
      </c>
      <c r="AI187" s="8">
        <f t="shared" si="603"/>
        <v>7.1428571428571432</v>
      </c>
      <c r="AJ187" s="27">
        <f t="shared" si="604"/>
        <v>35</v>
      </c>
      <c r="AK187" s="8">
        <f t="shared" si="838"/>
        <v>5</v>
      </c>
      <c r="AL187" s="50">
        <v>90</v>
      </c>
      <c r="AM187" s="2">
        <v>540</v>
      </c>
      <c r="AN187" s="26">
        <f t="shared" si="832"/>
        <v>1889.8214285714284</v>
      </c>
      <c r="AO187" s="40" t="s">
        <v>19</v>
      </c>
    </row>
    <row r="188" spans="1:43">
      <c r="A188" s="2" t="s">
        <v>64</v>
      </c>
      <c r="B188" s="55" t="s">
        <v>266</v>
      </c>
      <c r="C188" s="2" t="s">
        <v>63</v>
      </c>
      <c r="D188" s="2" t="s">
        <v>63</v>
      </c>
      <c r="E188" s="53">
        <v>3025</v>
      </c>
      <c r="F188" s="3">
        <v>2</v>
      </c>
      <c r="G188" s="4">
        <v>4</v>
      </c>
      <c r="H188" s="4">
        <v>50</v>
      </c>
      <c r="J188" s="3">
        <v>20</v>
      </c>
      <c r="K188" s="3">
        <v>30</v>
      </c>
      <c r="L188" s="3">
        <v>0</v>
      </c>
      <c r="N188" s="27">
        <f t="shared" si="833"/>
        <v>0</v>
      </c>
      <c r="O188" s="5">
        <f t="shared" si="834"/>
        <v>50</v>
      </c>
      <c r="P188" s="5">
        <f t="shared" si="835"/>
        <v>50</v>
      </c>
      <c r="Q188" s="5">
        <f t="shared" si="836"/>
        <v>50</v>
      </c>
      <c r="R188" s="37" t="str">
        <f t="shared" si="605"/>
        <v>no</v>
      </c>
      <c r="T188" s="25">
        <v>0</v>
      </c>
      <c r="Y188" s="2">
        <v>1</v>
      </c>
      <c r="Z188" s="5">
        <f t="shared" si="718"/>
        <v>50</v>
      </c>
      <c r="AA188" s="2">
        <v>100</v>
      </c>
      <c r="AB188" s="5">
        <f t="shared" si="601"/>
        <v>5000</v>
      </c>
      <c r="AD188" s="25">
        <v>32</v>
      </c>
      <c r="AE188" s="5">
        <f t="shared" si="837"/>
        <v>32</v>
      </c>
      <c r="AF188" s="8">
        <f t="shared" si="602"/>
        <v>1.5625</v>
      </c>
      <c r="AG188" s="2">
        <v>3</v>
      </c>
      <c r="AH188" s="46">
        <v>7</v>
      </c>
      <c r="AI188" s="8">
        <f t="shared" si="603"/>
        <v>7.1428571428571432</v>
      </c>
      <c r="AJ188" s="27">
        <f t="shared" si="604"/>
        <v>50</v>
      </c>
      <c r="AK188" s="8">
        <f t="shared" si="838"/>
        <v>7.1428571428571432</v>
      </c>
      <c r="AL188" s="50">
        <v>90</v>
      </c>
      <c r="AM188" s="2">
        <v>540</v>
      </c>
      <c r="AN188" s="26">
        <f t="shared" si="832"/>
        <v>2007.6785714285713</v>
      </c>
      <c r="AO188" s="40" t="s">
        <v>19</v>
      </c>
    </row>
    <row r="189" spans="1:43">
      <c r="A189" s="2" t="s">
        <v>65</v>
      </c>
      <c r="B189" s="55" t="s">
        <v>266</v>
      </c>
      <c r="C189" s="2" t="s">
        <v>63</v>
      </c>
      <c r="D189" s="2" t="s">
        <v>63</v>
      </c>
      <c r="E189" s="53">
        <v>3025</v>
      </c>
      <c r="F189" s="3">
        <v>0</v>
      </c>
      <c r="G189" s="4">
        <v>1</v>
      </c>
      <c r="H189" s="4">
        <v>50</v>
      </c>
      <c r="J189" s="3">
        <v>20</v>
      </c>
      <c r="L189" s="3">
        <v>0</v>
      </c>
      <c r="N189" s="27">
        <f t="shared" ref="N189" si="876">L189+M189</f>
        <v>0</v>
      </c>
      <c r="O189" s="5">
        <f t="shared" ref="O189" si="877">H189+I189</f>
        <v>50</v>
      </c>
      <c r="P189" s="5">
        <f t="shared" ref="P189" si="878">O189-N189</f>
        <v>50</v>
      </c>
      <c r="Q189" s="5">
        <f t="shared" ref="Q189" si="879">O189+N189</f>
        <v>50</v>
      </c>
      <c r="R189" s="37" t="str">
        <f t="shared" ref="R189" si="880">IF(P189&gt;=61,"always",IF(Q189&gt;=61,"yes","no"))</f>
        <v>no</v>
      </c>
      <c r="T189" s="25">
        <v>0</v>
      </c>
      <c r="Y189" s="2">
        <v>1</v>
      </c>
      <c r="Z189" s="5">
        <f t="shared" ref="Z189" si="881">Y189*O189</f>
        <v>50</v>
      </c>
      <c r="AA189" s="2">
        <v>100</v>
      </c>
      <c r="AB189" s="5">
        <f t="shared" ref="AB189" si="882">Z189*AA189</f>
        <v>5000</v>
      </c>
      <c r="AC189" s="28">
        <v>-4</v>
      </c>
      <c r="AD189" s="25">
        <v>32</v>
      </c>
      <c r="AE189" s="5">
        <f t="shared" ref="AE189" si="883">AD189+AC189</f>
        <v>28</v>
      </c>
      <c r="AF189" s="8">
        <f t="shared" ref="AF189" si="884">Z189/AE189</f>
        <v>1.7857142857142858</v>
      </c>
      <c r="AG189" s="31">
        <v>4</v>
      </c>
      <c r="AH189" s="46">
        <v>7</v>
      </c>
      <c r="AI189" s="8">
        <f t="shared" ref="AI189" si="885">Z189/AH189</f>
        <v>7.1428571428571432</v>
      </c>
      <c r="AJ189" s="27">
        <f t="shared" ref="AJ189" si="886">(J189+K189)*Y189</f>
        <v>20</v>
      </c>
      <c r="AK189" s="8">
        <f t="shared" ref="AK189" si="887">AJ189/AH189</f>
        <v>2.8571428571428572</v>
      </c>
      <c r="AL189" s="50">
        <v>90</v>
      </c>
      <c r="AM189" s="2">
        <v>540</v>
      </c>
      <c r="AN189" s="26">
        <f t="shared" si="832"/>
        <v>1774.8571428571427</v>
      </c>
      <c r="AO189" s="40" t="s">
        <v>19</v>
      </c>
      <c r="AP189" s="41" t="s">
        <v>19</v>
      </c>
      <c r="AQ189" s="43" t="s">
        <v>19</v>
      </c>
    </row>
    <row r="190" spans="1:43">
      <c r="A190" s="2" t="s">
        <v>65</v>
      </c>
      <c r="B190" s="55" t="s">
        <v>266</v>
      </c>
      <c r="C190" s="2" t="s">
        <v>63</v>
      </c>
      <c r="D190" s="2" t="s">
        <v>63</v>
      </c>
      <c r="E190" s="53">
        <v>3025</v>
      </c>
      <c r="F190" s="3">
        <v>1</v>
      </c>
      <c r="G190" s="4">
        <v>2</v>
      </c>
      <c r="H190" s="4">
        <v>50</v>
      </c>
      <c r="I190" s="3">
        <v>5</v>
      </c>
      <c r="J190" s="3">
        <v>20</v>
      </c>
      <c r="L190" s="3">
        <v>0</v>
      </c>
      <c r="N190" s="27">
        <f t="shared" si="833"/>
        <v>0</v>
      </c>
      <c r="O190" s="5">
        <f t="shared" si="834"/>
        <v>55</v>
      </c>
      <c r="P190" s="5">
        <f t="shared" si="835"/>
        <v>55</v>
      </c>
      <c r="Q190" s="5">
        <f t="shared" si="836"/>
        <v>55</v>
      </c>
      <c r="R190" s="37" t="str">
        <f t="shared" si="605"/>
        <v>no</v>
      </c>
      <c r="T190" s="25">
        <v>0</v>
      </c>
      <c r="Y190" s="2">
        <v>1</v>
      </c>
      <c r="Z190" s="5">
        <f t="shared" si="718"/>
        <v>55</v>
      </c>
      <c r="AA190" s="2">
        <v>100</v>
      </c>
      <c r="AB190" s="5">
        <f t="shared" si="601"/>
        <v>5500</v>
      </c>
      <c r="AD190" s="25">
        <v>32</v>
      </c>
      <c r="AE190" s="5">
        <f t="shared" si="837"/>
        <v>32</v>
      </c>
      <c r="AF190" s="8">
        <f t="shared" si="602"/>
        <v>1.71875</v>
      </c>
      <c r="AG190" s="2">
        <v>3</v>
      </c>
      <c r="AH190" s="46">
        <v>7</v>
      </c>
      <c r="AI190" s="8">
        <f t="shared" si="603"/>
        <v>7.8571428571428568</v>
      </c>
      <c r="AJ190" s="27">
        <f t="shared" si="604"/>
        <v>20</v>
      </c>
      <c r="AK190" s="8">
        <f t="shared" si="838"/>
        <v>2.8571428571428572</v>
      </c>
      <c r="AL190" s="50">
        <v>90</v>
      </c>
      <c r="AM190" s="2">
        <v>540</v>
      </c>
      <c r="AN190" s="26">
        <f t="shared" si="832"/>
        <v>1860.4464285714287</v>
      </c>
      <c r="AO190" s="40" t="s">
        <v>19</v>
      </c>
    </row>
    <row r="191" spans="1:43">
      <c r="A191" s="2" t="s">
        <v>65</v>
      </c>
      <c r="B191" s="55" t="s">
        <v>266</v>
      </c>
      <c r="C191" s="2" t="s">
        <v>63</v>
      </c>
      <c r="D191" s="2" t="s">
        <v>63</v>
      </c>
      <c r="E191" s="53">
        <v>3025</v>
      </c>
      <c r="F191" s="3">
        <v>2</v>
      </c>
      <c r="G191" s="4">
        <v>4</v>
      </c>
      <c r="H191" s="4">
        <v>50</v>
      </c>
      <c r="I191" s="3">
        <v>10</v>
      </c>
      <c r="J191" s="3">
        <v>20</v>
      </c>
      <c r="L191" s="3">
        <v>0</v>
      </c>
      <c r="N191" s="27">
        <f t="shared" si="833"/>
        <v>0</v>
      </c>
      <c r="O191" s="5">
        <f t="shared" si="834"/>
        <v>60</v>
      </c>
      <c r="P191" s="5">
        <f t="shared" si="835"/>
        <v>60</v>
      </c>
      <c r="Q191" s="5">
        <f t="shared" si="836"/>
        <v>60</v>
      </c>
      <c r="R191" s="37" t="str">
        <f t="shared" si="605"/>
        <v>no</v>
      </c>
      <c r="T191" s="25">
        <v>0</v>
      </c>
      <c r="Y191" s="2">
        <v>1</v>
      </c>
      <c r="Z191" s="5">
        <f t="shared" si="718"/>
        <v>60</v>
      </c>
      <c r="AA191" s="2">
        <v>100</v>
      </c>
      <c r="AB191" s="5">
        <f t="shared" si="601"/>
        <v>6000</v>
      </c>
      <c r="AD191" s="25">
        <v>32</v>
      </c>
      <c r="AE191" s="5">
        <f t="shared" si="837"/>
        <v>32</v>
      </c>
      <c r="AF191" s="8">
        <f t="shared" si="602"/>
        <v>1.875</v>
      </c>
      <c r="AG191" s="2">
        <v>3</v>
      </c>
      <c r="AH191" s="46">
        <v>7</v>
      </c>
      <c r="AI191" s="8">
        <f t="shared" si="603"/>
        <v>8.5714285714285712</v>
      </c>
      <c r="AJ191" s="27">
        <f t="shared" si="604"/>
        <v>20</v>
      </c>
      <c r="AK191" s="8">
        <f t="shared" si="838"/>
        <v>2.8571428571428572</v>
      </c>
      <c r="AL191" s="50">
        <v>90</v>
      </c>
      <c r="AM191" s="2">
        <v>540</v>
      </c>
      <c r="AN191" s="26">
        <f t="shared" si="832"/>
        <v>1948.9285714285713</v>
      </c>
      <c r="AO191" s="40" t="s">
        <v>19</v>
      </c>
    </row>
    <row r="192" spans="1:43">
      <c r="A192" s="2" t="s">
        <v>66</v>
      </c>
      <c r="B192" s="55" t="s">
        <v>266</v>
      </c>
      <c r="C192" s="2" t="s">
        <v>63</v>
      </c>
      <c r="D192" s="2" t="s">
        <v>63</v>
      </c>
      <c r="E192" s="53">
        <v>3025</v>
      </c>
      <c r="F192" s="3">
        <v>1</v>
      </c>
      <c r="G192" s="4">
        <v>2</v>
      </c>
      <c r="H192" s="4">
        <v>50</v>
      </c>
      <c r="J192" s="3">
        <v>20</v>
      </c>
      <c r="L192" s="3">
        <v>0</v>
      </c>
      <c r="N192" s="27">
        <f t="shared" si="833"/>
        <v>0</v>
      </c>
      <c r="O192" s="5">
        <f t="shared" si="834"/>
        <v>50</v>
      </c>
      <c r="P192" s="5">
        <f t="shared" si="835"/>
        <v>50</v>
      </c>
      <c r="Q192" s="5">
        <f t="shared" si="836"/>
        <v>50</v>
      </c>
      <c r="R192" s="37" t="str">
        <f t="shared" si="605"/>
        <v>no</v>
      </c>
      <c r="T192" s="25">
        <v>0</v>
      </c>
      <c r="V192" s="3">
        <v>2</v>
      </c>
      <c r="Y192" s="2">
        <v>1</v>
      </c>
      <c r="Z192" s="5">
        <f t="shared" si="718"/>
        <v>50</v>
      </c>
      <c r="AA192" s="2">
        <v>100</v>
      </c>
      <c r="AB192" s="5">
        <f t="shared" si="601"/>
        <v>5000</v>
      </c>
      <c r="AC192" s="28">
        <v>-2</v>
      </c>
      <c r="AD192" s="25">
        <v>32</v>
      </c>
      <c r="AE192" s="5">
        <f t="shared" si="837"/>
        <v>30</v>
      </c>
      <c r="AF192" s="8">
        <f t="shared" si="602"/>
        <v>1.6666666666666667</v>
      </c>
      <c r="AG192" s="2">
        <v>3</v>
      </c>
      <c r="AH192" s="46">
        <v>7</v>
      </c>
      <c r="AI192" s="8">
        <f t="shared" si="603"/>
        <v>7.1428571428571432</v>
      </c>
      <c r="AJ192" s="27">
        <f t="shared" si="604"/>
        <v>20</v>
      </c>
      <c r="AK192" s="8">
        <f t="shared" si="838"/>
        <v>2.8571428571428572</v>
      </c>
      <c r="AL192" s="50">
        <v>90</v>
      </c>
      <c r="AM192" s="2">
        <v>540</v>
      </c>
      <c r="AN192" s="26">
        <f t="shared" si="832"/>
        <v>1888.3809523809523</v>
      </c>
      <c r="AO192" s="40" t="s">
        <v>19</v>
      </c>
    </row>
    <row r="193" spans="1:43">
      <c r="A193" s="2" t="s">
        <v>66</v>
      </c>
      <c r="B193" s="55" t="s">
        <v>266</v>
      </c>
      <c r="C193" s="2" t="s">
        <v>63</v>
      </c>
      <c r="D193" s="2" t="s">
        <v>63</v>
      </c>
      <c r="E193" s="53">
        <v>3025</v>
      </c>
      <c r="F193" s="3">
        <v>2</v>
      </c>
      <c r="G193" s="4">
        <v>4</v>
      </c>
      <c r="H193" s="4">
        <v>50</v>
      </c>
      <c r="J193" s="3">
        <v>20</v>
      </c>
      <c r="L193" s="3">
        <v>0</v>
      </c>
      <c r="N193" s="27">
        <f t="shared" si="833"/>
        <v>0</v>
      </c>
      <c r="O193" s="5">
        <f t="shared" si="834"/>
        <v>50</v>
      </c>
      <c r="P193" s="5">
        <f t="shared" si="835"/>
        <v>50</v>
      </c>
      <c r="Q193" s="5">
        <f t="shared" si="836"/>
        <v>50</v>
      </c>
      <c r="R193" s="37" t="str">
        <f t="shared" si="605"/>
        <v>no</v>
      </c>
      <c r="T193" s="25">
        <v>0</v>
      </c>
      <c r="V193" s="3">
        <v>4</v>
      </c>
      <c r="Y193" s="2">
        <v>1</v>
      </c>
      <c r="Z193" s="5">
        <f t="shared" si="718"/>
        <v>50</v>
      </c>
      <c r="AA193" s="2">
        <v>100</v>
      </c>
      <c r="AB193" s="5">
        <f t="shared" si="601"/>
        <v>5000</v>
      </c>
      <c r="AC193" s="28">
        <v>-4</v>
      </c>
      <c r="AD193" s="25">
        <v>32</v>
      </c>
      <c r="AE193" s="5">
        <f t="shared" si="837"/>
        <v>28</v>
      </c>
      <c r="AF193" s="8">
        <f t="shared" si="602"/>
        <v>1.7857142857142858</v>
      </c>
      <c r="AG193" s="2">
        <v>3</v>
      </c>
      <c r="AH193" s="46">
        <v>7</v>
      </c>
      <c r="AI193" s="8">
        <f t="shared" si="603"/>
        <v>7.1428571428571432</v>
      </c>
      <c r="AJ193" s="27">
        <f t="shared" si="604"/>
        <v>20</v>
      </c>
      <c r="AK193" s="8">
        <f t="shared" si="838"/>
        <v>2.8571428571428572</v>
      </c>
      <c r="AL193" s="50">
        <v>90</v>
      </c>
      <c r="AM193" s="2">
        <v>540</v>
      </c>
      <c r="AN193" s="26">
        <f t="shared" si="832"/>
        <v>2004.8571428571427</v>
      </c>
      <c r="AO193" s="40" t="s">
        <v>19</v>
      </c>
    </row>
    <row r="194" spans="1:43">
      <c r="A194" s="2" t="s">
        <v>67</v>
      </c>
      <c r="B194" s="55" t="s">
        <v>266</v>
      </c>
      <c r="C194" s="2" t="s">
        <v>63</v>
      </c>
      <c r="D194" s="2" t="s">
        <v>63</v>
      </c>
      <c r="E194" s="53" t="s">
        <v>261</v>
      </c>
      <c r="F194" s="3">
        <v>3</v>
      </c>
      <c r="G194" s="4">
        <v>5</v>
      </c>
      <c r="H194" s="4">
        <v>50</v>
      </c>
      <c r="I194" s="3">
        <v>15</v>
      </c>
      <c r="J194" s="3">
        <v>20</v>
      </c>
      <c r="L194" s="3">
        <v>0</v>
      </c>
      <c r="N194" s="27">
        <f t="shared" ref="N194:N195" si="888">L194+M194</f>
        <v>0</v>
      </c>
      <c r="O194" s="5">
        <f t="shared" ref="O194:O195" si="889">H194+I194</f>
        <v>65</v>
      </c>
      <c r="P194" s="5">
        <f t="shared" ref="P194:P195" si="890">O194-N194</f>
        <v>65</v>
      </c>
      <c r="Q194" s="5">
        <f t="shared" ref="Q194:Q195" si="891">O194+N194</f>
        <v>65</v>
      </c>
      <c r="R194" s="37" t="str">
        <f t="shared" si="605"/>
        <v>always</v>
      </c>
      <c r="T194" s="25">
        <v>0</v>
      </c>
      <c r="Y194" s="2">
        <v>1</v>
      </c>
      <c r="Z194" s="5">
        <f t="shared" ref="Z194:Z195" si="892">Y194*O194</f>
        <v>65</v>
      </c>
      <c r="AA194" s="2">
        <v>100</v>
      </c>
      <c r="AB194" s="5">
        <f t="shared" ref="AB194:AB221" si="893">Z194*AA194</f>
        <v>6500</v>
      </c>
      <c r="AC194" s="28">
        <v>4</v>
      </c>
      <c r="AD194" s="25">
        <v>32</v>
      </c>
      <c r="AE194" s="5">
        <f t="shared" ref="AE194:AE195" si="894">AD194+AC194</f>
        <v>36</v>
      </c>
      <c r="AF194" s="8">
        <f t="shared" ref="AF194:AF197" si="895">Z194/AE194</f>
        <v>1.8055555555555556</v>
      </c>
      <c r="AG194" s="2">
        <v>3</v>
      </c>
      <c r="AH194" s="46">
        <v>6</v>
      </c>
      <c r="AI194" s="8">
        <f t="shared" ref="AI194:AI221" si="896">Z194/AH194</f>
        <v>10.833333333333334</v>
      </c>
      <c r="AJ194" s="27">
        <f t="shared" si="604"/>
        <v>20</v>
      </c>
      <c r="AK194" s="8">
        <f t="shared" ref="AK194:AK195" si="897">AJ194/AH194</f>
        <v>3.3333333333333335</v>
      </c>
      <c r="AL194" s="50">
        <v>90</v>
      </c>
      <c r="AM194" s="2">
        <v>540</v>
      </c>
      <c r="AN194" s="26">
        <f t="shared" si="832"/>
        <v>2052.7222222222226</v>
      </c>
      <c r="AO194" s="40" t="s">
        <v>19</v>
      </c>
      <c r="AP194" s="41" t="s">
        <v>19</v>
      </c>
      <c r="AQ194" s="43" t="s">
        <v>19</v>
      </c>
    </row>
    <row r="195" spans="1:43">
      <c r="A195" s="2" t="s">
        <v>68</v>
      </c>
      <c r="B195" s="55" t="s">
        <v>266</v>
      </c>
      <c r="C195" s="2" t="s">
        <v>63</v>
      </c>
      <c r="D195" s="2" t="s">
        <v>69</v>
      </c>
      <c r="E195" s="53" t="s">
        <v>261</v>
      </c>
      <c r="F195" s="3">
        <v>0</v>
      </c>
      <c r="G195" s="4">
        <v>100</v>
      </c>
      <c r="H195" s="4">
        <v>55</v>
      </c>
      <c r="J195" s="3">
        <v>20</v>
      </c>
      <c r="L195" s="3">
        <v>0</v>
      </c>
      <c r="N195" s="27">
        <f t="shared" si="888"/>
        <v>0</v>
      </c>
      <c r="O195" s="5">
        <f t="shared" si="889"/>
        <v>55</v>
      </c>
      <c r="P195" s="5">
        <f t="shared" si="890"/>
        <v>55</v>
      </c>
      <c r="Q195" s="5">
        <f t="shared" si="891"/>
        <v>55</v>
      </c>
      <c r="R195" s="37" t="str">
        <f t="shared" si="605"/>
        <v>no</v>
      </c>
      <c r="T195" s="25">
        <v>0</v>
      </c>
      <c r="Y195" s="2">
        <v>1</v>
      </c>
      <c r="Z195" s="5">
        <f t="shared" si="892"/>
        <v>55</v>
      </c>
      <c r="AA195" s="2">
        <v>100</v>
      </c>
      <c r="AB195" s="5">
        <f t="shared" si="893"/>
        <v>5500</v>
      </c>
      <c r="AC195" s="28">
        <v>-4</v>
      </c>
      <c r="AD195" s="25">
        <v>40</v>
      </c>
      <c r="AE195" s="5">
        <f t="shared" si="894"/>
        <v>36</v>
      </c>
      <c r="AF195" s="8">
        <f t="shared" si="895"/>
        <v>1.5277777777777777</v>
      </c>
      <c r="AG195" s="2">
        <v>3</v>
      </c>
      <c r="AH195" s="46">
        <v>7</v>
      </c>
      <c r="AI195" s="8">
        <f t="shared" si="896"/>
        <v>7.8571428571428568</v>
      </c>
      <c r="AJ195" s="27">
        <f t="shared" si="604"/>
        <v>20</v>
      </c>
      <c r="AK195" s="8">
        <f t="shared" si="897"/>
        <v>2.8571428571428572</v>
      </c>
      <c r="AM195" s="2">
        <v>690</v>
      </c>
      <c r="AN195" s="26">
        <f t="shared" si="832"/>
        <v>2007.6825396825398</v>
      </c>
      <c r="AO195" s="40" t="s">
        <v>19</v>
      </c>
    </row>
    <row r="196" spans="1:43">
      <c r="A196" s="2" t="s">
        <v>42</v>
      </c>
      <c r="B196" s="55" t="s">
        <v>266</v>
      </c>
      <c r="C196" s="2" t="s">
        <v>63</v>
      </c>
      <c r="D196" s="2" t="s">
        <v>69</v>
      </c>
      <c r="E196" s="53" t="s">
        <v>261</v>
      </c>
      <c r="F196" s="3">
        <v>1</v>
      </c>
      <c r="G196" s="4">
        <v>100</v>
      </c>
      <c r="H196" s="4">
        <v>55</v>
      </c>
      <c r="I196" s="3">
        <v>5</v>
      </c>
      <c r="J196" s="3">
        <v>20</v>
      </c>
      <c r="K196" s="3">
        <v>15</v>
      </c>
      <c r="L196" s="3">
        <v>0</v>
      </c>
      <c r="N196" s="27">
        <f t="shared" ref="N196:N206" si="898">L196+M196</f>
        <v>0</v>
      </c>
      <c r="O196" s="5">
        <f t="shared" ref="O196:O206" si="899">H196+I196</f>
        <v>60</v>
      </c>
      <c r="P196" s="5">
        <f t="shared" ref="P196:P201" si="900">O196-N196</f>
        <v>60</v>
      </c>
      <c r="Q196" s="5">
        <f t="shared" ref="Q196:Q201" si="901">O196+N196</f>
        <v>60</v>
      </c>
      <c r="R196" s="37" t="str">
        <f t="shared" si="605"/>
        <v>no</v>
      </c>
      <c r="T196" s="25">
        <v>0</v>
      </c>
      <c r="Y196" s="2">
        <v>1</v>
      </c>
      <c r="Z196" s="5">
        <f t="shared" ref="Z196:Z206" si="902">Y196*O196</f>
        <v>60</v>
      </c>
      <c r="AA196" s="2">
        <v>100</v>
      </c>
      <c r="AB196" s="5">
        <f t="shared" si="893"/>
        <v>6000</v>
      </c>
      <c r="AD196" s="25">
        <v>40</v>
      </c>
      <c r="AE196" s="5">
        <f t="shared" ref="AE196:AE201" si="903">AD196+AC196</f>
        <v>40</v>
      </c>
      <c r="AF196" s="8">
        <f t="shared" si="895"/>
        <v>1.5</v>
      </c>
      <c r="AG196" s="2">
        <v>3</v>
      </c>
      <c r="AH196" s="46">
        <v>7</v>
      </c>
      <c r="AI196" s="8">
        <f t="shared" si="896"/>
        <v>8.5714285714285712</v>
      </c>
      <c r="AJ196" s="27">
        <f t="shared" si="604"/>
        <v>35</v>
      </c>
      <c r="AK196" s="8">
        <f t="shared" ref="AK196:AK201" si="904">AJ196/AH196</f>
        <v>5</v>
      </c>
      <c r="AM196" s="2">
        <v>690</v>
      </c>
      <c r="AN196" s="26">
        <f t="shared" si="832"/>
        <v>2181.2857142857142</v>
      </c>
      <c r="AO196" s="40" t="s">
        <v>19</v>
      </c>
    </row>
    <row r="197" spans="1:43">
      <c r="A197" s="2" t="s">
        <v>66</v>
      </c>
      <c r="B197" s="55" t="s">
        <v>266</v>
      </c>
      <c r="C197" s="2" t="s">
        <v>63</v>
      </c>
      <c r="D197" s="2" t="s">
        <v>69</v>
      </c>
      <c r="E197" s="53" t="s">
        <v>261</v>
      </c>
      <c r="F197" s="3">
        <v>2</v>
      </c>
      <c r="G197" s="4">
        <v>100</v>
      </c>
      <c r="H197" s="4">
        <v>55</v>
      </c>
      <c r="J197" s="3">
        <v>20</v>
      </c>
      <c r="L197" s="3">
        <v>0</v>
      </c>
      <c r="N197" s="27">
        <f t="shared" si="898"/>
        <v>0</v>
      </c>
      <c r="O197" s="5">
        <f t="shared" si="899"/>
        <v>55</v>
      </c>
      <c r="P197" s="5">
        <f t="shared" si="900"/>
        <v>55</v>
      </c>
      <c r="Q197" s="5">
        <f t="shared" si="901"/>
        <v>55</v>
      </c>
      <c r="R197" s="37" t="str">
        <f t="shared" si="605"/>
        <v>no</v>
      </c>
      <c r="T197" s="25">
        <v>0</v>
      </c>
      <c r="V197" s="3">
        <v>4</v>
      </c>
      <c r="X197" s="6">
        <v>1.25</v>
      </c>
      <c r="Y197" s="2">
        <v>1</v>
      </c>
      <c r="Z197" s="5">
        <f t="shared" si="902"/>
        <v>55</v>
      </c>
      <c r="AA197" s="2">
        <v>100</v>
      </c>
      <c r="AB197" s="5">
        <f t="shared" si="893"/>
        <v>5500</v>
      </c>
      <c r="AD197" s="25">
        <v>40</v>
      </c>
      <c r="AE197" s="5">
        <f t="shared" si="903"/>
        <v>40</v>
      </c>
      <c r="AF197" s="8">
        <f t="shared" si="895"/>
        <v>1.375</v>
      </c>
      <c r="AG197" s="2">
        <v>3</v>
      </c>
      <c r="AH197" s="46">
        <v>7</v>
      </c>
      <c r="AI197" s="8">
        <f t="shared" si="896"/>
        <v>7.8571428571428568</v>
      </c>
      <c r="AJ197" s="27">
        <f t="shared" si="604"/>
        <v>20</v>
      </c>
      <c r="AK197" s="8">
        <f t="shared" si="904"/>
        <v>2.8571428571428572</v>
      </c>
      <c r="AM197" s="2">
        <v>690</v>
      </c>
      <c r="AN197" s="26">
        <f t="shared" si="832"/>
        <v>2268.8214285714289</v>
      </c>
      <c r="AO197" s="40" t="s">
        <v>19</v>
      </c>
    </row>
    <row r="198" spans="1:43">
      <c r="A198" s="2" t="s">
        <v>147</v>
      </c>
      <c r="B198" s="55" t="s">
        <v>266</v>
      </c>
      <c r="C198" s="2" t="s">
        <v>63</v>
      </c>
      <c r="D198" s="2" t="s">
        <v>69</v>
      </c>
      <c r="E198" s="53" t="s">
        <v>261</v>
      </c>
      <c r="F198" s="3">
        <v>3</v>
      </c>
      <c r="G198" s="4">
        <v>100</v>
      </c>
      <c r="H198" s="4">
        <v>55</v>
      </c>
      <c r="I198" s="3">
        <v>10</v>
      </c>
      <c r="J198" s="3">
        <v>20</v>
      </c>
      <c r="L198" s="3">
        <v>0</v>
      </c>
      <c r="N198" s="27">
        <f t="shared" si="898"/>
        <v>0</v>
      </c>
      <c r="O198" s="5">
        <f t="shared" si="899"/>
        <v>65</v>
      </c>
      <c r="P198" s="5">
        <f t="shared" si="900"/>
        <v>65</v>
      </c>
      <c r="Q198" s="5">
        <f t="shared" si="901"/>
        <v>65</v>
      </c>
      <c r="R198" s="37" t="str">
        <f t="shared" ref="R198:R201" si="905">IF(P198&gt;=61,"always",IF(Q198&gt;=61,"yes","no"))</f>
        <v>always</v>
      </c>
      <c r="T198" s="25">
        <v>0</v>
      </c>
      <c r="Y198" s="2">
        <v>1</v>
      </c>
      <c r="Z198" s="5">
        <f t="shared" si="902"/>
        <v>65</v>
      </c>
      <c r="AA198" s="2">
        <v>100</v>
      </c>
      <c r="AB198" s="5">
        <f t="shared" ref="AB198:AB201" si="906">Z198*AA198</f>
        <v>6500</v>
      </c>
      <c r="AC198" s="28">
        <v>-2</v>
      </c>
      <c r="AD198" s="25">
        <v>40</v>
      </c>
      <c r="AE198" s="5">
        <f t="shared" si="903"/>
        <v>38</v>
      </c>
      <c r="AF198" s="8">
        <f t="shared" ref="AF198:AF201" si="907">Z198/AE198</f>
        <v>1.7105263157894737</v>
      </c>
      <c r="AG198" s="2">
        <v>3</v>
      </c>
      <c r="AH198" s="46">
        <v>7</v>
      </c>
      <c r="AI198" s="8">
        <f t="shared" ref="AI198:AI201" si="908">Z198/AH198</f>
        <v>9.2857142857142865</v>
      </c>
      <c r="AJ198" s="27">
        <f t="shared" ref="AJ198:AJ201" si="909">(J198+K198)*Y198</f>
        <v>20</v>
      </c>
      <c r="AK198" s="8">
        <f t="shared" si="904"/>
        <v>2.8571428571428572</v>
      </c>
      <c r="AM198" s="2">
        <v>690</v>
      </c>
      <c r="AN198" s="26">
        <f t="shared" si="832"/>
        <v>2168.1278195488721</v>
      </c>
      <c r="AO198" s="40" t="s">
        <v>19</v>
      </c>
      <c r="AP198" s="41" t="s">
        <v>19</v>
      </c>
      <c r="AQ198" s="43" t="s">
        <v>19</v>
      </c>
    </row>
    <row r="199" spans="1:43">
      <c r="A199" s="2" t="s">
        <v>262</v>
      </c>
      <c r="B199" s="55" t="s">
        <v>266</v>
      </c>
      <c r="C199" s="2" t="s">
        <v>63</v>
      </c>
      <c r="D199" s="2" t="s">
        <v>69</v>
      </c>
      <c r="E199" s="53" t="s">
        <v>263</v>
      </c>
      <c r="F199" s="3">
        <v>0</v>
      </c>
      <c r="G199" s="4">
        <v>1</v>
      </c>
      <c r="H199" s="4">
        <v>55</v>
      </c>
      <c r="J199" s="3">
        <v>20</v>
      </c>
      <c r="L199" s="3">
        <v>0</v>
      </c>
      <c r="N199" s="27">
        <f t="shared" ref="N199" si="910">L199+M199</f>
        <v>0</v>
      </c>
      <c r="O199" s="5">
        <f t="shared" ref="O199" si="911">H199+I199</f>
        <v>55</v>
      </c>
      <c r="P199" s="5">
        <f t="shared" ref="P199" si="912">O199-N199</f>
        <v>55</v>
      </c>
      <c r="Q199" s="5">
        <f t="shared" ref="Q199" si="913">O199+N199</f>
        <v>55</v>
      </c>
      <c r="R199" s="37" t="str">
        <f t="shared" ref="R199" si="914">IF(P199&gt;=61,"always",IF(Q199&gt;=61,"yes","no"))</f>
        <v>no</v>
      </c>
      <c r="T199" s="25">
        <v>0</v>
      </c>
      <c r="Y199" s="2">
        <v>1</v>
      </c>
      <c r="Z199" s="5">
        <f t="shared" ref="Z199" si="915">Y199*O199</f>
        <v>55</v>
      </c>
      <c r="AA199" s="2">
        <v>100</v>
      </c>
      <c r="AB199" s="5">
        <f t="shared" ref="AB199" si="916">Z199*AA199</f>
        <v>5500</v>
      </c>
      <c r="AC199" s="28">
        <v>4</v>
      </c>
      <c r="AD199" s="25">
        <v>40</v>
      </c>
      <c r="AE199" s="5">
        <f t="shared" ref="AE199" si="917">AD199+AC199</f>
        <v>44</v>
      </c>
      <c r="AF199" s="8">
        <f t="shared" ref="AF199" si="918">Z199/AE199</f>
        <v>1.25</v>
      </c>
      <c r="AG199" s="2">
        <v>3</v>
      </c>
      <c r="AH199" s="46">
        <v>7</v>
      </c>
      <c r="AI199" s="8">
        <f t="shared" ref="AI199" si="919">Z199/AH199</f>
        <v>7.8571428571428568</v>
      </c>
      <c r="AJ199" s="27">
        <f t="shared" ref="AJ199" si="920">(J199+K199)*Y199</f>
        <v>20</v>
      </c>
      <c r="AK199" s="8">
        <f t="shared" ref="AK199" si="921">AJ199/AH199</f>
        <v>2.8571428571428572</v>
      </c>
      <c r="AM199" s="32">
        <v>750</v>
      </c>
      <c r="AN199" s="26">
        <f t="shared" ref="AN199" si="922">(((Z199*12)+(O199*2)+(AI199*25)+(1.2*AM199))+(AJ199*5)+(X199*75)+(V199*50)+(AK199*20)-(N199*10)-((AG199*30)-30)+(AF199*4)-(AE199*8)-(T199*25)+(AA199*4)+(W199*50)+(S199*Y199*100)-(Y199*2))*(1-(U199/200))</f>
        <v>2014.5714285714287</v>
      </c>
      <c r="AO199" s="40" t="s">
        <v>19</v>
      </c>
      <c r="AP199" s="57" t="s">
        <v>19</v>
      </c>
      <c r="AQ199" s="48"/>
    </row>
    <row r="200" spans="1:43">
      <c r="A200" s="2" t="s">
        <v>264</v>
      </c>
      <c r="B200" s="55" t="s">
        <v>266</v>
      </c>
      <c r="C200" s="2" t="s">
        <v>63</v>
      </c>
      <c r="D200" s="2" t="s">
        <v>69</v>
      </c>
      <c r="E200" s="53" t="s">
        <v>263</v>
      </c>
      <c r="F200" s="3">
        <v>0</v>
      </c>
      <c r="G200" s="4">
        <v>1</v>
      </c>
      <c r="H200" s="4">
        <v>55</v>
      </c>
      <c r="J200" s="3">
        <v>20</v>
      </c>
      <c r="K200" s="3">
        <v>-5</v>
      </c>
      <c r="L200" s="3">
        <v>0</v>
      </c>
      <c r="N200" s="27">
        <f t="shared" ref="N200" si="923">L200+M200</f>
        <v>0</v>
      </c>
      <c r="O200" s="5">
        <f t="shared" ref="O200" si="924">H200+I200</f>
        <v>55</v>
      </c>
      <c r="P200" s="5">
        <f t="shared" ref="P200" si="925">O200-N200</f>
        <v>55</v>
      </c>
      <c r="Q200" s="5">
        <f t="shared" ref="Q200" si="926">O200+N200</f>
        <v>55</v>
      </c>
      <c r="R200" s="37" t="str">
        <f t="shared" ref="R200" si="927">IF(P200&gt;=61,"always",IF(Q200&gt;=61,"yes","no"))</f>
        <v>no</v>
      </c>
      <c r="T200" s="25">
        <v>0</v>
      </c>
      <c r="Y200" s="2">
        <v>1</v>
      </c>
      <c r="Z200" s="5">
        <f t="shared" ref="Z200" si="928">Y200*O200</f>
        <v>55</v>
      </c>
      <c r="AA200" s="2">
        <v>100</v>
      </c>
      <c r="AB200" s="5">
        <f t="shared" ref="AB200" si="929">Z200*AA200</f>
        <v>5500</v>
      </c>
      <c r="AC200" s="28">
        <v>-4</v>
      </c>
      <c r="AD200" s="25">
        <v>40</v>
      </c>
      <c r="AE200" s="5">
        <f t="shared" ref="AE200" si="930">AD200+AC200</f>
        <v>36</v>
      </c>
      <c r="AF200" s="8">
        <f t="shared" ref="AF200" si="931">Z200/AE200</f>
        <v>1.5277777777777777</v>
      </c>
      <c r="AG200" s="2">
        <v>3</v>
      </c>
      <c r="AH200" s="46">
        <v>7</v>
      </c>
      <c r="AI200" s="8">
        <f t="shared" ref="AI200" si="932">Z200/AH200</f>
        <v>7.8571428571428568</v>
      </c>
      <c r="AJ200" s="27">
        <f t="shared" ref="AJ200" si="933">(J200+K200)*Y200</f>
        <v>15</v>
      </c>
      <c r="AK200" s="8">
        <f t="shared" ref="AK200" si="934">AJ200/AH200</f>
        <v>2.1428571428571428</v>
      </c>
      <c r="AM200" s="2">
        <v>690</v>
      </c>
      <c r="AN200" s="26">
        <f t="shared" ref="AN200" si="935">(((Z200*12)+(O200*2)+(AI200*25)+(1.2*AM200))+(AJ200*5)+(X200*75)+(V200*50)+(AK200*20)-(N200*10)-((AG200*30)-30)+(AF200*4)-(AE200*8)-(T200*25)+(AA200*4)+(W200*50)+(S200*Y200*100)-(Y200*2))*(1-(U200/200))</f>
        <v>1968.3968253968255</v>
      </c>
      <c r="AO200" s="40" t="s">
        <v>19</v>
      </c>
      <c r="AP200" s="57" t="s">
        <v>19</v>
      </c>
      <c r="AQ200" s="48"/>
    </row>
    <row r="201" spans="1:43">
      <c r="A201" s="2" t="s">
        <v>216</v>
      </c>
      <c r="B201" s="55" t="s">
        <v>266</v>
      </c>
      <c r="C201" s="2" t="s">
        <v>63</v>
      </c>
      <c r="D201" s="47" t="s">
        <v>217</v>
      </c>
      <c r="E201" s="53" t="s">
        <v>261</v>
      </c>
      <c r="F201" s="3">
        <v>0</v>
      </c>
      <c r="G201" s="4">
        <v>100</v>
      </c>
      <c r="H201" s="4">
        <v>50</v>
      </c>
      <c r="J201" s="3">
        <v>20</v>
      </c>
      <c r="L201" s="3">
        <v>0</v>
      </c>
      <c r="N201" s="27">
        <f t="shared" si="898"/>
        <v>0</v>
      </c>
      <c r="O201" s="5">
        <f t="shared" si="899"/>
        <v>50</v>
      </c>
      <c r="P201" s="5">
        <f t="shared" si="900"/>
        <v>50</v>
      </c>
      <c r="Q201" s="5">
        <f t="shared" si="901"/>
        <v>50</v>
      </c>
      <c r="R201" s="37" t="str">
        <f t="shared" si="905"/>
        <v>no</v>
      </c>
      <c r="T201" s="25">
        <v>0</v>
      </c>
      <c r="Y201" s="2">
        <v>1</v>
      </c>
      <c r="Z201" s="5">
        <f t="shared" si="902"/>
        <v>50</v>
      </c>
      <c r="AA201" s="2">
        <v>100</v>
      </c>
      <c r="AB201" s="5">
        <f t="shared" si="906"/>
        <v>5000</v>
      </c>
      <c r="AD201" s="25">
        <v>24</v>
      </c>
      <c r="AE201" s="5">
        <f t="shared" si="903"/>
        <v>24</v>
      </c>
      <c r="AF201" s="8">
        <f t="shared" si="907"/>
        <v>2.0833333333333335</v>
      </c>
      <c r="AG201" s="2">
        <v>2</v>
      </c>
      <c r="AH201" s="46">
        <v>6</v>
      </c>
      <c r="AI201" s="8">
        <f t="shared" si="908"/>
        <v>8.3333333333333339</v>
      </c>
      <c r="AJ201" s="27">
        <f t="shared" si="909"/>
        <v>20</v>
      </c>
      <c r="AK201" s="8">
        <f t="shared" si="904"/>
        <v>3.3333333333333335</v>
      </c>
      <c r="AM201" s="2">
        <v>450</v>
      </c>
      <c r="AN201" s="26">
        <f t="shared" ref="AN201" si="936">(((Z201*12)+(O201*2)+(AI201*25)+(1.2*AM201))+(AJ201*5)+(X201*75)+(V201*50)+(AK201*20)-(N201*10)-((AG201*30)-30)+(AF201*4)-(AE201*8)-(T201*25)+(AA201*4)+(W201*50)+(S201*Y201*100)-(Y201*2))*(1-(U201/200))</f>
        <v>1799.3333333333335</v>
      </c>
      <c r="AO201" s="40" t="s">
        <v>19</v>
      </c>
      <c r="AP201" s="41" t="s">
        <v>19</v>
      </c>
      <c r="AQ201" s="43" t="s">
        <v>19</v>
      </c>
    </row>
    <row r="202" spans="1:43">
      <c r="A202" s="2" t="s">
        <v>218</v>
      </c>
      <c r="B202" s="55" t="s">
        <v>266</v>
      </c>
      <c r="C202" s="2" t="s">
        <v>63</v>
      </c>
      <c r="D202" s="47" t="s">
        <v>217</v>
      </c>
      <c r="E202" s="53" t="s">
        <v>261</v>
      </c>
      <c r="F202" s="3">
        <v>1</v>
      </c>
      <c r="G202" s="4">
        <v>100</v>
      </c>
      <c r="H202" s="4">
        <v>50</v>
      </c>
      <c r="I202" s="3">
        <v>5</v>
      </c>
      <c r="J202" s="3">
        <v>20</v>
      </c>
      <c r="K202" s="3">
        <v>5</v>
      </c>
      <c r="L202" s="3">
        <v>0</v>
      </c>
      <c r="N202" s="27">
        <f t="shared" ref="N202:N203" si="937">L202+M202</f>
        <v>0</v>
      </c>
      <c r="O202" s="5">
        <f t="shared" ref="O202:O203" si="938">H202+I202</f>
        <v>55</v>
      </c>
      <c r="P202" s="5">
        <f t="shared" ref="P202:P203" si="939">O202-N202</f>
        <v>55</v>
      </c>
      <c r="Q202" s="5">
        <f t="shared" ref="Q202:Q203" si="940">O202+N202</f>
        <v>55</v>
      </c>
      <c r="R202" s="37" t="str">
        <f t="shared" ref="R202:R203" si="941">IF(P202&gt;=61,"always",IF(Q202&gt;=61,"yes","no"))</f>
        <v>no</v>
      </c>
      <c r="T202" s="25">
        <v>0</v>
      </c>
      <c r="Y202" s="2">
        <v>1</v>
      </c>
      <c r="Z202" s="5">
        <f t="shared" ref="Z202:Z203" si="942">Y202*O202</f>
        <v>55</v>
      </c>
      <c r="AA202" s="2">
        <v>100</v>
      </c>
      <c r="AB202" s="5">
        <f t="shared" ref="AB202:AB203" si="943">Z202*AA202</f>
        <v>5500</v>
      </c>
      <c r="AD202" s="25">
        <v>24</v>
      </c>
      <c r="AE202" s="5">
        <f t="shared" ref="AE202:AE203" si="944">AD202+AC202</f>
        <v>24</v>
      </c>
      <c r="AF202" s="8">
        <f t="shared" ref="AF202:AF203" si="945">Z202/AE202</f>
        <v>2.2916666666666665</v>
      </c>
      <c r="AG202" s="2">
        <v>2</v>
      </c>
      <c r="AH202" s="46">
        <v>6</v>
      </c>
      <c r="AI202" s="8">
        <f t="shared" ref="AI202:AI203" si="946">Z202/AH202</f>
        <v>9.1666666666666661</v>
      </c>
      <c r="AJ202" s="27">
        <f t="shared" ref="AJ202:AJ203" si="947">(J202+K202)*Y202</f>
        <v>25</v>
      </c>
      <c r="AK202" s="8">
        <f t="shared" ref="AK202:AK203" si="948">AJ202/AH202</f>
        <v>4.166666666666667</v>
      </c>
      <c r="AM202" s="2">
        <v>450</v>
      </c>
      <c r="AN202" s="26">
        <f t="shared" ref="AN202:AN203" si="949">(((Z202*12)+(O202*2)+(AI202*25)+(1.2*AM202))+(AJ202*5)+(X202*75)+(V202*50)+(AK202*20)-(N202*10)-((AG202*30)-30)+(AF202*4)-(AE202*8)-(T202*25)+(AA202*4)+(W202*50)+(S202*Y202*100)-(Y202*2))*(1-(U202/200))</f>
        <v>1932.6666666666665</v>
      </c>
      <c r="AO202" s="40" t="s">
        <v>19</v>
      </c>
      <c r="AP202" s="41" t="s">
        <v>19</v>
      </c>
      <c r="AQ202" s="43" t="s">
        <v>19</v>
      </c>
    </row>
    <row r="203" spans="1:43">
      <c r="A203" s="2" t="s">
        <v>219</v>
      </c>
      <c r="B203" s="55" t="s">
        <v>266</v>
      </c>
      <c r="C203" s="2" t="s">
        <v>63</v>
      </c>
      <c r="D203" s="47" t="s">
        <v>217</v>
      </c>
      <c r="E203" s="53" t="s">
        <v>261</v>
      </c>
      <c r="F203" s="3">
        <v>2</v>
      </c>
      <c r="G203" s="4">
        <v>100</v>
      </c>
      <c r="H203" s="4">
        <v>50</v>
      </c>
      <c r="I203" s="3">
        <v>10</v>
      </c>
      <c r="J203" s="3">
        <v>20</v>
      </c>
      <c r="L203" s="3">
        <v>0</v>
      </c>
      <c r="N203" s="27">
        <f t="shared" si="937"/>
        <v>0</v>
      </c>
      <c r="O203" s="5">
        <f t="shared" si="938"/>
        <v>60</v>
      </c>
      <c r="P203" s="5">
        <f t="shared" si="939"/>
        <v>60</v>
      </c>
      <c r="Q203" s="5">
        <f t="shared" si="940"/>
        <v>60</v>
      </c>
      <c r="R203" s="37" t="str">
        <f t="shared" si="941"/>
        <v>no</v>
      </c>
      <c r="T203" s="25">
        <v>0</v>
      </c>
      <c r="Y203" s="2">
        <v>1</v>
      </c>
      <c r="Z203" s="5">
        <f t="shared" si="942"/>
        <v>60</v>
      </c>
      <c r="AA203" s="2">
        <v>100</v>
      </c>
      <c r="AB203" s="5">
        <f t="shared" si="943"/>
        <v>6000</v>
      </c>
      <c r="AC203" s="28">
        <v>-4</v>
      </c>
      <c r="AD203" s="25">
        <v>24</v>
      </c>
      <c r="AE203" s="5">
        <f t="shared" si="944"/>
        <v>20</v>
      </c>
      <c r="AF203" s="8">
        <f t="shared" si="945"/>
        <v>3</v>
      </c>
      <c r="AG203" s="2">
        <v>2</v>
      </c>
      <c r="AH203" s="46">
        <v>6</v>
      </c>
      <c r="AI203" s="8">
        <f t="shared" si="946"/>
        <v>10</v>
      </c>
      <c r="AJ203" s="27">
        <f t="shared" si="947"/>
        <v>20</v>
      </c>
      <c r="AK203" s="8">
        <f t="shared" si="948"/>
        <v>3.3333333333333335</v>
      </c>
      <c r="AM203" s="2">
        <v>450</v>
      </c>
      <c r="AN203" s="26">
        <f t="shared" si="949"/>
        <v>2016.6666666666667</v>
      </c>
      <c r="AO203" s="40" t="s">
        <v>19</v>
      </c>
      <c r="AP203" s="41" t="s">
        <v>19</v>
      </c>
      <c r="AQ203" s="43" t="s">
        <v>19</v>
      </c>
    </row>
    <row r="204" spans="1:43">
      <c r="A204" s="2" t="s">
        <v>71</v>
      </c>
      <c r="B204" s="55" t="s">
        <v>266</v>
      </c>
      <c r="C204" s="2" t="s">
        <v>70</v>
      </c>
      <c r="D204" s="2" t="s">
        <v>70</v>
      </c>
      <c r="E204" s="53">
        <v>3025</v>
      </c>
      <c r="F204" s="3">
        <v>0</v>
      </c>
      <c r="G204" s="4">
        <v>0</v>
      </c>
      <c r="H204" s="4">
        <v>20</v>
      </c>
      <c r="J204" s="3">
        <v>0</v>
      </c>
      <c r="L204" s="3">
        <v>0</v>
      </c>
      <c r="N204" s="27">
        <f t="shared" si="898"/>
        <v>0</v>
      </c>
      <c r="O204" s="5">
        <f t="shared" si="899"/>
        <v>20</v>
      </c>
      <c r="P204" s="5">
        <f t="shared" ref="P204:P206" si="950">O204-N204</f>
        <v>20</v>
      </c>
      <c r="Q204" s="5">
        <f t="shared" ref="Q204:Q206" si="951">O204+N204</f>
        <v>20</v>
      </c>
      <c r="R204" s="37" t="str">
        <f t="shared" si="605"/>
        <v>no</v>
      </c>
      <c r="S204" s="25">
        <v>10</v>
      </c>
      <c r="T204" s="25">
        <v>0</v>
      </c>
      <c r="Y204" s="2">
        <v>1</v>
      </c>
      <c r="Z204" s="5">
        <f t="shared" si="902"/>
        <v>20</v>
      </c>
      <c r="AA204" s="2">
        <v>16</v>
      </c>
      <c r="AB204" s="5">
        <f t="shared" si="893"/>
        <v>320</v>
      </c>
      <c r="AD204" s="25">
        <v>0</v>
      </c>
      <c r="AE204" s="5">
        <f t="shared" ref="AE204:AE206" si="952">AD204+AC204</f>
        <v>0</v>
      </c>
      <c r="AG204" s="2">
        <v>1</v>
      </c>
      <c r="AH204" s="46">
        <v>1</v>
      </c>
      <c r="AI204" s="8">
        <f t="shared" si="896"/>
        <v>20</v>
      </c>
      <c r="AJ204" s="27">
        <f t="shared" si="604"/>
        <v>0</v>
      </c>
      <c r="AK204" s="8">
        <f t="shared" ref="AK204:AK206" si="953">AJ204/AH204</f>
        <v>0</v>
      </c>
      <c r="AM204" s="2">
        <v>90</v>
      </c>
      <c r="AN204" s="26">
        <f t="shared" si="832"/>
        <v>1950</v>
      </c>
      <c r="AO204" s="40" t="s">
        <v>19</v>
      </c>
    </row>
    <row r="205" spans="1:43">
      <c r="A205" s="2" t="s">
        <v>72</v>
      </c>
      <c r="B205" s="55" t="s">
        <v>266</v>
      </c>
      <c r="C205" s="2" t="s">
        <v>70</v>
      </c>
      <c r="D205" s="2" t="s">
        <v>70</v>
      </c>
      <c r="E205" s="53">
        <v>3025</v>
      </c>
      <c r="F205" s="3">
        <v>1</v>
      </c>
      <c r="G205" s="4">
        <v>2</v>
      </c>
      <c r="H205" s="4">
        <v>20</v>
      </c>
      <c r="J205" s="3">
        <v>0</v>
      </c>
      <c r="L205" s="3">
        <v>0</v>
      </c>
      <c r="N205" s="27">
        <f t="shared" si="898"/>
        <v>0</v>
      </c>
      <c r="O205" s="5">
        <f t="shared" si="899"/>
        <v>20</v>
      </c>
      <c r="P205" s="5">
        <f t="shared" si="950"/>
        <v>20</v>
      </c>
      <c r="Q205" s="5">
        <f t="shared" si="951"/>
        <v>20</v>
      </c>
      <c r="R205" s="37" t="str">
        <f t="shared" si="605"/>
        <v>no</v>
      </c>
      <c r="S205" s="25">
        <v>15</v>
      </c>
      <c r="T205" s="25">
        <v>0</v>
      </c>
      <c r="Y205" s="2">
        <v>1</v>
      </c>
      <c r="Z205" s="5">
        <f t="shared" si="902"/>
        <v>20</v>
      </c>
      <c r="AA205" s="2">
        <v>24</v>
      </c>
      <c r="AB205" s="5">
        <f t="shared" si="893"/>
        <v>480</v>
      </c>
      <c r="AD205" s="25">
        <v>0</v>
      </c>
      <c r="AE205" s="5">
        <f t="shared" si="952"/>
        <v>0</v>
      </c>
      <c r="AG205" s="2">
        <v>1</v>
      </c>
      <c r="AH205" s="46">
        <v>1</v>
      </c>
      <c r="AI205" s="8">
        <f t="shared" si="896"/>
        <v>20</v>
      </c>
      <c r="AJ205" s="27">
        <f t="shared" si="604"/>
        <v>0</v>
      </c>
      <c r="AK205" s="8">
        <f t="shared" si="953"/>
        <v>0</v>
      </c>
      <c r="AM205" s="2">
        <v>90</v>
      </c>
      <c r="AN205" s="26">
        <f t="shared" si="832"/>
        <v>2482</v>
      </c>
      <c r="AO205" s="40" t="s">
        <v>19</v>
      </c>
    </row>
    <row r="206" spans="1:43">
      <c r="A206" s="2" t="s">
        <v>73</v>
      </c>
      <c r="B206" s="55" t="s">
        <v>266</v>
      </c>
      <c r="C206" s="2" t="s">
        <v>70</v>
      </c>
      <c r="D206" s="2" t="s">
        <v>70</v>
      </c>
      <c r="E206" s="53">
        <v>3025</v>
      </c>
      <c r="F206" s="3">
        <v>2</v>
      </c>
      <c r="G206" s="4">
        <v>4</v>
      </c>
      <c r="H206" s="4">
        <v>20</v>
      </c>
      <c r="I206" s="3">
        <v>10</v>
      </c>
      <c r="J206" s="3">
        <v>0</v>
      </c>
      <c r="L206" s="3">
        <v>0</v>
      </c>
      <c r="N206" s="27">
        <f t="shared" si="898"/>
        <v>0</v>
      </c>
      <c r="O206" s="5">
        <f t="shared" si="899"/>
        <v>30</v>
      </c>
      <c r="P206" s="5">
        <f t="shared" si="950"/>
        <v>30</v>
      </c>
      <c r="Q206" s="5">
        <f t="shared" si="951"/>
        <v>30</v>
      </c>
      <c r="R206" s="37" t="str">
        <f t="shared" si="605"/>
        <v>no</v>
      </c>
      <c r="S206" s="25">
        <v>16</v>
      </c>
      <c r="T206" s="25">
        <v>0</v>
      </c>
      <c r="Y206" s="2">
        <v>1</v>
      </c>
      <c r="Z206" s="5">
        <f t="shared" si="902"/>
        <v>30</v>
      </c>
      <c r="AA206" s="2">
        <v>16</v>
      </c>
      <c r="AB206" s="5">
        <f t="shared" si="893"/>
        <v>480</v>
      </c>
      <c r="AD206" s="25">
        <v>0</v>
      </c>
      <c r="AE206" s="5">
        <f t="shared" si="952"/>
        <v>0</v>
      </c>
      <c r="AG206" s="2">
        <v>1</v>
      </c>
      <c r="AH206" s="46">
        <v>1</v>
      </c>
      <c r="AI206" s="8">
        <f t="shared" si="896"/>
        <v>30</v>
      </c>
      <c r="AJ206" s="27">
        <f t="shared" si="604"/>
        <v>0</v>
      </c>
      <c r="AK206" s="8">
        <f t="shared" si="953"/>
        <v>0</v>
      </c>
      <c r="AM206" s="2">
        <v>90</v>
      </c>
      <c r="AN206" s="26">
        <f t="shared" ref="AN206:AN280" si="954">(((Z206*12)+(O206*2)+(AI206*25)+(1.2*AM206))+(AJ206*5)+(X206*75)+(V206*50)+(AK206*20)-(N206*10)-((AG206*30)-30)+(AF206*4)-(AE206*8)-(T206*25)+(AA206*4)+(W206*50)+(S206*Y206*100)-(Y206*2))*(1-(U206/200))</f>
        <v>2940</v>
      </c>
      <c r="AO206" s="40" t="s">
        <v>19</v>
      </c>
    </row>
    <row r="207" spans="1:43">
      <c r="A207" s="2" t="s">
        <v>43</v>
      </c>
      <c r="B207" s="55" t="s">
        <v>266</v>
      </c>
      <c r="C207" s="2" t="s">
        <v>74</v>
      </c>
      <c r="D207" s="2" t="s">
        <v>75</v>
      </c>
      <c r="E207" s="53" t="s">
        <v>261</v>
      </c>
      <c r="F207" s="3">
        <v>0</v>
      </c>
      <c r="G207" s="4">
        <v>99</v>
      </c>
      <c r="H207" s="4">
        <v>80</v>
      </c>
      <c r="J207" s="3">
        <f>H207/2</f>
        <v>40</v>
      </c>
      <c r="L207" s="3">
        <v>0</v>
      </c>
      <c r="N207" s="27">
        <f t="shared" ref="N207:N227" si="955">L207+M207</f>
        <v>0</v>
      </c>
      <c r="O207" s="5">
        <f t="shared" ref="O207:O227" si="956">H207+I207</f>
        <v>80</v>
      </c>
      <c r="P207" s="5">
        <f t="shared" ref="P207:P227" si="957">O207-N207</f>
        <v>80</v>
      </c>
      <c r="Q207" s="5">
        <f t="shared" ref="Q207:Q227" si="958">O207+N207</f>
        <v>80</v>
      </c>
      <c r="R207" s="37" t="str">
        <f t="shared" si="605"/>
        <v>always</v>
      </c>
      <c r="T207" s="25">
        <v>0</v>
      </c>
      <c r="V207" s="3">
        <v>1</v>
      </c>
      <c r="Y207" s="2">
        <v>1</v>
      </c>
      <c r="Z207" s="5">
        <f t="shared" ref="Z207:Z227" si="959">Y207*O207</f>
        <v>80</v>
      </c>
      <c r="AA207" s="2">
        <v>8</v>
      </c>
      <c r="AB207" s="5">
        <f t="shared" si="893"/>
        <v>640</v>
      </c>
      <c r="AD207" s="25">
        <v>5</v>
      </c>
      <c r="AE207" s="5">
        <f t="shared" ref="AE207:AE221" si="960">AD207+AC207</f>
        <v>5</v>
      </c>
      <c r="AG207" s="2">
        <v>7</v>
      </c>
      <c r="AH207" s="46">
        <v>15</v>
      </c>
      <c r="AI207" s="8">
        <f t="shared" si="896"/>
        <v>5.333333333333333</v>
      </c>
      <c r="AJ207" s="27">
        <f t="shared" si="604"/>
        <v>40</v>
      </c>
      <c r="AK207" s="8">
        <f t="shared" ref="AK207:AK227" si="961">AJ207/AH207</f>
        <v>2.6666666666666665</v>
      </c>
      <c r="AM207" s="2">
        <v>660</v>
      </c>
      <c r="AN207" s="26">
        <f t="shared" si="954"/>
        <v>2158.6666666666665</v>
      </c>
      <c r="AO207" s="40" t="s">
        <v>19</v>
      </c>
    </row>
    <row r="208" spans="1:43">
      <c r="A208" s="2" t="s">
        <v>43</v>
      </c>
      <c r="B208" s="55" t="s">
        <v>266</v>
      </c>
      <c r="C208" s="2" t="s">
        <v>223</v>
      </c>
      <c r="D208" s="2" t="s">
        <v>75</v>
      </c>
      <c r="E208" s="53" t="s">
        <v>261</v>
      </c>
      <c r="F208" s="3">
        <v>1</v>
      </c>
      <c r="G208" s="4">
        <v>99</v>
      </c>
      <c r="H208" s="4">
        <v>80</v>
      </c>
      <c r="I208" s="3">
        <v>10</v>
      </c>
      <c r="J208" s="3">
        <f t="shared" ref="J208:J217" si="962">H208/2</f>
        <v>40</v>
      </c>
      <c r="L208" s="3">
        <v>0</v>
      </c>
      <c r="N208" s="27">
        <f t="shared" si="955"/>
        <v>0</v>
      </c>
      <c r="O208" s="5">
        <f t="shared" si="956"/>
        <v>90</v>
      </c>
      <c r="P208" s="5">
        <f t="shared" si="957"/>
        <v>90</v>
      </c>
      <c r="Q208" s="5">
        <f t="shared" si="958"/>
        <v>90</v>
      </c>
      <c r="R208" s="37" t="str">
        <f t="shared" si="605"/>
        <v>always</v>
      </c>
      <c r="T208" s="25">
        <v>0</v>
      </c>
      <c r="V208" s="3">
        <v>1</v>
      </c>
      <c r="Y208" s="2">
        <v>1</v>
      </c>
      <c r="Z208" s="5">
        <f t="shared" si="959"/>
        <v>90</v>
      </c>
      <c r="AA208" s="2">
        <v>8</v>
      </c>
      <c r="AB208" s="5">
        <f t="shared" si="893"/>
        <v>720</v>
      </c>
      <c r="AD208" s="25">
        <v>5</v>
      </c>
      <c r="AE208" s="5">
        <f t="shared" si="960"/>
        <v>5</v>
      </c>
      <c r="AG208" s="2">
        <v>7</v>
      </c>
      <c r="AH208" s="46">
        <v>15</v>
      </c>
      <c r="AI208" s="8">
        <f t="shared" si="896"/>
        <v>6</v>
      </c>
      <c r="AJ208" s="27">
        <f t="shared" si="604"/>
        <v>40</v>
      </c>
      <c r="AK208" s="8">
        <f t="shared" si="961"/>
        <v>2.6666666666666665</v>
      </c>
      <c r="AM208" s="2">
        <v>660</v>
      </c>
      <c r="AN208" s="26">
        <f t="shared" si="954"/>
        <v>2315.3333333333335</v>
      </c>
      <c r="AO208" s="40" t="s">
        <v>19</v>
      </c>
    </row>
    <row r="209" spans="1:42">
      <c r="A209" s="2" t="s">
        <v>43</v>
      </c>
      <c r="B209" s="55" t="s">
        <v>266</v>
      </c>
      <c r="C209" s="2" t="s">
        <v>224</v>
      </c>
      <c r="D209" s="2" t="s">
        <v>75</v>
      </c>
      <c r="E209" s="53" t="s">
        <v>261</v>
      </c>
      <c r="F209" s="3">
        <v>2</v>
      </c>
      <c r="G209" s="4">
        <v>99</v>
      </c>
      <c r="H209" s="4">
        <v>80</v>
      </c>
      <c r="J209" s="3">
        <f t="shared" si="962"/>
        <v>40</v>
      </c>
      <c r="L209" s="3">
        <v>0</v>
      </c>
      <c r="N209" s="27">
        <f t="shared" si="955"/>
        <v>0</v>
      </c>
      <c r="O209" s="5">
        <f t="shared" si="956"/>
        <v>80</v>
      </c>
      <c r="P209" s="5">
        <f t="shared" si="957"/>
        <v>80</v>
      </c>
      <c r="Q209" s="5">
        <f t="shared" si="958"/>
        <v>80</v>
      </c>
      <c r="R209" s="37" t="str">
        <f t="shared" si="605"/>
        <v>always</v>
      </c>
      <c r="T209" s="25">
        <v>0</v>
      </c>
      <c r="V209" s="3">
        <v>4</v>
      </c>
      <c r="Y209" s="2">
        <v>1</v>
      </c>
      <c r="Z209" s="5">
        <f t="shared" si="959"/>
        <v>80</v>
      </c>
      <c r="AA209" s="2">
        <v>8</v>
      </c>
      <c r="AB209" s="5">
        <f t="shared" si="893"/>
        <v>640</v>
      </c>
      <c r="AD209" s="25">
        <v>5</v>
      </c>
      <c r="AE209" s="5">
        <f t="shared" si="960"/>
        <v>5</v>
      </c>
      <c r="AG209" s="2">
        <v>7</v>
      </c>
      <c r="AH209" s="46">
        <v>15</v>
      </c>
      <c r="AI209" s="8">
        <f t="shared" si="896"/>
        <v>5.333333333333333</v>
      </c>
      <c r="AJ209" s="27">
        <f t="shared" si="604"/>
        <v>40</v>
      </c>
      <c r="AK209" s="8">
        <f t="shared" si="961"/>
        <v>2.6666666666666665</v>
      </c>
      <c r="AM209" s="2">
        <v>660</v>
      </c>
      <c r="AN209" s="26">
        <f t="shared" si="954"/>
        <v>2308.6666666666665</v>
      </c>
      <c r="AO209" s="40" t="s">
        <v>19</v>
      </c>
    </row>
    <row r="210" spans="1:42">
      <c r="A210" s="2" t="s">
        <v>275</v>
      </c>
      <c r="B210" s="55" t="s">
        <v>266</v>
      </c>
      <c r="C210" s="2" t="s">
        <v>74</v>
      </c>
      <c r="D210" s="2" t="s">
        <v>75</v>
      </c>
      <c r="E210" s="53" t="s">
        <v>263</v>
      </c>
      <c r="F210" s="3">
        <v>0</v>
      </c>
      <c r="G210" s="4">
        <v>1</v>
      </c>
      <c r="H210" s="4">
        <v>80</v>
      </c>
      <c r="I210" s="3">
        <v>5</v>
      </c>
      <c r="J210" s="3">
        <f t="shared" si="962"/>
        <v>40</v>
      </c>
      <c r="L210" s="3">
        <v>0</v>
      </c>
      <c r="N210" s="27">
        <f t="shared" ref="N210" si="963">L210+M210</f>
        <v>0</v>
      </c>
      <c r="O210" s="5">
        <f t="shared" ref="O210" si="964">H210+I210</f>
        <v>85</v>
      </c>
      <c r="P210" s="5">
        <f t="shared" ref="P210" si="965">O210-N210</f>
        <v>85</v>
      </c>
      <c r="Q210" s="5">
        <f t="shared" ref="Q210" si="966">O210+N210</f>
        <v>85</v>
      </c>
      <c r="R210" s="37" t="str">
        <f t="shared" ref="R210" si="967">IF(P210&gt;=61,"always",IF(Q210&gt;=61,"yes","no"))</f>
        <v>always</v>
      </c>
      <c r="T210" s="25">
        <v>0</v>
      </c>
      <c r="V210" s="3">
        <v>1</v>
      </c>
      <c r="Y210" s="2">
        <v>1</v>
      </c>
      <c r="Z210" s="5">
        <f t="shared" ref="Z210" si="968">Y210*O210</f>
        <v>85</v>
      </c>
      <c r="AA210" s="2">
        <v>8</v>
      </c>
      <c r="AB210" s="5">
        <f t="shared" ref="AB210" si="969">Z210*AA210</f>
        <v>680</v>
      </c>
      <c r="AC210" s="28">
        <v>3</v>
      </c>
      <c r="AD210" s="25">
        <v>5</v>
      </c>
      <c r="AE210" s="5">
        <f t="shared" ref="AE210" si="970">AD210+AC210</f>
        <v>8</v>
      </c>
      <c r="AG210" s="2">
        <v>7</v>
      </c>
      <c r="AH210" s="46">
        <v>15</v>
      </c>
      <c r="AI210" s="8">
        <f t="shared" ref="AI210" si="971">Z210/AH210</f>
        <v>5.666666666666667</v>
      </c>
      <c r="AJ210" s="27">
        <f t="shared" ref="AJ210" si="972">(J210+K210)*Y210</f>
        <v>40</v>
      </c>
      <c r="AK210" s="8">
        <f t="shared" ref="AK210" si="973">AJ210/AH210</f>
        <v>2.6666666666666665</v>
      </c>
      <c r="AM210" s="2">
        <v>660</v>
      </c>
      <c r="AN210" s="26">
        <f t="shared" ref="AN210" si="974">(((Z210*12)+(O210*2)+(AI210*25)+(1.2*AM210))+(AJ210*5)+(X210*75)+(V210*50)+(AK210*20)-(N210*10)-((AG210*30)-30)+(AF210*4)-(AE210*8)-(T210*25)+(AA210*4)+(W210*50)+(S210*Y210*100)-(Y210*2))*(1-(U210/200))</f>
        <v>2213.0000000000005</v>
      </c>
      <c r="AO210" s="40" t="s">
        <v>19</v>
      </c>
      <c r="AP210" s="57" t="s">
        <v>19</v>
      </c>
    </row>
    <row r="211" spans="1:42">
      <c r="A211" s="2" t="s">
        <v>276</v>
      </c>
      <c r="B211" s="55" t="s">
        <v>266</v>
      </c>
      <c r="C211" s="2" t="s">
        <v>74</v>
      </c>
      <c r="D211" s="2" t="s">
        <v>75</v>
      </c>
      <c r="E211" s="53" t="s">
        <v>263</v>
      </c>
      <c r="F211" s="3">
        <v>0</v>
      </c>
      <c r="G211" s="4">
        <v>1</v>
      </c>
      <c r="H211" s="4">
        <v>80</v>
      </c>
      <c r="J211" s="3">
        <f t="shared" si="962"/>
        <v>40</v>
      </c>
      <c r="K211" s="3">
        <v>5</v>
      </c>
      <c r="L211" s="3">
        <v>0</v>
      </c>
      <c r="N211" s="27">
        <f t="shared" ref="N211" si="975">L211+M211</f>
        <v>0</v>
      </c>
      <c r="O211" s="5">
        <f t="shared" ref="O211" si="976">H211+I211</f>
        <v>80</v>
      </c>
      <c r="P211" s="5">
        <f t="shared" ref="P211" si="977">O211-N211</f>
        <v>80</v>
      </c>
      <c r="Q211" s="5">
        <f t="shared" ref="Q211" si="978">O211+N211</f>
        <v>80</v>
      </c>
      <c r="R211" s="37" t="str">
        <f t="shared" ref="R211" si="979">IF(P211&gt;=61,"always",IF(Q211&gt;=61,"yes","no"))</f>
        <v>always</v>
      </c>
      <c r="T211" s="25">
        <v>0</v>
      </c>
      <c r="V211" s="3">
        <v>1</v>
      </c>
      <c r="Y211" s="2">
        <v>1</v>
      </c>
      <c r="Z211" s="5">
        <f t="shared" ref="Z211" si="980">Y211*O211</f>
        <v>80</v>
      </c>
      <c r="AA211" s="2">
        <v>8</v>
      </c>
      <c r="AB211" s="5">
        <f t="shared" ref="AB211" si="981">Z211*AA211</f>
        <v>640</v>
      </c>
      <c r="AC211" s="28">
        <v>3</v>
      </c>
      <c r="AD211" s="25">
        <v>5</v>
      </c>
      <c r="AE211" s="5">
        <f t="shared" ref="AE211" si="982">AD211+AC211</f>
        <v>8</v>
      </c>
      <c r="AG211" s="2">
        <v>7</v>
      </c>
      <c r="AH211" s="46">
        <v>15</v>
      </c>
      <c r="AI211" s="8">
        <f t="shared" ref="AI211" si="983">Z211/AH211</f>
        <v>5.333333333333333</v>
      </c>
      <c r="AJ211" s="27">
        <f t="shared" ref="AJ211" si="984">(J211+K211)*Y211</f>
        <v>45</v>
      </c>
      <c r="AK211" s="8">
        <f t="shared" ref="AK211" si="985">AJ211/AH211</f>
        <v>3</v>
      </c>
      <c r="AM211" s="2">
        <v>660</v>
      </c>
      <c r="AN211" s="26">
        <f t="shared" ref="AN211" si="986">(((Z211*12)+(O211*2)+(AI211*25)+(1.2*AM211))+(AJ211*5)+(X211*75)+(V211*50)+(AK211*20)-(N211*10)-((AG211*30)-30)+(AF211*4)-(AE211*8)-(T211*25)+(AA211*4)+(W211*50)+(S211*Y211*100)-(Y211*2))*(1-(U211/200))</f>
        <v>2166.333333333333</v>
      </c>
      <c r="AO211" s="40" t="s">
        <v>19</v>
      </c>
      <c r="AP211" s="57" t="s">
        <v>19</v>
      </c>
    </row>
    <row r="212" spans="1:42">
      <c r="A212" s="2" t="s">
        <v>277</v>
      </c>
      <c r="B212" s="55" t="s">
        <v>266</v>
      </c>
      <c r="C212" s="2" t="s">
        <v>74</v>
      </c>
      <c r="D212" s="2" t="s">
        <v>75</v>
      </c>
      <c r="E212" s="53" t="s">
        <v>263</v>
      </c>
      <c r="F212" s="3">
        <v>1</v>
      </c>
      <c r="G212" s="4">
        <v>2</v>
      </c>
      <c r="H212" s="4">
        <v>80</v>
      </c>
      <c r="J212" s="3">
        <f t="shared" si="962"/>
        <v>40</v>
      </c>
      <c r="K212" s="3">
        <v>10</v>
      </c>
      <c r="L212" s="3">
        <v>0</v>
      </c>
      <c r="N212" s="27">
        <f t="shared" ref="N212" si="987">L212+M212</f>
        <v>0</v>
      </c>
      <c r="O212" s="5">
        <f t="shared" ref="O212" si="988">H212+I212</f>
        <v>80</v>
      </c>
      <c r="P212" s="5">
        <f t="shared" ref="P212" si="989">O212-N212</f>
        <v>80</v>
      </c>
      <c r="Q212" s="5">
        <f t="shared" ref="Q212" si="990">O212+N212</f>
        <v>80</v>
      </c>
      <c r="R212" s="37" t="str">
        <f t="shared" ref="R212" si="991">IF(P212&gt;=61,"always",IF(Q212&gt;=61,"yes","no"))</f>
        <v>always</v>
      </c>
      <c r="T212" s="25">
        <v>0</v>
      </c>
      <c r="V212" s="3">
        <v>1</v>
      </c>
      <c r="Y212" s="2">
        <v>1</v>
      </c>
      <c r="Z212" s="5">
        <f t="shared" ref="Z212" si="992">Y212*O212</f>
        <v>80</v>
      </c>
      <c r="AA212" s="2">
        <v>8</v>
      </c>
      <c r="AB212" s="5">
        <f t="shared" ref="AB212" si="993">Z212*AA212</f>
        <v>640</v>
      </c>
      <c r="AD212" s="25">
        <v>5</v>
      </c>
      <c r="AE212" s="5">
        <f t="shared" ref="AE212" si="994">AD212+AC212</f>
        <v>5</v>
      </c>
      <c r="AG212" s="2">
        <v>7</v>
      </c>
      <c r="AH212" s="46">
        <v>15</v>
      </c>
      <c r="AI212" s="8">
        <f t="shared" ref="AI212" si="995">Z212/AH212</f>
        <v>5.333333333333333</v>
      </c>
      <c r="AJ212" s="27">
        <f t="shared" ref="AJ212" si="996">(J212+K212)*Y212</f>
        <v>50</v>
      </c>
      <c r="AK212" s="8">
        <f t="shared" ref="AK212" si="997">AJ212/AH212</f>
        <v>3.3333333333333335</v>
      </c>
      <c r="AM212" s="2">
        <v>660</v>
      </c>
      <c r="AN212" s="26">
        <f t="shared" ref="AN212" si="998">(((Z212*12)+(O212*2)+(AI212*25)+(1.2*AM212))+(AJ212*5)+(X212*75)+(V212*50)+(AK212*20)-(N212*10)-((AG212*30)-30)+(AF212*4)-(AE212*8)-(T212*25)+(AA212*4)+(W212*50)+(S212*Y212*100)-(Y212*2))*(1-(U212/200))</f>
        <v>2221.9999999999995</v>
      </c>
      <c r="AO212" s="40" t="s">
        <v>19</v>
      </c>
      <c r="AP212" s="57" t="s">
        <v>19</v>
      </c>
    </row>
    <row r="213" spans="1:42">
      <c r="A213" s="2" t="s">
        <v>278</v>
      </c>
      <c r="B213" s="55" t="s">
        <v>266</v>
      </c>
      <c r="C213" s="2" t="s">
        <v>74</v>
      </c>
      <c r="D213" s="2" t="s">
        <v>75</v>
      </c>
      <c r="E213" s="53" t="s">
        <v>263</v>
      </c>
      <c r="F213" s="3">
        <v>2</v>
      </c>
      <c r="G213" s="4">
        <v>4</v>
      </c>
      <c r="H213" s="4">
        <v>80</v>
      </c>
      <c r="J213" s="3">
        <f t="shared" si="962"/>
        <v>40</v>
      </c>
      <c r="K213" s="3">
        <v>15</v>
      </c>
      <c r="L213" s="3">
        <v>0</v>
      </c>
      <c r="N213" s="27">
        <f t="shared" ref="N213" si="999">L213+M213</f>
        <v>0</v>
      </c>
      <c r="O213" s="5">
        <f t="shared" ref="O213" si="1000">H213+I213</f>
        <v>80</v>
      </c>
      <c r="P213" s="5">
        <f t="shared" ref="P213" si="1001">O213-N213</f>
        <v>80</v>
      </c>
      <c r="Q213" s="5">
        <f t="shared" ref="Q213" si="1002">O213+N213</f>
        <v>80</v>
      </c>
      <c r="R213" s="37" t="str">
        <f t="shared" ref="R213" si="1003">IF(P213&gt;=61,"always",IF(Q213&gt;=61,"yes","no"))</f>
        <v>always</v>
      </c>
      <c r="T213" s="25">
        <v>0</v>
      </c>
      <c r="V213" s="3">
        <v>1</v>
      </c>
      <c r="Y213" s="2">
        <v>1</v>
      </c>
      <c r="Z213" s="5">
        <f t="shared" ref="Z213" si="1004">Y213*O213</f>
        <v>80</v>
      </c>
      <c r="AA213" s="2">
        <v>8</v>
      </c>
      <c r="AB213" s="5">
        <f t="shared" ref="AB213" si="1005">Z213*AA213</f>
        <v>640</v>
      </c>
      <c r="AD213" s="25">
        <v>5</v>
      </c>
      <c r="AE213" s="5">
        <f t="shared" ref="AE213" si="1006">AD213+AC213</f>
        <v>5</v>
      </c>
      <c r="AG213" s="2">
        <v>7</v>
      </c>
      <c r="AH213" s="46">
        <v>15</v>
      </c>
      <c r="AI213" s="8">
        <f t="shared" ref="AI213" si="1007">Z213/AH213</f>
        <v>5.333333333333333</v>
      </c>
      <c r="AJ213" s="27">
        <f t="shared" ref="AJ213" si="1008">(J213+K213)*Y213</f>
        <v>55</v>
      </c>
      <c r="AK213" s="8">
        <f t="shared" ref="AK213" si="1009">AJ213/AH213</f>
        <v>3.6666666666666665</v>
      </c>
      <c r="AM213" s="2">
        <v>660</v>
      </c>
      <c r="AN213" s="26">
        <f t="shared" ref="AN213" si="1010">(((Z213*12)+(O213*2)+(AI213*25)+(1.2*AM213))+(AJ213*5)+(X213*75)+(V213*50)+(AK213*20)-(N213*10)-((AG213*30)-30)+(AF213*4)-(AE213*8)-(T213*25)+(AA213*4)+(W213*50)+(S213*Y213*100)-(Y213*2))*(1-(U213/200))</f>
        <v>2253.6666666666665</v>
      </c>
      <c r="AO213" s="40" t="s">
        <v>19</v>
      </c>
      <c r="AP213" s="57" t="s">
        <v>19</v>
      </c>
    </row>
    <row r="214" spans="1:42">
      <c r="A214" s="2" t="s">
        <v>15</v>
      </c>
      <c r="B214" s="55" t="s">
        <v>266</v>
      </c>
      <c r="C214" s="2" t="s">
        <v>74</v>
      </c>
      <c r="D214" s="2" t="s">
        <v>75</v>
      </c>
      <c r="E214" s="53" t="s">
        <v>263</v>
      </c>
      <c r="F214" s="3">
        <v>2</v>
      </c>
      <c r="G214" s="4">
        <v>4</v>
      </c>
      <c r="H214" s="4">
        <v>80</v>
      </c>
      <c r="I214" s="3">
        <v>15</v>
      </c>
      <c r="J214" s="3">
        <f t="shared" si="962"/>
        <v>40</v>
      </c>
      <c r="L214" s="3">
        <v>0</v>
      </c>
      <c r="N214" s="27">
        <f t="shared" ref="N214" si="1011">L214+M214</f>
        <v>0</v>
      </c>
      <c r="O214" s="5">
        <f t="shared" ref="O214" si="1012">H214+I214</f>
        <v>95</v>
      </c>
      <c r="P214" s="5">
        <f t="shared" ref="P214" si="1013">O214-N214</f>
        <v>95</v>
      </c>
      <c r="Q214" s="5">
        <f t="shared" ref="Q214" si="1014">O214+N214</f>
        <v>95</v>
      </c>
      <c r="R214" s="37" t="str">
        <f t="shared" ref="R214" si="1015">IF(P214&gt;=61,"always",IF(Q214&gt;=61,"yes","no"))</f>
        <v>always</v>
      </c>
      <c r="T214" s="25">
        <v>0</v>
      </c>
      <c r="V214" s="3">
        <v>1</v>
      </c>
      <c r="Y214" s="2">
        <v>1</v>
      </c>
      <c r="Z214" s="5">
        <f t="shared" ref="Z214" si="1016">Y214*O214</f>
        <v>95</v>
      </c>
      <c r="AA214" s="2">
        <v>8</v>
      </c>
      <c r="AB214" s="5">
        <f t="shared" ref="AB214" si="1017">Z214*AA214</f>
        <v>760</v>
      </c>
      <c r="AC214" s="28">
        <v>3</v>
      </c>
      <c r="AD214" s="25">
        <v>5</v>
      </c>
      <c r="AE214" s="5">
        <f t="shared" ref="AE214" si="1018">AD214+AC214</f>
        <v>8</v>
      </c>
      <c r="AG214" s="2">
        <v>7</v>
      </c>
      <c r="AH214" s="46">
        <v>15</v>
      </c>
      <c r="AI214" s="8">
        <f t="shared" ref="AI214" si="1019">Z214/AH214</f>
        <v>6.333333333333333</v>
      </c>
      <c r="AJ214" s="27">
        <f t="shared" ref="AJ214" si="1020">(J214+K214)*Y214</f>
        <v>40</v>
      </c>
      <c r="AK214" s="8">
        <f t="shared" ref="AK214" si="1021">AJ214/AH214</f>
        <v>2.6666666666666665</v>
      </c>
      <c r="AM214" s="2">
        <v>660</v>
      </c>
      <c r="AN214" s="26">
        <f t="shared" ref="AN214" si="1022">(((Z214*12)+(O214*2)+(AI214*25)+(1.2*AM214))+(AJ214*5)+(X214*75)+(V214*50)+(AK214*20)-(N214*10)-((AG214*30)-30)+(AF214*4)-(AE214*8)-(T214*25)+(AA214*4)+(W214*50)+(S214*Y214*100)-(Y214*2))*(1-(U214/200))</f>
        <v>2369.6666666666665</v>
      </c>
      <c r="AO214" s="40" t="s">
        <v>19</v>
      </c>
      <c r="AP214" s="57" t="s">
        <v>19</v>
      </c>
    </row>
    <row r="215" spans="1:42">
      <c r="A215" s="2" t="s">
        <v>15</v>
      </c>
      <c r="B215" s="55" t="s">
        <v>266</v>
      </c>
      <c r="C215" s="2" t="s">
        <v>74</v>
      </c>
      <c r="D215" s="2" t="s">
        <v>75</v>
      </c>
      <c r="E215" s="53" t="s">
        <v>263</v>
      </c>
      <c r="F215" s="3">
        <v>3</v>
      </c>
      <c r="G215" s="4">
        <v>5</v>
      </c>
      <c r="H215" s="4">
        <v>80</v>
      </c>
      <c r="I215" s="3">
        <v>20</v>
      </c>
      <c r="J215" s="3">
        <f t="shared" si="962"/>
        <v>40</v>
      </c>
      <c r="L215" s="3">
        <v>0</v>
      </c>
      <c r="N215" s="27">
        <f t="shared" ref="N215:N216" si="1023">L215+M215</f>
        <v>0</v>
      </c>
      <c r="O215" s="5">
        <f t="shared" ref="O215:O216" si="1024">H215+I215</f>
        <v>100</v>
      </c>
      <c r="P215" s="5">
        <f t="shared" ref="P215:P216" si="1025">O215-N215</f>
        <v>100</v>
      </c>
      <c r="Q215" s="5">
        <f t="shared" ref="Q215:Q216" si="1026">O215+N215</f>
        <v>100</v>
      </c>
      <c r="R215" s="37" t="str">
        <f t="shared" ref="R215:R216" si="1027">IF(P215&gt;=61,"always",IF(Q215&gt;=61,"yes","no"))</f>
        <v>always</v>
      </c>
      <c r="T215" s="25">
        <v>0</v>
      </c>
      <c r="V215" s="3">
        <v>1</v>
      </c>
      <c r="Y215" s="2">
        <v>1</v>
      </c>
      <c r="Z215" s="5">
        <f t="shared" ref="Z215:Z216" si="1028">Y215*O215</f>
        <v>100</v>
      </c>
      <c r="AA215" s="2">
        <v>8</v>
      </c>
      <c r="AB215" s="5">
        <f t="shared" ref="AB215:AB216" si="1029">Z215*AA215</f>
        <v>800</v>
      </c>
      <c r="AC215" s="28">
        <v>5</v>
      </c>
      <c r="AD215" s="25">
        <v>5</v>
      </c>
      <c r="AE215" s="5">
        <f t="shared" ref="AE215:AE216" si="1030">AD215+AC215</f>
        <v>10</v>
      </c>
      <c r="AG215" s="2">
        <v>7</v>
      </c>
      <c r="AH215" s="46">
        <v>15</v>
      </c>
      <c r="AI215" s="8">
        <f t="shared" ref="AI215:AI216" si="1031">Z215/AH215</f>
        <v>6.666666666666667</v>
      </c>
      <c r="AJ215" s="27">
        <f t="shared" ref="AJ215:AJ216" si="1032">(J215+K215)*Y215</f>
        <v>40</v>
      </c>
      <c r="AK215" s="8">
        <f t="shared" ref="AK215:AK216" si="1033">AJ215/AH215</f>
        <v>2.6666666666666665</v>
      </c>
      <c r="AM215" s="2">
        <v>660</v>
      </c>
      <c r="AN215" s="26">
        <f t="shared" ref="AN215:AN216" si="1034">(((Z215*12)+(O215*2)+(AI215*25)+(1.2*AM215))+(AJ215*5)+(X215*75)+(V215*50)+(AK215*20)-(N215*10)-((AG215*30)-30)+(AF215*4)-(AE215*8)-(T215*25)+(AA215*4)+(W215*50)+(S215*Y215*100)-(Y215*2))*(1-(U215/200))</f>
        <v>2432.0000000000005</v>
      </c>
      <c r="AO215" s="40" t="s">
        <v>19</v>
      </c>
      <c r="AP215" s="57" t="s">
        <v>19</v>
      </c>
    </row>
    <row r="216" spans="1:42">
      <c r="A216" s="2" t="s">
        <v>279</v>
      </c>
      <c r="B216" s="55" t="s">
        <v>266</v>
      </c>
      <c r="C216" s="2" t="s">
        <v>74</v>
      </c>
      <c r="D216" s="2" t="s">
        <v>75</v>
      </c>
      <c r="E216" s="53" t="s">
        <v>263</v>
      </c>
      <c r="F216" s="3">
        <v>1</v>
      </c>
      <c r="G216" s="4">
        <v>2</v>
      </c>
      <c r="H216" s="4">
        <v>80</v>
      </c>
      <c r="J216" s="3">
        <f t="shared" si="962"/>
        <v>40</v>
      </c>
      <c r="L216" s="3">
        <v>0</v>
      </c>
      <c r="N216" s="27">
        <f t="shared" si="1023"/>
        <v>0</v>
      </c>
      <c r="O216" s="5">
        <f t="shared" si="1024"/>
        <v>80</v>
      </c>
      <c r="P216" s="5">
        <f t="shared" si="1025"/>
        <v>80</v>
      </c>
      <c r="Q216" s="5">
        <f t="shared" si="1026"/>
        <v>80</v>
      </c>
      <c r="R216" s="37" t="str">
        <f t="shared" si="1027"/>
        <v>always</v>
      </c>
      <c r="T216" s="25">
        <v>0</v>
      </c>
      <c r="V216" s="3">
        <v>1</v>
      </c>
      <c r="W216" s="3">
        <v>1</v>
      </c>
      <c r="X216" s="6">
        <v>1.25</v>
      </c>
      <c r="Y216" s="2">
        <v>1</v>
      </c>
      <c r="Z216" s="5">
        <f t="shared" si="1028"/>
        <v>80</v>
      </c>
      <c r="AA216" s="2">
        <v>8</v>
      </c>
      <c r="AB216" s="5">
        <f t="shared" si="1029"/>
        <v>640</v>
      </c>
      <c r="AD216" s="25">
        <v>5</v>
      </c>
      <c r="AE216" s="5">
        <f t="shared" si="1030"/>
        <v>5</v>
      </c>
      <c r="AG216" s="2">
        <v>7</v>
      </c>
      <c r="AH216" s="46">
        <v>15</v>
      </c>
      <c r="AI216" s="8">
        <f t="shared" si="1031"/>
        <v>5.333333333333333</v>
      </c>
      <c r="AJ216" s="27">
        <f t="shared" si="1032"/>
        <v>40</v>
      </c>
      <c r="AK216" s="8">
        <f t="shared" si="1033"/>
        <v>2.6666666666666665</v>
      </c>
      <c r="AM216" s="2">
        <v>660</v>
      </c>
      <c r="AN216" s="26">
        <f t="shared" si="1034"/>
        <v>2302.4166666666665</v>
      </c>
      <c r="AO216" s="40" t="s">
        <v>19</v>
      </c>
      <c r="AP216" s="57" t="s">
        <v>19</v>
      </c>
    </row>
    <row r="217" spans="1:42">
      <c r="A217" s="2" t="s">
        <v>280</v>
      </c>
      <c r="B217" s="55" t="s">
        <v>266</v>
      </c>
      <c r="C217" s="2" t="s">
        <v>74</v>
      </c>
      <c r="D217" s="2" t="s">
        <v>75</v>
      </c>
      <c r="E217" s="53" t="s">
        <v>263</v>
      </c>
      <c r="F217" s="3">
        <v>2</v>
      </c>
      <c r="G217" s="4">
        <v>4</v>
      </c>
      <c r="H217" s="4">
        <v>80</v>
      </c>
      <c r="J217" s="3">
        <f t="shared" si="962"/>
        <v>40</v>
      </c>
      <c r="L217" s="3">
        <v>0</v>
      </c>
      <c r="N217" s="27">
        <f t="shared" ref="N217" si="1035">L217+M217</f>
        <v>0</v>
      </c>
      <c r="O217" s="5">
        <f t="shared" ref="O217" si="1036">H217+I217</f>
        <v>80</v>
      </c>
      <c r="P217" s="5">
        <f t="shared" ref="P217" si="1037">O217-N217</f>
        <v>80</v>
      </c>
      <c r="Q217" s="5">
        <f t="shared" ref="Q217" si="1038">O217+N217</f>
        <v>80</v>
      </c>
      <c r="R217" s="37" t="str">
        <f t="shared" ref="R217" si="1039">IF(P217&gt;=61,"always",IF(Q217&gt;=61,"yes","no"))</f>
        <v>always</v>
      </c>
      <c r="T217" s="25">
        <v>0</v>
      </c>
      <c r="V217" s="3">
        <v>1</v>
      </c>
      <c r="W217" s="3">
        <v>2</v>
      </c>
      <c r="X217" s="6">
        <v>1.5</v>
      </c>
      <c r="Y217" s="2">
        <v>1</v>
      </c>
      <c r="Z217" s="5">
        <f t="shared" ref="Z217" si="1040">Y217*O217</f>
        <v>80</v>
      </c>
      <c r="AA217" s="2">
        <v>8</v>
      </c>
      <c r="AB217" s="5">
        <f t="shared" ref="AB217" si="1041">Z217*AA217</f>
        <v>640</v>
      </c>
      <c r="AD217" s="25">
        <v>5</v>
      </c>
      <c r="AE217" s="5">
        <f t="shared" ref="AE217" si="1042">AD217+AC217</f>
        <v>5</v>
      </c>
      <c r="AG217" s="2">
        <v>7</v>
      </c>
      <c r="AH217" s="46">
        <v>15</v>
      </c>
      <c r="AI217" s="8">
        <f t="shared" ref="AI217" si="1043">Z217/AH217</f>
        <v>5.333333333333333</v>
      </c>
      <c r="AJ217" s="27">
        <f t="shared" ref="AJ217" si="1044">(J217+K217)*Y217</f>
        <v>40</v>
      </c>
      <c r="AK217" s="8">
        <f t="shared" ref="AK217" si="1045">AJ217/AH217</f>
        <v>2.6666666666666665</v>
      </c>
      <c r="AM217" s="2">
        <v>660</v>
      </c>
      <c r="AN217" s="26">
        <f t="shared" ref="AN217" si="1046">(((Z217*12)+(O217*2)+(AI217*25)+(1.2*AM217))+(AJ217*5)+(X217*75)+(V217*50)+(AK217*20)-(N217*10)-((AG217*30)-30)+(AF217*4)-(AE217*8)-(T217*25)+(AA217*4)+(W217*50)+(S217*Y217*100)-(Y217*2))*(1-(U217/200))</f>
        <v>2371.1666666666665</v>
      </c>
      <c r="AO217" s="40" t="s">
        <v>19</v>
      </c>
      <c r="AP217" s="57" t="s">
        <v>19</v>
      </c>
    </row>
    <row r="218" spans="1:42">
      <c r="A218" s="2" t="s">
        <v>82</v>
      </c>
      <c r="B218" s="55" t="s">
        <v>266</v>
      </c>
      <c r="C218" s="2" t="s">
        <v>77</v>
      </c>
      <c r="D218" s="2" t="s">
        <v>78</v>
      </c>
      <c r="E218" s="53">
        <v>3025</v>
      </c>
      <c r="F218" s="3">
        <v>0</v>
      </c>
      <c r="G218" s="4">
        <v>0</v>
      </c>
      <c r="H218" s="4">
        <v>4</v>
      </c>
      <c r="J218" s="3">
        <v>2</v>
      </c>
      <c r="L218" s="3">
        <v>0</v>
      </c>
      <c r="N218" s="27">
        <f t="shared" ref="N218:N221" si="1047">L218+M218</f>
        <v>0</v>
      </c>
      <c r="O218" s="5">
        <f t="shared" ref="O218:O221" si="1048">H218+I218</f>
        <v>4</v>
      </c>
      <c r="P218" s="5">
        <f t="shared" ref="P218:P221" si="1049">O218-N218</f>
        <v>4</v>
      </c>
      <c r="Q218" s="5">
        <f t="shared" ref="Q218:Q221" si="1050">O218+N218</f>
        <v>4</v>
      </c>
      <c r="R218" s="37" t="str">
        <f t="shared" ref="R218:R221" si="1051">IF(P218&gt;=61,"always",IF(Q218&gt;=61,"yes","no"))</f>
        <v>no</v>
      </c>
      <c r="T218" s="25">
        <v>0</v>
      </c>
      <c r="Y218" s="2">
        <v>5</v>
      </c>
      <c r="Z218" s="5">
        <f t="shared" ref="Z218:Z221" si="1052">Y218*O218</f>
        <v>20</v>
      </c>
      <c r="AA218" s="2">
        <v>24</v>
      </c>
      <c r="AB218" s="5">
        <f t="shared" si="893"/>
        <v>480</v>
      </c>
      <c r="AD218" s="25">
        <v>6</v>
      </c>
      <c r="AE218" s="5">
        <f t="shared" si="960"/>
        <v>6</v>
      </c>
      <c r="AF218" s="8">
        <f>Z218/AE218</f>
        <v>3.3333333333333335</v>
      </c>
      <c r="AG218" s="2">
        <v>1</v>
      </c>
      <c r="AH218" s="46">
        <v>2</v>
      </c>
      <c r="AI218" s="8">
        <f t="shared" si="896"/>
        <v>10</v>
      </c>
      <c r="AJ218" s="27">
        <f t="shared" si="604"/>
        <v>10</v>
      </c>
      <c r="AK218" s="8">
        <f t="shared" ref="AK218:AK221" si="1053">AJ218/AH218</f>
        <v>5</v>
      </c>
      <c r="AM218" s="2">
        <v>630</v>
      </c>
      <c r="AN218" s="26">
        <f t="shared" si="954"/>
        <v>1455.3333333333333</v>
      </c>
      <c r="AO218" s="40" t="s">
        <v>19</v>
      </c>
    </row>
    <row r="219" spans="1:42">
      <c r="A219" s="2" t="s">
        <v>172</v>
      </c>
      <c r="B219" s="55" t="s">
        <v>266</v>
      </c>
      <c r="C219" s="2" t="s">
        <v>77</v>
      </c>
      <c r="D219" s="2" t="s">
        <v>79</v>
      </c>
      <c r="E219" s="53">
        <v>3025</v>
      </c>
      <c r="F219" s="3">
        <v>0</v>
      </c>
      <c r="G219" s="4">
        <v>0</v>
      </c>
      <c r="H219" s="4">
        <v>4</v>
      </c>
      <c r="J219" s="3">
        <v>2</v>
      </c>
      <c r="L219" s="3">
        <v>0</v>
      </c>
      <c r="N219" s="27">
        <f t="shared" si="1047"/>
        <v>0</v>
      </c>
      <c r="O219" s="5">
        <f t="shared" si="1048"/>
        <v>4</v>
      </c>
      <c r="P219" s="5">
        <f t="shared" si="1049"/>
        <v>4</v>
      </c>
      <c r="Q219" s="5">
        <f t="shared" si="1050"/>
        <v>4</v>
      </c>
      <c r="R219" s="37" t="str">
        <f t="shared" si="1051"/>
        <v>no</v>
      </c>
      <c r="T219" s="25">
        <v>0</v>
      </c>
      <c r="Y219" s="2">
        <v>10</v>
      </c>
      <c r="Z219" s="5">
        <f t="shared" si="1052"/>
        <v>40</v>
      </c>
      <c r="AA219" s="2">
        <v>12</v>
      </c>
      <c r="AB219" s="5">
        <f t="shared" si="893"/>
        <v>480</v>
      </c>
      <c r="AD219" s="25">
        <v>10</v>
      </c>
      <c r="AE219" s="5">
        <f t="shared" si="960"/>
        <v>10</v>
      </c>
      <c r="AF219" s="8">
        <f t="shared" ref="AF219:AF221" si="1054">Z219/AE219</f>
        <v>4</v>
      </c>
      <c r="AG219" s="2">
        <v>2</v>
      </c>
      <c r="AH219" s="46">
        <v>5</v>
      </c>
      <c r="AI219" s="8">
        <f t="shared" si="896"/>
        <v>8</v>
      </c>
      <c r="AJ219" s="27">
        <f t="shared" si="604"/>
        <v>20</v>
      </c>
      <c r="AK219" s="8">
        <f t="shared" si="1053"/>
        <v>4</v>
      </c>
      <c r="AM219" s="2">
        <v>630</v>
      </c>
      <c r="AN219" s="26">
        <f t="shared" si="954"/>
        <v>1558</v>
      </c>
      <c r="AO219" s="40" t="s">
        <v>19</v>
      </c>
    </row>
    <row r="220" spans="1:42">
      <c r="A220" s="2" t="s">
        <v>82</v>
      </c>
      <c r="B220" s="55" t="s">
        <v>266</v>
      </c>
      <c r="C220" s="2" t="s">
        <v>77</v>
      </c>
      <c r="D220" s="2" t="s">
        <v>80</v>
      </c>
      <c r="E220" s="53">
        <v>3025</v>
      </c>
      <c r="F220" s="3">
        <v>0</v>
      </c>
      <c r="G220" s="4">
        <v>0</v>
      </c>
      <c r="H220" s="4">
        <v>4</v>
      </c>
      <c r="J220" s="3">
        <v>2</v>
      </c>
      <c r="L220" s="3">
        <v>0</v>
      </c>
      <c r="N220" s="27">
        <f t="shared" si="1047"/>
        <v>0</v>
      </c>
      <c r="O220" s="5">
        <f t="shared" si="1048"/>
        <v>4</v>
      </c>
      <c r="P220" s="5">
        <f t="shared" si="1049"/>
        <v>4</v>
      </c>
      <c r="Q220" s="5">
        <f t="shared" si="1050"/>
        <v>4</v>
      </c>
      <c r="R220" s="37" t="str">
        <f t="shared" si="1051"/>
        <v>no</v>
      </c>
      <c r="T220" s="25">
        <v>0</v>
      </c>
      <c r="Y220" s="2">
        <v>15</v>
      </c>
      <c r="Z220" s="5">
        <f t="shared" si="1052"/>
        <v>60</v>
      </c>
      <c r="AA220" s="2">
        <v>8</v>
      </c>
      <c r="AB220" s="5">
        <f t="shared" si="893"/>
        <v>480</v>
      </c>
      <c r="AD220" s="25">
        <v>14</v>
      </c>
      <c r="AE220" s="5">
        <f t="shared" si="960"/>
        <v>14</v>
      </c>
      <c r="AF220" s="8">
        <f t="shared" si="1054"/>
        <v>4.2857142857142856</v>
      </c>
      <c r="AG220" s="2">
        <v>3</v>
      </c>
      <c r="AH220" s="46">
        <v>7</v>
      </c>
      <c r="AI220" s="8">
        <f t="shared" si="896"/>
        <v>8.5714285714285712</v>
      </c>
      <c r="AJ220" s="27">
        <f t="shared" si="604"/>
        <v>30</v>
      </c>
      <c r="AK220" s="8">
        <f t="shared" si="1053"/>
        <v>4.2857142857142856</v>
      </c>
      <c r="AM220" s="2">
        <v>630</v>
      </c>
      <c r="AN220" s="26">
        <f t="shared" si="954"/>
        <v>1781.1428571428571</v>
      </c>
      <c r="AO220" s="40" t="s">
        <v>19</v>
      </c>
    </row>
    <row r="221" spans="1:42">
      <c r="A221" s="2" t="s">
        <v>172</v>
      </c>
      <c r="B221" s="55" t="s">
        <v>266</v>
      </c>
      <c r="C221" s="2" t="s">
        <v>77</v>
      </c>
      <c r="D221" s="2" t="s">
        <v>81</v>
      </c>
      <c r="E221" s="53">
        <v>3025</v>
      </c>
      <c r="F221" s="3">
        <v>0</v>
      </c>
      <c r="G221" s="4">
        <v>0</v>
      </c>
      <c r="H221" s="4">
        <v>4</v>
      </c>
      <c r="J221" s="3">
        <v>2</v>
      </c>
      <c r="L221" s="3">
        <v>0</v>
      </c>
      <c r="N221" s="27">
        <f t="shared" si="1047"/>
        <v>0</v>
      </c>
      <c r="O221" s="5">
        <f t="shared" si="1048"/>
        <v>4</v>
      </c>
      <c r="P221" s="5">
        <f t="shared" si="1049"/>
        <v>4</v>
      </c>
      <c r="Q221" s="5">
        <f t="shared" si="1050"/>
        <v>4</v>
      </c>
      <c r="R221" s="37" t="str">
        <f t="shared" si="1051"/>
        <v>no</v>
      </c>
      <c r="T221" s="25">
        <v>0</v>
      </c>
      <c r="Y221" s="2">
        <v>20</v>
      </c>
      <c r="Z221" s="5">
        <f t="shared" si="1052"/>
        <v>80</v>
      </c>
      <c r="AA221" s="2">
        <v>6</v>
      </c>
      <c r="AB221" s="5">
        <f t="shared" si="893"/>
        <v>480</v>
      </c>
      <c r="AD221" s="25">
        <v>18</v>
      </c>
      <c r="AE221" s="5">
        <f t="shared" si="960"/>
        <v>18</v>
      </c>
      <c r="AF221" s="8">
        <f t="shared" si="1054"/>
        <v>4.4444444444444446</v>
      </c>
      <c r="AG221" s="2">
        <v>5</v>
      </c>
      <c r="AH221" s="46">
        <v>10</v>
      </c>
      <c r="AI221" s="8">
        <f t="shared" si="896"/>
        <v>8</v>
      </c>
      <c r="AJ221" s="27">
        <f t="shared" si="604"/>
        <v>40</v>
      </c>
      <c r="AK221" s="8">
        <f t="shared" si="1053"/>
        <v>4</v>
      </c>
      <c r="AM221" s="2">
        <v>630</v>
      </c>
      <c r="AN221" s="26">
        <f t="shared" si="954"/>
        <v>1941.7777777777778</v>
      </c>
      <c r="AO221" s="40" t="s">
        <v>19</v>
      </c>
    </row>
    <row r="222" spans="1:42">
      <c r="A222" s="2" t="s">
        <v>253</v>
      </c>
      <c r="B222" s="55" t="s">
        <v>266</v>
      </c>
      <c r="C222" s="2" t="s">
        <v>77</v>
      </c>
      <c r="D222" s="2" t="s">
        <v>78</v>
      </c>
      <c r="E222" s="53" t="s">
        <v>263</v>
      </c>
      <c r="F222" s="3">
        <v>0</v>
      </c>
      <c r="G222" s="4">
        <v>0</v>
      </c>
      <c r="H222" s="4">
        <v>4</v>
      </c>
      <c r="J222" s="3">
        <v>2</v>
      </c>
      <c r="L222" s="3">
        <v>0</v>
      </c>
      <c r="N222" s="27">
        <f t="shared" ref="N222:N225" si="1055">L222+M222</f>
        <v>0</v>
      </c>
      <c r="O222" s="5">
        <f t="shared" ref="O222:O225" si="1056">H222+I222</f>
        <v>4</v>
      </c>
      <c r="P222" s="5">
        <f t="shared" ref="P222:P225" si="1057">O222-N222</f>
        <v>4</v>
      </c>
      <c r="Q222" s="5">
        <f t="shared" ref="Q222:Q225" si="1058">O222+N222</f>
        <v>4</v>
      </c>
      <c r="R222" s="37" t="str">
        <f t="shared" ref="R222:R225" si="1059">IF(P222&gt;=61,"always",IF(Q222&gt;=61,"yes","no"))</f>
        <v>no</v>
      </c>
      <c r="T222" s="25">
        <v>0</v>
      </c>
      <c r="W222" s="3">
        <v>1</v>
      </c>
      <c r="Y222" s="2">
        <v>5</v>
      </c>
      <c r="Z222" s="5">
        <f t="shared" ref="Z222:Z225" si="1060">Y222*O222</f>
        <v>20</v>
      </c>
      <c r="AA222" s="2">
        <v>24</v>
      </c>
      <c r="AB222" s="5">
        <f t="shared" ref="AB222:AB225" si="1061">Z222*AA222</f>
        <v>480</v>
      </c>
      <c r="AD222" s="25">
        <v>6</v>
      </c>
      <c r="AE222" s="5">
        <f t="shared" ref="AE222:AE225" si="1062">AD222+AC222</f>
        <v>6</v>
      </c>
      <c r="AF222" s="8">
        <f>Z222/AE222</f>
        <v>3.3333333333333335</v>
      </c>
      <c r="AG222" s="2">
        <v>1</v>
      </c>
      <c r="AH222" s="46">
        <v>2</v>
      </c>
      <c r="AI222" s="8">
        <f t="shared" ref="AI222:AI225" si="1063">Z222/AH222</f>
        <v>10</v>
      </c>
      <c r="AJ222" s="27">
        <f t="shared" ref="AJ222:AJ225" si="1064">(J222+K222)*Y222</f>
        <v>10</v>
      </c>
      <c r="AK222" s="8">
        <f t="shared" ref="AK222:AK225" si="1065">AJ222/AH222</f>
        <v>5</v>
      </c>
      <c r="AM222" s="31">
        <v>600</v>
      </c>
      <c r="AN222" s="26">
        <f t="shared" ref="AN222:AN225" si="1066">(((Z222*12)+(O222*2)+(AI222*25)+(1.2*AM222))+(AJ222*5)+(X222*75)+(V222*50)+(AK222*20)-(N222*10)-((AG222*30)-30)+(AF222*4)-(AE222*8)-(T222*25)+(AA222*4)+(W222*50)+(S222*Y222*100)-(Y222*2))*(1-(U222/200))</f>
        <v>1469.3333333333333</v>
      </c>
      <c r="AO222" s="40" t="s">
        <v>19</v>
      </c>
      <c r="AP222" s="57" t="s">
        <v>19</v>
      </c>
    </row>
    <row r="223" spans="1:42">
      <c r="A223" s="2" t="s">
        <v>253</v>
      </c>
      <c r="B223" s="55" t="s">
        <v>266</v>
      </c>
      <c r="C223" s="2" t="s">
        <v>77</v>
      </c>
      <c r="D223" s="2" t="s">
        <v>79</v>
      </c>
      <c r="E223" s="53" t="s">
        <v>263</v>
      </c>
      <c r="F223" s="3">
        <v>0</v>
      </c>
      <c r="G223" s="4">
        <v>0</v>
      </c>
      <c r="H223" s="4">
        <v>4</v>
      </c>
      <c r="J223" s="3">
        <v>2</v>
      </c>
      <c r="L223" s="3">
        <v>0</v>
      </c>
      <c r="N223" s="27">
        <f t="shared" si="1055"/>
        <v>0</v>
      </c>
      <c r="O223" s="5">
        <f t="shared" si="1056"/>
        <v>4</v>
      </c>
      <c r="P223" s="5">
        <f t="shared" si="1057"/>
        <v>4</v>
      </c>
      <c r="Q223" s="5">
        <f t="shared" si="1058"/>
        <v>4</v>
      </c>
      <c r="R223" s="37" t="str">
        <f t="shared" si="1059"/>
        <v>no</v>
      </c>
      <c r="T223" s="25">
        <v>0</v>
      </c>
      <c r="W223" s="3">
        <v>1</v>
      </c>
      <c r="Y223" s="2">
        <v>10</v>
      </c>
      <c r="Z223" s="5">
        <f t="shared" si="1060"/>
        <v>40</v>
      </c>
      <c r="AA223" s="2">
        <v>12</v>
      </c>
      <c r="AB223" s="5">
        <f t="shared" si="1061"/>
        <v>480</v>
      </c>
      <c r="AD223" s="25">
        <v>10</v>
      </c>
      <c r="AE223" s="5">
        <f t="shared" si="1062"/>
        <v>10</v>
      </c>
      <c r="AF223" s="8">
        <f t="shared" ref="AF223:AF225" si="1067">Z223/AE223</f>
        <v>4</v>
      </c>
      <c r="AG223" s="2">
        <v>2</v>
      </c>
      <c r="AH223" s="46">
        <v>5</v>
      </c>
      <c r="AI223" s="8">
        <f t="shared" si="1063"/>
        <v>8</v>
      </c>
      <c r="AJ223" s="27">
        <f t="shared" si="1064"/>
        <v>20</v>
      </c>
      <c r="AK223" s="8">
        <f t="shared" si="1065"/>
        <v>4</v>
      </c>
      <c r="AM223" s="31">
        <v>600</v>
      </c>
      <c r="AN223" s="26">
        <f t="shared" si="1066"/>
        <v>1572</v>
      </c>
      <c r="AO223" s="40" t="s">
        <v>19</v>
      </c>
      <c r="AP223" s="57" t="s">
        <v>19</v>
      </c>
    </row>
    <row r="224" spans="1:42">
      <c r="A224" s="2" t="s">
        <v>253</v>
      </c>
      <c r="B224" s="55" t="s">
        <v>266</v>
      </c>
      <c r="C224" s="2" t="s">
        <v>77</v>
      </c>
      <c r="D224" s="2" t="s">
        <v>80</v>
      </c>
      <c r="E224" s="53" t="s">
        <v>263</v>
      </c>
      <c r="F224" s="3">
        <v>0</v>
      </c>
      <c r="G224" s="4">
        <v>0</v>
      </c>
      <c r="H224" s="4">
        <v>4</v>
      </c>
      <c r="J224" s="3">
        <v>2</v>
      </c>
      <c r="L224" s="3">
        <v>0</v>
      </c>
      <c r="N224" s="27">
        <f t="shared" si="1055"/>
        <v>0</v>
      </c>
      <c r="O224" s="5">
        <f t="shared" si="1056"/>
        <v>4</v>
      </c>
      <c r="P224" s="5">
        <f t="shared" si="1057"/>
        <v>4</v>
      </c>
      <c r="Q224" s="5">
        <f t="shared" si="1058"/>
        <v>4</v>
      </c>
      <c r="R224" s="37" t="str">
        <f t="shared" si="1059"/>
        <v>no</v>
      </c>
      <c r="T224" s="25">
        <v>0</v>
      </c>
      <c r="W224" s="3">
        <v>1</v>
      </c>
      <c r="Y224" s="2">
        <v>15</v>
      </c>
      <c r="Z224" s="5">
        <f t="shared" si="1060"/>
        <v>60</v>
      </c>
      <c r="AA224" s="2">
        <v>8</v>
      </c>
      <c r="AB224" s="5">
        <f t="shared" si="1061"/>
        <v>480</v>
      </c>
      <c r="AD224" s="25">
        <v>14</v>
      </c>
      <c r="AE224" s="5">
        <f t="shared" si="1062"/>
        <v>14</v>
      </c>
      <c r="AF224" s="8">
        <f t="shared" si="1067"/>
        <v>4.2857142857142856</v>
      </c>
      <c r="AG224" s="2">
        <v>3</v>
      </c>
      <c r="AH224" s="46">
        <v>7</v>
      </c>
      <c r="AI224" s="8">
        <f t="shared" si="1063"/>
        <v>8.5714285714285712</v>
      </c>
      <c r="AJ224" s="27">
        <f t="shared" si="1064"/>
        <v>30</v>
      </c>
      <c r="AK224" s="8">
        <f t="shared" si="1065"/>
        <v>4.2857142857142856</v>
      </c>
      <c r="AM224" s="31">
        <v>600</v>
      </c>
      <c r="AN224" s="26">
        <f t="shared" si="1066"/>
        <v>1795.1428571428571</v>
      </c>
      <c r="AO224" s="40" t="s">
        <v>19</v>
      </c>
      <c r="AP224" s="57" t="s">
        <v>19</v>
      </c>
    </row>
    <row r="225" spans="1:42">
      <c r="A225" s="2" t="s">
        <v>253</v>
      </c>
      <c r="B225" s="55" t="s">
        <v>266</v>
      </c>
      <c r="C225" s="2" t="s">
        <v>77</v>
      </c>
      <c r="D225" s="2" t="s">
        <v>81</v>
      </c>
      <c r="E225" s="53" t="s">
        <v>263</v>
      </c>
      <c r="F225" s="3">
        <v>0</v>
      </c>
      <c r="G225" s="4">
        <v>0</v>
      </c>
      <c r="H225" s="4">
        <v>4</v>
      </c>
      <c r="J225" s="3">
        <v>2</v>
      </c>
      <c r="L225" s="3">
        <v>0</v>
      </c>
      <c r="N225" s="27">
        <f t="shared" si="1055"/>
        <v>0</v>
      </c>
      <c r="O225" s="5">
        <f t="shared" si="1056"/>
        <v>4</v>
      </c>
      <c r="P225" s="5">
        <f t="shared" si="1057"/>
        <v>4</v>
      </c>
      <c r="Q225" s="5">
        <f t="shared" si="1058"/>
        <v>4</v>
      </c>
      <c r="R225" s="37" t="str">
        <f t="shared" si="1059"/>
        <v>no</v>
      </c>
      <c r="T225" s="25">
        <v>0</v>
      </c>
      <c r="W225" s="3">
        <v>1</v>
      </c>
      <c r="Y225" s="2">
        <v>20</v>
      </c>
      <c r="Z225" s="5">
        <f t="shared" si="1060"/>
        <v>80</v>
      </c>
      <c r="AA225" s="2">
        <v>6</v>
      </c>
      <c r="AB225" s="5">
        <f t="shared" si="1061"/>
        <v>480</v>
      </c>
      <c r="AD225" s="25">
        <v>18</v>
      </c>
      <c r="AE225" s="5">
        <f t="shared" si="1062"/>
        <v>18</v>
      </c>
      <c r="AF225" s="8">
        <f t="shared" si="1067"/>
        <v>4.4444444444444446</v>
      </c>
      <c r="AG225" s="2">
        <v>5</v>
      </c>
      <c r="AH225" s="46">
        <v>10</v>
      </c>
      <c r="AI225" s="8">
        <f t="shared" si="1063"/>
        <v>8</v>
      </c>
      <c r="AJ225" s="27">
        <f t="shared" si="1064"/>
        <v>40</v>
      </c>
      <c r="AK225" s="8">
        <f t="shared" si="1065"/>
        <v>4</v>
      </c>
      <c r="AM225" s="31">
        <v>600</v>
      </c>
      <c r="AN225" s="26">
        <f t="shared" si="1066"/>
        <v>1955.7777777777778</v>
      </c>
      <c r="AO225" s="40" t="s">
        <v>19</v>
      </c>
      <c r="AP225" s="57" t="s">
        <v>19</v>
      </c>
    </row>
    <row r="226" spans="1:42">
      <c r="A226" s="2" t="s">
        <v>76</v>
      </c>
      <c r="B226" s="55" t="s">
        <v>266</v>
      </c>
      <c r="C226" s="2" t="s">
        <v>77</v>
      </c>
      <c r="D226" s="2" t="s">
        <v>78</v>
      </c>
      <c r="E226" s="53">
        <v>3025</v>
      </c>
      <c r="F226" s="3">
        <v>1</v>
      </c>
      <c r="G226" s="4">
        <v>2</v>
      </c>
      <c r="H226" s="4">
        <v>4</v>
      </c>
      <c r="J226" s="3">
        <v>2</v>
      </c>
      <c r="L226" s="3">
        <v>0</v>
      </c>
      <c r="N226" s="27">
        <f t="shared" si="955"/>
        <v>0</v>
      </c>
      <c r="O226" s="5">
        <f t="shared" si="956"/>
        <v>4</v>
      </c>
      <c r="P226" s="5">
        <f t="shared" si="957"/>
        <v>4</v>
      </c>
      <c r="Q226" s="5">
        <f t="shared" si="958"/>
        <v>4</v>
      </c>
      <c r="R226" s="37" t="str">
        <f t="shared" si="605"/>
        <v>no</v>
      </c>
      <c r="T226" s="25">
        <v>0</v>
      </c>
      <c r="V226" s="3">
        <v>1</v>
      </c>
      <c r="X226" s="6">
        <v>1.25</v>
      </c>
      <c r="Y226" s="2">
        <v>5</v>
      </c>
      <c r="Z226" s="5">
        <f t="shared" si="959"/>
        <v>20</v>
      </c>
      <c r="AA226" s="2">
        <v>24</v>
      </c>
      <c r="AB226" s="5">
        <f t="shared" ref="AB226:AB227" si="1068">Z226*AA226</f>
        <v>480</v>
      </c>
      <c r="AD226" s="25">
        <v>6</v>
      </c>
      <c r="AE226" s="5">
        <f t="shared" ref="AE226:AE227" si="1069">AD226+AC226</f>
        <v>6</v>
      </c>
      <c r="AF226" s="8">
        <f>Z226/AE226</f>
        <v>3.3333333333333335</v>
      </c>
      <c r="AG226" s="2">
        <v>1</v>
      </c>
      <c r="AH226" s="46">
        <v>2</v>
      </c>
      <c r="AI226" s="8">
        <f t="shared" ref="AI226:AI227" si="1070">Z226/AH226</f>
        <v>10</v>
      </c>
      <c r="AJ226" s="27">
        <f t="shared" ref="AJ226:AJ296" si="1071">(J226+K226)*Y226</f>
        <v>10</v>
      </c>
      <c r="AK226" s="8">
        <f t="shared" si="961"/>
        <v>5</v>
      </c>
      <c r="AM226" s="2">
        <v>630</v>
      </c>
      <c r="AN226" s="26">
        <f t="shared" si="954"/>
        <v>1599.0833333333333</v>
      </c>
      <c r="AO226" s="40" t="s">
        <v>19</v>
      </c>
    </row>
    <row r="227" spans="1:42">
      <c r="A227" s="2" t="s">
        <v>76</v>
      </c>
      <c r="B227" s="55" t="s">
        <v>266</v>
      </c>
      <c r="C227" s="2" t="s">
        <v>77</v>
      </c>
      <c r="D227" s="2" t="s">
        <v>78</v>
      </c>
      <c r="E227" s="53">
        <v>3025</v>
      </c>
      <c r="F227" s="3">
        <v>2</v>
      </c>
      <c r="G227" s="4">
        <v>4</v>
      </c>
      <c r="H227" s="4">
        <v>4</v>
      </c>
      <c r="J227" s="3">
        <v>2</v>
      </c>
      <c r="L227" s="3">
        <v>0</v>
      </c>
      <c r="N227" s="27">
        <f t="shared" si="955"/>
        <v>0</v>
      </c>
      <c r="O227" s="5">
        <f t="shared" si="956"/>
        <v>4</v>
      </c>
      <c r="P227" s="5">
        <f t="shared" si="957"/>
        <v>4</v>
      </c>
      <c r="Q227" s="5">
        <f t="shared" si="958"/>
        <v>4</v>
      </c>
      <c r="R227" s="37" t="str">
        <f t="shared" si="605"/>
        <v>no</v>
      </c>
      <c r="T227" s="25">
        <v>0</v>
      </c>
      <c r="V227" s="3">
        <v>2</v>
      </c>
      <c r="X227" s="6">
        <v>1.5</v>
      </c>
      <c r="Y227" s="2">
        <v>5</v>
      </c>
      <c r="Z227" s="5">
        <f t="shared" si="959"/>
        <v>20</v>
      </c>
      <c r="AA227" s="2">
        <v>24</v>
      </c>
      <c r="AB227" s="5">
        <f t="shared" si="1068"/>
        <v>480</v>
      </c>
      <c r="AD227" s="25">
        <v>6</v>
      </c>
      <c r="AE227" s="5">
        <f t="shared" si="1069"/>
        <v>6</v>
      </c>
      <c r="AF227" s="8">
        <f t="shared" ref="AF227:AF274" si="1072">Z227/AE227</f>
        <v>3.3333333333333335</v>
      </c>
      <c r="AG227" s="2">
        <v>1</v>
      </c>
      <c r="AH227" s="46">
        <v>2</v>
      </c>
      <c r="AI227" s="8">
        <f t="shared" si="1070"/>
        <v>10</v>
      </c>
      <c r="AJ227" s="27">
        <f t="shared" si="1071"/>
        <v>10</v>
      </c>
      <c r="AK227" s="8">
        <f t="shared" si="961"/>
        <v>5</v>
      </c>
      <c r="AM227" s="2">
        <v>630</v>
      </c>
      <c r="AN227" s="26">
        <f t="shared" si="954"/>
        <v>1667.8333333333333</v>
      </c>
      <c r="AO227" s="40" t="s">
        <v>19</v>
      </c>
    </row>
    <row r="228" spans="1:42">
      <c r="A228" s="2" t="s">
        <v>76</v>
      </c>
      <c r="B228" s="55" t="s">
        <v>266</v>
      </c>
      <c r="C228" s="2" t="s">
        <v>77</v>
      </c>
      <c r="D228" s="2" t="s">
        <v>79</v>
      </c>
      <c r="E228" s="53">
        <v>3025</v>
      </c>
      <c r="F228" s="3">
        <v>1</v>
      </c>
      <c r="G228" s="4">
        <v>2</v>
      </c>
      <c r="H228" s="4">
        <v>4</v>
      </c>
      <c r="J228" s="3">
        <v>2</v>
      </c>
      <c r="L228" s="3">
        <v>0</v>
      </c>
      <c r="N228" s="27">
        <f t="shared" ref="N228:N229" si="1073">L228+M228</f>
        <v>0</v>
      </c>
      <c r="O228" s="5">
        <f t="shared" ref="O228:O229" si="1074">H228+I228</f>
        <v>4</v>
      </c>
      <c r="P228" s="5">
        <f t="shared" ref="P228:P229" si="1075">O228-N228</f>
        <v>4</v>
      </c>
      <c r="Q228" s="5">
        <f t="shared" ref="Q228:Q229" si="1076">O228+N228</f>
        <v>4</v>
      </c>
      <c r="R228" s="37" t="str">
        <f t="shared" si="605"/>
        <v>no</v>
      </c>
      <c r="T228" s="25">
        <v>0</v>
      </c>
      <c r="V228" s="3">
        <v>1</v>
      </c>
      <c r="X228" s="6">
        <v>1.25</v>
      </c>
      <c r="Y228" s="2">
        <v>10</v>
      </c>
      <c r="Z228" s="5">
        <f t="shared" ref="Z228:Z229" si="1077">Y228*O228</f>
        <v>40</v>
      </c>
      <c r="AA228" s="2">
        <v>12</v>
      </c>
      <c r="AB228" s="5">
        <f t="shared" ref="AB228:AB229" si="1078">Z228*AA228</f>
        <v>480</v>
      </c>
      <c r="AD228" s="25">
        <v>10</v>
      </c>
      <c r="AE228" s="5">
        <f t="shared" ref="AE228:AE229" si="1079">AD228+AC228</f>
        <v>10</v>
      </c>
      <c r="AF228" s="8">
        <f t="shared" si="1072"/>
        <v>4</v>
      </c>
      <c r="AG228" s="2">
        <v>2</v>
      </c>
      <c r="AH228" s="46">
        <v>5</v>
      </c>
      <c r="AI228" s="8">
        <f t="shared" ref="AI228:AI229" si="1080">Z228/AH228</f>
        <v>8</v>
      </c>
      <c r="AJ228" s="27">
        <f t="shared" si="1071"/>
        <v>20</v>
      </c>
      <c r="AK228" s="8">
        <f t="shared" ref="AK228:AK229" si="1081">AJ228/AH228</f>
        <v>4</v>
      </c>
      <c r="AM228" s="2">
        <v>630</v>
      </c>
      <c r="AN228" s="26">
        <f t="shared" si="954"/>
        <v>1701.75</v>
      </c>
      <c r="AO228" s="40" t="s">
        <v>19</v>
      </c>
    </row>
    <row r="229" spans="1:42">
      <c r="A229" s="2" t="s">
        <v>76</v>
      </c>
      <c r="B229" s="55" t="s">
        <v>266</v>
      </c>
      <c r="C229" s="2" t="s">
        <v>77</v>
      </c>
      <c r="D229" s="2" t="s">
        <v>79</v>
      </c>
      <c r="E229" s="53">
        <v>3025</v>
      </c>
      <c r="F229" s="3">
        <v>2</v>
      </c>
      <c r="G229" s="4">
        <v>4</v>
      </c>
      <c r="H229" s="4">
        <v>4</v>
      </c>
      <c r="J229" s="3">
        <v>2</v>
      </c>
      <c r="L229" s="3">
        <v>0</v>
      </c>
      <c r="N229" s="27">
        <f t="shared" si="1073"/>
        <v>0</v>
      </c>
      <c r="O229" s="5">
        <f t="shared" si="1074"/>
        <v>4</v>
      </c>
      <c r="P229" s="5">
        <f t="shared" si="1075"/>
        <v>4</v>
      </c>
      <c r="Q229" s="5">
        <f t="shared" si="1076"/>
        <v>4</v>
      </c>
      <c r="R229" s="37" t="str">
        <f t="shared" si="605"/>
        <v>no</v>
      </c>
      <c r="T229" s="25">
        <v>0</v>
      </c>
      <c r="V229" s="3">
        <v>2</v>
      </c>
      <c r="X229" s="6">
        <v>1.5</v>
      </c>
      <c r="Y229" s="2">
        <v>10</v>
      </c>
      <c r="Z229" s="5">
        <f t="shared" si="1077"/>
        <v>40</v>
      </c>
      <c r="AA229" s="2">
        <v>12</v>
      </c>
      <c r="AB229" s="5">
        <f t="shared" si="1078"/>
        <v>480</v>
      </c>
      <c r="AD229" s="25">
        <v>10</v>
      </c>
      <c r="AE229" s="5">
        <f t="shared" si="1079"/>
        <v>10</v>
      </c>
      <c r="AF229" s="8">
        <f t="shared" si="1072"/>
        <v>4</v>
      </c>
      <c r="AG229" s="2">
        <v>2</v>
      </c>
      <c r="AH229" s="46">
        <v>5</v>
      </c>
      <c r="AI229" s="8">
        <f t="shared" si="1080"/>
        <v>8</v>
      </c>
      <c r="AJ229" s="27">
        <f t="shared" si="1071"/>
        <v>20</v>
      </c>
      <c r="AK229" s="8">
        <f t="shared" si="1081"/>
        <v>4</v>
      </c>
      <c r="AM229" s="2">
        <v>630</v>
      </c>
      <c r="AN229" s="26">
        <f t="shared" si="954"/>
        <v>1770.5</v>
      </c>
      <c r="AO229" s="40" t="s">
        <v>19</v>
      </c>
    </row>
    <row r="230" spans="1:42">
      <c r="A230" s="2" t="s">
        <v>76</v>
      </c>
      <c r="B230" s="55" t="s">
        <v>266</v>
      </c>
      <c r="C230" s="2" t="s">
        <v>77</v>
      </c>
      <c r="D230" s="2" t="s">
        <v>80</v>
      </c>
      <c r="E230" s="53">
        <v>3025</v>
      </c>
      <c r="F230" s="3">
        <v>1</v>
      </c>
      <c r="G230" s="4">
        <v>2</v>
      </c>
      <c r="H230" s="4">
        <v>4</v>
      </c>
      <c r="J230" s="3">
        <v>2</v>
      </c>
      <c r="L230" s="3">
        <v>0</v>
      </c>
      <c r="N230" s="27">
        <f t="shared" ref="N230:N274" si="1082">L230+M230</f>
        <v>0</v>
      </c>
      <c r="O230" s="5">
        <f t="shared" ref="O230:O274" si="1083">H230+I230</f>
        <v>4</v>
      </c>
      <c r="P230" s="5">
        <f t="shared" ref="P230:P274" si="1084">O230-N230</f>
        <v>4</v>
      </c>
      <c r="Q230" s="5">
        <f t="shared" ref="Q230:Q274" si="1085">O230+N230</f>
        <v>4</v>
      </c>
      <c r="R230" s="37" t="str">
        <f t="shared" si="605"/>
        <v>no</v>
      </c>
      <c r="T230" s="25">
        <v>0</v>
      </c>
      <c r="V230" s="3">
        <v>1</v>
      </c>
      <c r="X230" s="6">
        <v>1.25</v>
      </c>
      <c r="Y230" s="2">
        <v>15</v>
      </c>
      <c r="Z230" s="5">
        <f t="shared" ref="Z230:Z274" si="1086">Y230*O230</f>
        <v>60</v>
      </c>
      <c r="AA230" s="2">
        <v>8</v>
      </c>
      <c r="AB230" s="5">
        <f t="shared" ref="AB230:AB274" si="1087">Z230*AA230</f>
        <v>480</v>
      </c>
      <c r="AD230" s="25">
        <v>14</v>
      </c>
      <c r="AE230" s="5">
        <f t="shared" ref="AE230:AE274" si="1088">AD230+AC230</f>
        <v>14</v>
      </c>
      <c r="AF230" s="8">
        <f t="shared" si="1072"/>
        <v>4.2857142857142856</v>
      </c>
      <c r="AG230" s="2">
        <v>3</v>
      </c>
      <c r="AH230" s="46">
        <v>7</v>
      </c>
      <c r="AI230" s="8">
        <f t="shared" ref="AI230:AI274" si="1089">Z230/AH230</f>
        <v>8.5714285714285712</v>
      </c>
      <c r="AJ230" s="27">
        <f t="shared" si="1071"/>
        <v>30</v>
      </c>
      <c r="AK230" s="8">
        <f t="shared" ref="AK230:AK274" si="1090">AJ230/AH230</f>
        <v>4.2857142857142856</v>
      </c>
      <c r="AM230" s="2">
        <v>630</v>
      </c>
      <c r="AN230" s="26">
        <f t="shared" si="954"/>
        <v>1924.8928571428571</v>
      </c>
      <c r="AO230" s="40" t="s">
        <v>19</v>
      </c>
    </row>
    <row r="231" spans="1:42">
      <c r="A231" s="2" t="s">
        <v>76</v>
      </c>
      <c r="B231" s="55" t="s">
        <v>266</v>
      </c>
      <c r="C231" s="2" t="s">
        <v>77</v>
      </c>
      <c r="D231" s="2" t="s">
        <v>80</v>
      </c>
      <c r="E231" s="53">
        <v>3025</v>
      </c>
      <c r="F231" s="3">
        <v>2</v>
      </c>
      <c r="G231" s="4">
        <v>4</v>
      </c>
      <c r="H231" s="4">
        <v>4</v>
      </c>
      <c r="J231" s="3">
        <v>2</v>
      </c>
      <c r="L231" s="3">
        <v>0</v>
      </c>
      <c r="N231" s="27">
        <f t="shared" si="1082"/>
        <v>0</v>
      </c>
      <c r="O231" s="5">
        <f t="shared" si="1083"/>
        <v>4</v>
      </c>
      <c r="P231" s="5">
        <f t="shared" si="1084"/>
        <v>4</v>
      </c>
      <c r="Q231" s="5">
        <f t="shared" si="1085"/>
        <v>4</v>
      </c>
      <c r="R231" s="37" t="str">
        <f t="shared" si="605"/>
        <v>no</v>
      </c>
      <c r="T231" s="25">
        <v>0</v>
      </c>
      <c r="V231" s="3">
        <v>2</v>
      </c>
      <c r="X231" s="6">
        <v>1.5</v>
      </c>
      <c r="Y231" s="2">
        <v>15</v>
      </c>
      <c r="Z231" s="5">
        <f t="shared" si="1086"/>
        <v>60</v>
      </c>
      <c r="AA231" s="2">
        <v>8</v>
      </c>
      <c r="AB231" s="5">
        <f t="shared" si="1087"/>
        <v>480</v>
      </c>
      <c r="AD231" s="25">
        <v>14</v>
      </c>
      <c r="AE231" s="5">
        <f t="shared" si="1088"/>
        <v>14</v>
      </c>
      <c r="AF231" s="8">
        <f t="shared" si="1072"/>
        <v>4.2857142857142856</v>
      </c>
      <c r="AG231" s="2">
        <v>3</v>
      </c>
      <c r="AH231" s="46">
        <v>7</v>
      </c>
      <c r="AI231" s="8">
        <f t="shared" si="1089"/>
        <v>8.5714285714285712</v>
      </c>
      <c r="AJ231" s="27">
        <f t="shared" si="1071"/>
        <v>30</v>
      </c>
      <c r="AK231" s="8">
        <f t="shared" si="1090"/>
        <v>4.2857142857142856</v>
      </c>
      <c r="AM231" s="2">
        <v>630</v>
      </c>
      <c r="AN231" s="26">
        <f t="shared" si="954"/>
        <v>1993.6428571428573</v>
      </c>
      <c r="AO231" s="40" t="s">
        <v>19</v>
      </c>
    </row>
    <row r="232" spans="1:42">
      <c r="A232" s="2" t="s">
        <v>76</v>
      </c>
      <c r="B232" s="55" t="s">
        <v>266</v>
      </c>
      <c r="C232" s="2" t="s">
        <v>77</v>
      </c>
      <c r="D232" s="2" t="s">
        <v>81</v>
      </c>
      <c r="E232" s="53">
        <v>3025</v>
      </c>
      <c r="F232" s="3">
        <v>1</v>
      </c>
      <c r="G232" s="4">
        <v>2</v>
      </c>
      <c r="H232" s="4">
        <v>4</v>
      </c>
      <c r="J232" s="3">
        <v>2</v>
      </c>
      <c r="L232" s="3">
        <v>0</v>
      </c>
      <c r="N232" s="27">
        <f t="shared" si="1082"/>
        <v>0</v>
      </c>
      <c r="O232" s="5">
        <f t="shared" si="1083"/>
        <v>4</v>
      </c>
      <c r="P232" s="5">
        <f t="shared" si="1084"/>
        <v>4</v>
      </c>
      <c r="Q232" s="5">
        <f t="shared" si="1085"/>
        <v>4</v>
      </c>
      <c r="R232" s="37" t="str">
        <f t="shared" si="605"/>
        <v>no</v>
      </c>
      <c r="T232" s="25">
        <v>0</v>
      </c>
      <c r="V232" s="3">
        <v>1</v>
      </c>
      <c r="X232" s="6">
        <v>1.25</v>
      </c>
      <c r="Y232" s="2">
        <v>20</v>
      </c>
      <c r="Z232" s="5">
        <f t="shared" si="1086"/>
        <v>80</v>
      </c>
      <c r="AA232" s="2">
        <v>6</v>
      </c>
      <c r="AB232" s="5">
        <f t="shared" si="1087"/>
        <v>480</v>
      </c>
      <c r="AD232" s="25">
        <v>18</v>
      </c>
      <c r="AE232" s="5">
        <f t="shared" si="1088"/>
        <v>18</v>
      </c>
      <c r="AF232" s="8">
        <f t="shared" si="1072"/>
        <v>4.4444444444444446</v>
      </c>
      <c r="AG232" s="2">
        <v>5</v>
      </c>
      <c r="AH232" s="46">
        <v>10</v>
      </c>
      <c r="AI232" s="8">
        <f t="shared" si="1089"/>
        <v>8</v>
      </c>
      <c r="AJ232" s="27">
        <f t="shared" si="1071"/>
        <v>40</v>
      </c>
      <c r="AK232" s="8">
        <f t="shared" si="1090"/>
        <v>4</v>
      </c>
      <c r="AM232" s="2">
        <v>630</v>
      </c>
      <c r="AN232" s="26">
        <f t="shared" si="954"/>
        <v>2085.5277777777778</v>
      </c>
      <c r="AO232" s="40" t="s">
        <v>19</v>
      </c>
    </row>
    <row r="233" spans="1:42">
      <c r="A233" s="2" t="s">
        <v>76</v>
      </c>
      <c r="B233" s="55" t="s">
        <v>266</v>
      </c>
      <c r="C233" s="2" t="s">
        <v>77</v>
      </c>
      <c r="D233" s="2" t="s">
        <v>81</v>
      </c>
      <c r="E233" s="53">
        <v>3025</v>
      </c>
      <c r="F233" s="3">
        <v>2</v>
      </c>
      <c r="G233" s="4">
        <v>4</v>
      </c>
      <c r="H233" s="4">
        <v>4</v>
      </c>
      <c r="J233" s="3">
        <v>2</v>
      </c>
      <c r="L233" s="3">
        <v>0</v>
      </c>
      <c r="N233" s="27">
        <f t="shared" si="1082"/>
        <v>0</v>
      </c>
      <c r="O233" s="5">
        <f t="shared" si="1083"/>
        <v>4</v>
      </c>
      <c r="P233" s="5">
        <f t="shared" si="1084"/>
        <v>4</v>
      </c>
      <c r="Q233" s="5">
        <f t="shared" si="1085"/>
        <v>4</v>
      </c>
      <c r="R233" s="37" t="str">
        <f t="shared" si="605"/>
        <v>no</v>
      </c>
      <c r="T233" s="25">
        <v>0</v>
      </c>
      <c r="V233" s="3">
        <v>2</v>
      </c>
      <c r="X233" s="6">
        <v>1.5</v>
      </c>
      <c r="Y233" s="2">
        <v>20</v>
      </c>
      <c r="Z233" s="5">
        <f t="shared" si="1086"/>
        <v>80</v>
      </c>
      <c r="AA233" s="2">
        <v>6</v>
      </c>
      <c r="AB233" s="5">
        <f t="shared" si="1087"/>
        <v>480</v>
      </c>
      <c r="AD233" s="25">
        <v>18</v>
      </c>
      <c r="AE233" s="5">
        <f t="shared" si="1088"/>
        <v>18</v>
      </c>
      <c r="AF233" s="8">
        <f t="shared" si="1072"/>
        <v>4.4444444444444446</v>
      </c>
      <c r="AG233" s="2">
        <v>5</v>
      </c>
      <c r="AH233" s="46">
        <v>10</v>
      </c>
      <c r="AI233" s="8">
        <f t="shared" si="1089"/>
        <v>8</v>
      </c>
      <c r="AJ233" s="27">
        <f t="shared" si="1071"/>
        <v>40</v>
      </c>
      <c r="AK233" s="8">
        <f t="shared" si="1090"/>
        <v>4</v>
      </c>
      <c r="AM233" s="2">
        <v>630</v>
      </c>
      <c r="AN233" s="26">
        <f t="shared" si="954"/>
        <v>2154.2777777777778</v>
      </c>
      <c r="AO233" s="40" t="s">
        <v>19</v>
      </c>
    </row>
    <row r="234" spans="1:42">
      <c r="A234" s="2" t="s">
        <v>170</v>
      </c>
      <c r="B234" s="55" t="s">
        <v>266</v>
      </c>
      <c r="C234" s="2" t="s">
        <v>77</v>
      </c>
      <c r="D234" s="2" t="s">
        <v>78</v>
      </c>
      <c r="E234" s="53">
        <v>3025</v>
      </c>
      <c r="F234" s="3">
        <v>1</v>
      </c>
      <c r="G234" s="4">
        <v>2</v>
      </c>
      <c r="H234" s="4">
        <v>4</v>
      </c>
      <c r="J234" s="3">
        <v>2</v>
      </c>
      <c r="K234" s="3">
        <v>1</v>
      </c>
      <c r="L234" s="3">
        <v>0</v>
      </c>
      <c r="N234" s="27">
        <f t="shared" si="1082"/>
        <v>0</v>
      </c>
      <c r="O234" s="5">
        <f t="shared" si="1083"/>
        <v>4</v>
      </c>
      <c r="P234" s="5">
        <f t="shared" si="1084"/>
        <v>4</v>
      </c>
      <c r="Q234" s="5">
        <f t="shared" si="1085"/>
        <v>4</v>
      </c>
      <c r="R234" s="37" t="str">
        <f t="shared" ref="R234:R241" si="1091">IF(P234&gt;=61,"always",IF(Q234&gt;=61,"yes","no"))</f>
        <v>no</v>
      </c>
      <c r="T234" s="25">
        <v>0</v>
      </c>
      <c r="Y234" s="2">
        <v>5</v>
      </c>
      <c r="Z234" s="5">
        <f t="shared" si="1086"/>
        <v>20</v>
      </c>
      <c r="AA234" s="2">
        <v>24</v>
      </c>
      <c r="AB234" s="5">
        <f t="shared" si="1087"/>
        <v>480</v>
      </c>
      <c r="AD234" s="25">
        <v>6</v>
      </c>
      <c r="AE234" s="5">
        <f t="shared" si="1088"/>
        <v>6</v>
      </c>
      <c r="AF234" s="8">
        <f>Z234/AE234</f>
        <v>3.3333333333333335</v>
      </c>
      <c r="AG234" s="2">
        <v>1</v>
      </c>
      <c r="AH234" s="46">
        <v>2</v>
      </c>
      <c r="AI234" s="8">
        <f t="shared" si="1089"/>
        <v>10</v>
      </c>
      <c r="AJ234" s="27">
        <f t="shared" ref="AJ234:AJ241" si="1092">(J234+K234)*Y234</f>
        <v>15</v>
      </c>
      <c r="AK234" s="8">
        <f t="shared" si="1090"/>
        <v>7.5</v>
      </c>
      <c r="AM234" s="2">
        <v>630</v>
      </c>
      <c r="AN234" s="26">
        <f t="shared" si="954"/>
        <v>1530.3333333333333</v>
      </c>
      <c r="AO234" s="40" t="s">
        <v>19</v>
      </c>
    </row>
    <row r="235" spans="1:42">
      <c r="A235" s="2" t="s">
        <v>170</v>
      </c>
      <c r="B235" s="55" t="s">
        <v>266</v>
      </c>
      <c r="C235" s="2" t="s">
        <v>77</v>
      </c>
      <c r="D235" s="2" t="s">
        <v>78</v>
      </c>
      <c r="E235" s="53">
        <v>3025</v>
      </c>
      <c r="F235" s="3">
        <v>2</v>
      </c>
      <c r="G235" s="4">
        <v>4</v>
      </c>
      <c r="H235" s="4">
        <v>4</v>
      </c>
      <c r="J235" s="3">
        <v>2</v>
      </c>
      <c r="K235" s="3">
        <v>2</v>
      </c>
      <c r="L235" s="3">
        <v>0</v>
      </c>
      <c r="N235" s="27">
        <f t="shared" si="1082"/>
        <v>0</v>
      </c>
      <c r="O235" s="5">
        <f t="shared" si="1083"/>
        <v>4</v>
      </c>
      <c r="P235" s="5">
        <f t="shared" si="1084"/>
        <v>4</v>
      </c>
      <c r="Q235" s="5">
        <f t="shared" si="1085"/>
        <v>4</v>
      </c>
      <c r="R235" s="37" t="str">
        <f t="shared" si="1091"/>
        <v>no</v>
      </c>
      <c r="T235" s="25">
        <v>0</v>
      </c>
      <c r="Y235" s="2">
        <v>5</v>
      </c>
      <c r="Z235" s="5">
        <f t="shared" si="1086"/>
        <v>20</v>
      </c>
      <c r="AA235" s="2">
        <v>24</v>
      </c>
      <c r="AB235" s="5">
        <f t="shared" si="1087"/>
        <v>480</v>
      </c>
      <c r="AD235" s="25">
        <v>6</v>
      </c>
      <c r="AE235" s="5">
        <f t="shared" si="1088"/>
        <v>6</v>
      </c>
      <c r="AF235" s="8">
        <f t="shared" ref="AF235:AF241" si="1093">Z235/AE235</f>
        <v>3.3333333333333335</v>
      </c>
      <c r="AG235" s="2">
        <v>1</v>
      </c>
      <c r="AH235" s="46">
        <v>2</v>
      </c>
      <c r="AI235" s="8">
        <f t="shared" si="1089"/>
        <v>10</v>
      </c>
      <c r="AJ235" s="27">
        <f t="shared" si="1092"/>
        <v>20</v>
      </c>
      <c r="AK235" s="8">
        <f t="shared" si="1090"/>
        <v>10</v>
      </c>
      <c r="AM235" s="2">
        <v>630</v>
      </c>
      <c r="AN235" s="26">
        <f t="shared" si="954"/>
        <v>1605.3333333333333</v>
      </c>
      <c r="AO235" s="40" t="s">
        <v>19</v>
      </c>
    </row>
    <row r="236" spans="1:42">
      <c r="A236" s="2" t="s">
        <v>170</v>
      </c>
      <c r="B236" s="55" t="s">
        <v>266</v>
      </c>
      <c r="C236" s="2" t="s">
        <v>77</v>
      </c>
      <c r="D236" s="2" t="s">
        <v>79</v>
      </c>
      <c r="E236" s="53">
        <v>3025</v>
      </c>
      <c r="F236" s="3">
        <v>1</v>
      </c>
      <c r="G236" s="4">
        <v>2</v>
      </c>
      <c r="H236" s="4">
        <v>4</v>
      </c>
      <c r="J236" s="3">
        <v>2</v>
      </c>
      <c r="K236" s="3">
        <v>1</v>
      </c>
      <c r="L236" s="3">
        <v>0</v>
      </c>
      <c r="N236" s="27">
        <f t="shared" si="1082"/>
        <v>0</v>
      </c>
      <c r="O236" s="5">
        <f t="shared" si="1083"/>
        <v>4</v>
      </c>
      <c r="P236" s="5">
        <f t="shared" si="1084"/>
        <v>4</v>
      </c>
      <c r="Q236" s="5">
        <f t="shared" si="1085"/>
        <v>4</v>
      </c>
      <c r="R236" s="37" t="str">
        <f t="shared" si="1091"/>
        <v>no</v>
      </c>
      <c r="T236" s="25">
        <v>0</v>
      </c>
      <c r="Y236" s="2">
        <v>10</v>
      </c>
      <c r="Z236" s="5">
        <f t="shared" si="1086"/>
        <v>40</v>
      </c>
      <c r="AA236" s="2">
        <v>12</v>
      </c>
      <c r="AB236" s="5">
        <f t="shared" si="1087"/>
        <v>480</v>
      </c>
      <c r="AD236" s="25">
        <v>10</v>
      </c>
      <c r="AE236" s="5">
        <f t="shared" si="1088"/>
        <v>10</v>
      </c>
      <c r="AF236" s="8">
        <f t="shared" si="1093"/>
        <v>4</v>
      </c>
      <c r="AG236" s="2">
        <v>2</v>
      </c>
      <c r="AH236" s="46">
        <v>5</v>
      </c>
      <c r="AI236" s="8">
        <f t="shared" si="1089"/>
        <v>8</v>
      </c>
      <c r="AJ236" s="27">
        <f t="shared" si="1092"/>
        <v>30</v>
      </c>
      <c r="AK236" s="8">
        <f t="shared" si="1090"/>
        <v>6</v>
      </c>
      <c r="AM236" s="2">
        <v>630</v>
      </c>
      <c r="AN236" s="26">
        <f t="shared" si="954"/>
        <v>1648</v>
      </c>
      <c r="AO236" s="40" t="s">
        <v>19</v>
      </c>
    </row>
    <row r="237" spans="1:42">
      <c r="A237" s="2" t="s">
        <v>170</v>
      </c>
      <c r="B237" s="55" t="s">
        <v>266</v>
      </c>
      <c r="C237" s="2" t="s">
        <v>77</v>
      </c>
      <c r="D237" s="2" t="s">
        <v>79</v>
      </c>
      <c r="E237" s="53">
        <v>3025</v>
      </c>
      <c r="F237" s="3">
        <v>2</v>
      </c>
      <c r="G237" s="4">
        <v>4</v>
      </c>
      <c r="H237" s="4">
        <v>4</v>
      </c>
      <c r="J237" s="3">
        <v>2</v>
      </c>
      <c r="K237" s="3">
        <v>2</v>
      </c>
      <c r="L237" s="3">
        <v>0</v>
      </c>
      <c r="N237" s="27">
        <f t="shared" si="1082"/>
        <v>0</v>
      </c>
      <c r="O237" s="5">
        <f t="shared" si="1083"/>
        <v>4</v>
      </c>
      <c r="P237" s="5">
        <f t="shared" si="1084"/>
        <v>4</v>
      </c>
      <c r="Q237" s="5">
        <f t="shared" si="1085"/>
        <v>4</v>
      </c>
      <c r="R237" s="37" t="str">
        <f t="shared" si="1091"/>
        <v>no</v>
      </c>
      <c r="T237" s="25">
        <v>0</v>
      </c>
      <c r="Y237" s="2">
        <v>10</v>
      </c>
      <c r="Z237" s="5">
        <f t="shared" si="1086"/>
        <v>40</v>
      </c>
      <c r="AA237" s="2">
        <v>12</v>
      </c>
      <c r="AB237" s="5">
        <f t="shared" si="1087"/>
        <v>480</v>
      </c>
      <c r="AD237" s="25">
        <v>10</v>
      </c>
      <c r="AE237" s="5">
        <f t="shared" si="1088"/>
        <v>10</v>
      </c>
      <c r="AF237" s="8">
        <f t="shared" si="1093"/>
        <v>4</v>
      </c>
      <c r="AG237" s="2">
        <v>2</v>
      </c>
      <c r="AH237" s="46">
        <v>5</v>
      </c>
      <c r="AI237" s="8">
        <f t="shared" si="1089"/>
        <v>8</v>
      </c>
      <c r="AJ237" s="27">
        <f t="shared" si="1092"/>
        <v>40</v>
      </c>
      <c r="AK237" s="8">
        <f t="shared" si="1090"/>
        <v>8</v>
      </c>
      <c r="AM237" s="2">
        <v>630</v>
      </c>
      <c r="AN237" s="26">
        <f t="shared" si="954"/>
        <v>1738</v>
      </c>
      <c r="AO237" s="40" t="s">
        <v>19</v>
      </c>
    </row>
    <row r="238" spans="1:42">
      <c r="A238" s="2" t="s">
        <v>170</v>
      </c>
      <c r="B238" s="55" t="s">
        <v>266</v>
      </c>
      <c r="C238" s="2" t="s">
        <v>77</v>
      </c>
      <c r="D238" s="2" t="s">
        <v>80</v>
      </c>
      <c r="E238" s="53">
        <v>3025</v>
      </c>
      <c r="F238" s="3">
        <v>1</v>
      </c>
      <c r="G238" s="4">
        <v>2</v>
      </c>
      <c r="H238" s="4">
        <v>4</v>
      </c>
      <c r="J238" s="3">
        <v>2</v>
      </c>
      <c r="K238" s="3">
        <v>1</v>
      </c>
      <c r="L238" s="3">
        <v>0</v>
      </c>
      <c r="N238" s="27">
        <f t="shared" ref="N238:N245" si="1094">L238+M238</f>
        <v>0</v>
      </c>
      <c r="O238" s="5">
        <f t="shared" ref="O238:O245" si="1095">H238+I238</f>
        <v>4</v>
      </c>
      <c r="P238" s="5">
        <f t="shared" ref="P238:P245" si="1096">O238-N238</f>
        <v>4</v>
      </c>
      <c r="Q238" s="5">
        <f t="shared" ref="Q238:Q245" si="1097">O238+N238</f>
        <v>4</v>
      </c>
      <c r="R238" s="37" t="str">
        <f t="shared" si="1091"/>
        <v>no</v>
      </c>
      <c r="T238" s="25">
        <v>0</v>
      </c>
      <c r="Y238" s="2">
        <v>15</v>
      </c>
      <c r="Z238" s="5">
        <f t="shared" ref="Z238:Z245" si="1098">Y238*O238</f>
        <v>60</v>
      </c>
      <c r="AA238" s="2">
        <v>8</v>
      </c>
      <c r="AB238" s="5">
        <f t="shared" ref="AB238:AB245" si="1099">Z238*AA238</f>
        <v>480</v>
      </c>
      <c r="AD238" s="25">
        <v>14</v>
      </c>
      <c r="AE238" s="5">
        <f t="shared" ref="AE238:AE245" si="1100">AD238+AC238</f>
        <v>14</v>
      </c>
      <c r="AF238" s="8">
        <f t="shared" si="1093"/>
        <v>4.2857142857142856</v>
      </c>
      <c r="AG238" s="2">
        <v>3</v>
      </c>
      <c r="AH238" s="46">
        <v>7</v>
      </c>
      <c r="AI238" s="8">
        <f t="shared" ref="AI238:AI245" si="1101">Z238/AH238</f>
        <v>8.5714285714285712</v>
      </c>
      <c r="AJ238" s="27">
        <f t="shared" si="1092"/>
        <v>45</v>
      </c>
      <c r="AK238" s="8">
        <f t="shared" ref="AK238:AK245" si="1102">AJ238/AH238</f>
        <v>6.4285714285714288</v>
      </c>
      <c r="AM238" s="2">
        <v>630</v>
      </c>
      <c r="AN238" s="26">
        <f t="shared" si="954"/>
        <v>1898.9999999999998</v>
      </c>
      <c r="AO238" s="40" t="s">
        <v>19</v>
      </c>
    </row>
    <row r="239" spans="1:42">
      <c r="A239" s="2" t="s">
        <v>170</v>
      </c>
      <c r="B239" s="55" t="s">
        <v>266</v>
      </c>
      <c r="C239" s="2" t="s">
        <v>77</v>
      </c>
      <c r="D239" s="2" t="s">
        <v>80</v>
      </c>
      <c r="E239" s="53">
        <v>3025</v>
      </c>
      <c r="F239" s="3">
        <v>2</v>
      </c>
      <c r="G239" s="4">
        <v>4</v>
      </c>
      <c r="H239" s="4">
        <v>4</v>
      </c>
      <c r="J239" s="3">
        <v>2</v>
      </c>
      <c r="K239" s="3">
        <v>2</v>
      </c>
      <c r="L239" s="3">
        <v>0</v>
      </c>
      <c r="N239" s="27">
        <f t="shared" si="1094"/>
        <v>0</v>
      </c>
      <c r="O239" s="5">
        <f t="shared" si="1095"/>
        <v>4</v>
      </c>
      <c r="P239" s="5">
        <f t="shared" si="1096"/>
        <v>4</v>
      </c>
      <c r="Q239" s="5">
        <f t="shared" si="1097"/>
        <v>4</v>
      </c>
      <c r="R239" s="37" t="str">
        <f t="shared" si="1091"/>
        <v>no</v>
      </c>
      <c r="T239" s="25">
        <v>0</v>
      </c>
      <c r="Y239" s="2">
        <v>15</v>
      </c>
      <c r="Z239" s="5">
        <f t="shared" si="1098"/>
        <v>60</v>
      </c>
      <c r="AA239" s="2">
        <v>8</v>
      </c>
      <c r="AB239" s="5">
        <f t="shared" si="1099"/>
        <v>480</v>
      </c>
      <c r="AD239" s="25">
        <v>14</v>
      </c>
      <c r="AE239" s="5">
        <f t="shared" si="1100"/>
        <v>14</v>
      </c>
      <c r="AF239" s="8">
        <f t="shared" si="1093"/>
        <v>4.2857142857142856</v>
      </c>
      <c r="AG239" s="2">
        <v>3</v>
      </c>
      <c r="AH239" s="46">
        <v>7</v>
      </c>
      <c r="AI239" s="8">
        <f t="shared" si="1101"/>
        <v>8.5714285714285712</v>
      </c>
      <c r="AJ239" s="27">
        <f t="shared" si="1092"/>
        <v>60</v>
      </c>
      <c r="AK239" s="8">
        <f t="shared" si="1102"/>
        <v>8.5714285714285712</v>
      </c>
      <c r="AM239" s="2">
        <v>630</v>
      </c>
      <c r="AN239" s="26">
        <f t="shared" si="954"/>
        <v>2016.8571428571431</v>
      </c>
      <c r="AO239" s="40" t="s">
        <v>19</v>
      </c>
    </row>
    <row r="240" spans="1:42">
      <c r="A240" s="2" t="s">
        <v>170</v>
      </c>
      <c r="B240" s="55" t="s">
        <v>266</v>
      </c>
      <c r="C240" s="2" t="s">
        <v>77</v>
      </c>
      <c r="D240" s="2" t="s">
        <v>81</v>
      </c>
      <c r="E240" s="53">
        <v>3025</v>
      </c>
      <c r="F240" s="3">
        <v>1</v>
      </c>
      <c r="G240" s="4">
        <v>2</v>
      </c>
      <c r="H240" s="4">
        <v>4</v>
      </c>
      <c r="J240" s="3">
        <v>2</v>
      </c>
      <c r="K240" s="3">
        <v>1</v>
      </c>
      <c r="L240" s="3">
        <v>0</v>
      </c>
      <c r="N240" s="27">
        <f t="shared" si="1094"/>
        <v>0</v>
      </c>
      <c r="O240" s="5">
        <f t="shared" si="1095"/>
        <v>4</v>
      </c>
      <c r="P240" s="5">
        <f t="shared" si="1096"/>
        <v>4</v>
      </c>
      <c r="Q240" s="5">
        <f t="shared" si="1097"/>
        <v>4</v>
      </c>
      <c r="R240" s="37" t="str">
        <f t="shared" si="1091"/>
        <v>no</v>
      </c>
      <c r="T240" s="25">
        <v>0</v>
      </c>
      <c r="Y240" s="2">
        <v>20</v>
      </c>
      <c r="Z240" s="5">
        <f t="shared" si="1098"/>
        <v>80</v>
      </c>
      <c r="AA240" s="2">
        <v>6</v>
      </c>
      <c r="AB240" s="5">
        <f t="shared" si="1099"/>
        <v>480</v>
      </c>
      <c r="AD240" s="25">
        <v>18</v>
      </c>
      <c r="AE240" s="5">
        <f t="shared" si="1100"/>
        <v>18</v>
      </c>
      <c r="AF240" s="8">
        <f t="shared" si="1093"/>
        <v>4.4444444444444446</v>
      </c>
      <c r="AG240" s="2">
        <v>5</v>
      </c>
      <c r="AH240" s="46">
        <v>10</v>
      </c>
      <c r="AI240" s="8">
        <f t="shared" si="1101"/>
        <v>8</v>
      </c>
      <c r="AJ240" s="27">
        <f t="shared" si="1092"/>
        <v>60</v>
      </c>
      <c r="AK240" s="8">
        <f t="shared" si="1102"/>
        <v>6</v>
      </c>
      <c r="AM240" s="2">
        <v>630</v>
      </c>
      <c r="AN240" s="26">
        <f t="shared" si="954"/>
        <v>2081.7777777777778</v>
      </c>
      <c r="AO240" s="40" t="s">
        <v>19</v>
      </c>
    </row>
    <row r="241" spans="1:41">
      <c r="A241" s="2" t="s">
        <v>170</v>
      </c>
      <c r="B241" s="55" t="s">
        <v>266</v>
      </c>
      <c r="C241" s="2" t="s">
        <v>77</v>
      </c>
      <c r="D241" s="2" t="s">
        <v>81</v>
      </c>
      <c r="E241" s="53">
        <v>3025</v>
      </c>
      <c r="F241" s="3">
        <v>2</v>
      </c>
      <c r="G241" s="4">
        <v>4</v>
      </c>
      <c r="H241" s="4">
        <v>4</v>
      </c>
      <c r="J241" s="3">
        <v>2</v>
      </c>
      <c r="K241" s="3">
        <v>2</v>
      </c>
      <c r="L241" s="3">
        <v>0</v>
      </c>
      <c r="N241" s="27">
        <f t="shared" si="1094"/>
        <v>0</v>
      </c>
      <c r="O241" s="5">
        <f t="shared" si="1095"/>
        <v>4</v>
      </c>
      <c r="P241" s="5">
        <f t="shared" si="1096"/>
        <v>4</v>
      </c>
      <c r="Q241" s="5">
        <f t="shared" si="1097"/>
        <v>4</v>
      </c>
      <c r="R241" s="37" t="str">
        <f t="shared" si="1091"/>
        <v>no</v>
      </c>
      <c r="T241" s="25">
        <v>0</v>
      </c>
      <c r="Y241" s="2">
        <v>20</v>
      </c>
      <c r="Z241" s="5">
        <f t="shared" si="1098"/>
        <v>80</v>
      </c>
      <c r="AA241" s="2">
        <v>6</v>
      </c>
      <c r="AB241" s="5">
        <f t="shared" si="1099"/>
        <v>480</v>
      </c>
      <c r="AD241" s="25">
        <v>18</v>
      </c>
      <c r="AE241" s="5">
        <f t="shared" si="1100"/>
        <v>18</v>
      </c>
      <c r="AF241" s="8">
        <f t="shared" si="1093"/>
        <v>4.4444444444444446</v>
      </c>
      <c r="AG241" s="2">
        <v>5</v>
      </c>
      <c r="AH241" s="46">
        <v>10</v>
      </c>
      <c r="AI241" s="8">
        <f t="shared" si="1101"/>
        <v>8</v>
      </c>
      <c r="AJ241" s="27">
        <f t="shared" si="1092"/>
        <v>80</v>
      </c>
      <c r="AK241" s="8">
        <f t="shared" si="1102"/>
        <v>8</v>
      </c>
      <c r="AM241" s="2">
        <v>630</v>
      </c>
      <c r="AN241" s="26">
        <f t="shared" si="954"/>
        <v>2221.7777777777778</v>
      </c>
      <c r="AO241" s="40" t="s">
        <v>19</v>
      </c>
    </row>
    <row r="242" spans="1:41">
      <c r="A242" s="2" t="s">
        <v>164</v>
      </c>
      <c r="B242" s="55" t="s">
        <v>266</v>
      </c>
      <c r="C242" s="2" t="s">
        <v>77</v>
      </c>
      <c r="D242" s="2" t="s">
        <v>78</v>
      </c>
      <c r="E242" s="53">
        <v>3025</v>
      </c>
      <c r="F242" s="3">
        <v>1</v>
      </c>
      <c r="G242" s="4">
        <v>2</v>
      </c>
      <c r="H242" s="4">
        <v>4</v>
      </c>
      <c r="I242" s="3">
        <v>1</v>
      </c>
      <c r="J242" s="3">
        <v>2</v>
      </c>
      <c r="L242" s="3">
        <v>0</v>
      </c>
      <c r="N242" s="27">
        <f t="shared" si="1094"/>
        <v>0</v>
      </c>
      <c r="O242" s="5">
        <f t="shared" si="1095"/>
        <v>5</v>
      </c>
      <c r="P242" s="5">
        <f t="shared" si="1096"/>
        <v>5</v>
      </c>
      <c r="Q242" s="5">
        <f t="shared" si="1097"/>
        <v>5</v>
      </c>
      <c r="R242" s="37" t="str">
        <f t="shared" ref="R242:R249" si="1103">IF(P242&gt;=61,"always",IF(Q242&gt;=61,"yes","no"))</f>
        <v>no</v>
      </c>
      <c r="T242" s="25">
        <v>0</v>
      </c>
      <c r="Y242" s="2">
        <v>5</v>
      </c>
      <c r="Z242" s="5">
        <f t="shared" si="1098"/>
        <v>25</v>
      </c>
      <c r="AA242" s="2">
        <v>24</v>
      </c>
      <c r="AB242" s="5">
        <f t="shared" si="1099"/>
        <v>600</v>
      </c>
      <c r="AD242" s="25">
        <v>6</v>
      </c>
      <c r="AE242" s="5">
        <f t="shared" si="1100"/>
        <v>6</v>
      </c>
      <c r="AF242" s="8">
        <f>Z242/AE242</f>
        <v>4.166666666666667</v>
      </c>
      <c r="AG242" s="2">
        <v>1</v>
      </c>
      <c r="AH242" s="46">
        <v>2</v>
      </c>
      <c r="AI242" s="8">
        <f t="shared" si="1101"/>
        <v>12.5</v>
      </c>
      <c r="AJ242" s="27">
        <f t="shared" ref="AJ242:AJ249" si="1104">(J242+K242)*Y242</f>
        <v>10</v>
      </c>
      <c r="AK242" s="8">
        <f t="shared" si="1102"/>
        <v>5</v>
      </c>
      <c r="AM242" s="2">
        <v>630</v>
      </c>
      <c r="AN242" s="26">
        <f t="shared" si="954"/>
        <v>1583.1666666666667</v>
      </c>
      <c r="AO242" s="40" t="s">
        <v>19</v>
      </c>
    </row>
    <row r="243" spans="1:41">
      <c r="A243" s="2" t="s">
        <v>164</v>
      </c>
      <c r="B243" s="55" t="s">
        <v>266</v>
      </c>
      <c r="C243" s="2" t="s">
        <v>77</v>
      </c>
      <c r="D243" s="2" t="s">
        <v>78</v>
      </c>
      <c r="E243" s="53">
        <v>3025</v>
      </c>
      <c r="F243" s="3">
        <v>2</v>
      </c>
      <c r="G243" s="4">
        <v>4</v>
      </c>
      <c r="H243" s="4">
        <v>4</v>
      </c>
      <c r="I243" s="3">
        <v>2</v>
      </c>
      <c r="J243" s="3">
        <v>2</v>
      </c>
      <c r="L243" s="3">
        <v>0</v>
      </c>
      <c r="N243" s="27">
        <f t="shared" si="1094"/>
        <v>0</v>
      </c>
      <c r="O243" s="5">
        <f t="shared" si="1095"/>
        <v>6</v>
      </c>
      <c r="P243" s="5">
        <f t="shared" si="1096"/>
        <v>6</v>
      </c>
      <c r="Q243" s="5">
        <f t="shared" si="1097"/>
        <v>6</v>
      </c>
      <c r="R243" s="37" t="str">
        <f t="shared" si="1103"/>
        <v>no</v>
      </c>
      <c r="T243" s="25">
        <v>0</v>
      </c>
      <c r="Y243" s="2">
        <v>5</v>
      </c>
      <c r="Z243" s="5">
        <f t="shared" si="1098"/>
        <v>30</v>
      </c>
      <c r="AA243" s="2">
        <v>24</v>
      </c>
      <c r="AB243" s="5">
        <f t="shared" si="1099"/>
        <v>720</v>
      </c>
      <c r="AD243" s="25">
        <v>6</v>
      </c>
      <c r="AE243" s="5">
        <f t="shared" si="1100"/>
        <v>6</v>
      </c>
      <c r="AF243" s="8">
        <f t="shared" ref="AF243:AF249" si="1105">Z243/AE243</f>
        <v>5</v>
      </c>
      <c r="AG243" s="2">
        <v>1</v>
      </c>
      <c r="AH243" s="46">
        <v>2</v>
      </c>
      <c r="AI243" s="8">
        <f t="shared" si="1101"/>
        <v>15</v>
      </c>
      <c r="AJ243" s="27">
        <f t="shared" si="1104"/>
        <v>10</v>
      </c>
      <c r="AK243" s="8">
        <f t="shared" si="1102"/>
        <v>5</v>
      </c>
      <c r="AM243" s="2">
        <v>630</v>
      </c>
      <c r="AN243" s="26">
        <f t="shared" si="954"/>
        <v>1711</v>
      </c>
      <c r="AO243" s="40" t="s">
        <v>19</v>
      </c>
    </row>
    <row r="244" spans="1:41">
      <c r="A244" s="2" t="s">
        <v>164</v>
      </c>
      <c r="B244" s="55" t="s">
        <v>266</v>
      </c>
      <c r="C244" s="2" t="s">
        <v>77</v>
      </c>
      <c r="D244" s="2" t="s">
        <v>79</v>
      </c>
      <c r="E244" s="53">
        <v>3025</v>
      </c>
      <c r="F244" s="3">
        <v>1</v>
      </c>
      <c r="G244" s="4">
        <v>2</v>
      </c>
      <c r="H244" s="4">
        <v>4</v>
      </c>
      <c r="I244" s="3">
        <v>1</v>
      </c>
      <c r="J244" s="3">
        <v>2</v>
      </c>
      <c r="L244" s="3">
        <v>0</v>
      </c>
      <c r="N244" s="27">
        <f t="shared" si="1094"/>
        <v>0</v>
      </c>
      <c r="O244" s="5">
        <f t="shared" si="1095"/>
        <v>5</v>
      </c>
      <c r="P244" s="5">
        <f t="shared" si="1096"/>
        <v>5</v>
      </c>
      <c r="Q244" s="5">
        <f t="shared" si="1097"/>
        <v>5</v>
      </c>
      <c r="R244" s="37" t="str">
        <f t="shared" si="1103"/>
        <v>no</v>
      </c>
      <c r="T244" s="25">
        <v>0</v>
      </c>
      <c r="Y244" s="2">
        <v>10</v>
      </c>
      <c r="Z244" s="5">
        <f t="shared" si="1098"/>
        <v>50</v>
      </c>
      <c r="AA244" s="2">
        <v>12</v>
      </c>
      <c r="AB244" s="5">
        <f t="shared" si="1099"/>
        <v>600</v>
      </c>
      <c r="AD244" s="25">
        <v>10</v>
      </c>
      <c r="AE244" s="5">
        <f t="shared" si="1100"/>
        <v>10</v>
      </c>
      <c r="AF244" s="8">
        <f t="shared" si="1105"/>
        <v>5</v>
      </c>
      <c r="AG244" s="2">
        <v>2</v>
      </c>
      <c r="AH244" s="46">
        <v>5</v>
      </c>
      <c r="AI244" s="8">
        <f t="shared" si="1101"/>
        <v>10</v>
      </c>
      <c r="AJ244" s="27">
        <f t="shared" si="1104"/>
        <v>20</v>
      </c>
      <c r="AK244" s="8">
        <f t="shared" si="1102"/>
        <v>4</v>
      </c>
      <c r="AM244" s="2">
        <v>630</v>
      </c>
      <c r="AN244" s="26">
        <f t="shared" si="954"/>
        <v>1734</v>
      </c>
      <c r="AO244" s="40" t="s">
        <v>19</v>
      </c>
    </row>
    <row r="245" spans="1:41">
      <c r="A245" s="2" t="s">
        <v>164</v>
      </c>
      <c r="B245" s="55" t="s">
        <v>266</v>
      </c>
      <c r="C245" s="2" t="s">
        <v>77</v>
      </c>
      <c r="D245" s="2" t="s">
        <v>79</v>
      </c>
      <c r="E245" s="53">
        <v>3025</v>
      </c>
      <c r="F245" s="3">
        <v>2</v>
      </c>
      <c r="G245" s="4">
        <v>4</v>
      </c>
      <c r="H245" s="4">
        <v>4</v>
      </c>
      <c r="I245" s="3">
        <v>2</v>
      </c>
      <c r="J245" s="3">
        <v>2</v>
      </c>
      <c r="L245" s="3">
        <v>0</v>
      </c>
      <c r="N245" s="27">
        <f t="shared" si="1094"/>
        <v>0</v>
      </c>
      <c r="O245" s="5">
        <f t="shared" si="1095"/>
        <v>6</v>
      </c>
      <c r="P245" s="5">
        <f t="shared" si="1096"/>
        <v>6</v>
      </c>
      <c r="Q245" s="5">
        <f t="shared" si="1097"/>
        <v>6</v>
      </c>
      <c r="R245" s="37" t="str">
        <f t="shared" si="1103"/>
        <v>no</v>
      </c>
      <c r="T245" s="25">
        <v>0</v>
      </c>
      <c r="Y245" s="2">
        <v>10</v>
      </c>
      <c r="Z245" s="5">
        <f t="shared" si="1098"/>
        <v>60</v>
      </c>
      <c r="AA245" s="2">
        <v>12</v>
      </c>
      <c r="AB245" s="5">
        <f t="shared" si="1099"/>
        <v>720</v>
      </c>
      <c r="AD245" s="25">
        <v>10</v>
      </c>
      <c r="AE245" s="5">
        <f t="shared" si="1100"/>
        <v>10</v>
      </c>
      <c r="AF245" s="8">
        <f t="shared" si="1105"/>
        <v>6</v>
      </c>
      <c r="AG245" s="2">
        <v>2</v>
      </c>
      <c r="AH245" s="46">
        <v>5</v>
      </c>
      <c r="AI245" s="8">
        <f t="shared" si="1101"/>
        <v>12</v>
      </c>
      <c r="AJ245" s="27">
        <f t="shared" si="1104"/>
        <v>20</v>
      </c>
      <c r="AK245" s="8">
        <f t="shared" si="1102"/>
        <v>4</v>
      </c>
      <c r="AM245" s="2">
        <v>630</v>
      </c>
      <c r="AN245" s="26">
        <f t="shared" si="954"/>
        <v>1910</v>
      </c>
      <c r="AO245" s="40" t="s">
        <v>19</v>
      </c>
    </row>
    <row r="246" spans="1:41">
      <c r="A246" s="2" t="s">
        <v>164</v>
      </c>
      <c r="B246" s="55" t="s">
        <v>266</v>
      </c>
      <c r="C246" s="2" t="s">
        <v>77</v>
      </c>
      <c r="D246" s="2" t="s">
        <v>80</v>
      </c>
      <c r="E246" s="53">
        <v>3025</v>
      </c>
      <c r="F246" s="3">
        <v>1</v>
      </c>
      <c r="G246" s="4">
        <v>2</v>
      </c>
      <c r="H246" s="4">
        <v>4</v>
      </c>
      <c r="I246" s="3">
        <v>1</v>
      </c>
      <c r="J246" s="3">
        <v>2</v>
      </c>
      <c r="L246" s="3">
        <v>0</v>
      </c>
      <c r="N246" s="27">
        <f t="shared" ref="N246:N253" si="1106">L246+M246</f>
        <v>0</v>
      </c>
      <c r="O246" s="5">
        <f t="shared" ref="O246:O253" si="1107">H246+I246</f>
        <v>5</v>
      </c>
      <c r="P246" s="5">
        <f t="shared" ref="P246:P253" si="1108">O246-N246</f>
        <v>5</v>
      </c>
      <c r="Q246" s="5">
        <f t="shared" ref="Q246:Q253" si="1109">O246+N246</f>
        <v>5</v>
      </c>
      <c r="R246" s="37" t="str">
        <f t="shared" si="1103"/>
        <v>no</v>
      </c>
      <c r="T246" s="25">
        <v>0</v>
      </c>
      <c r="Y246" s="2">
        <v>15</v>
      </c>
      <c r="Z246" s="5">
        <f t="shared" ref="Z246:Z253" si="1110">Y246*O246</f>
        <v>75</v>
      </c>
      <c r="AA246" s="2">
        <v>8</v>
      </c>
      <c r="AB246" s="5">
        <f t="shared" ref="AB246:AB253" si="1111">Z246*AA246</f>
        <v>600</v>
      </c>
      <c r="AD246" s="25">
        <v>14</v>
      </c>
      <c r="AE246" s="5">
        <f t="shared" ref="AE246:AE253" si="1112">AD246+AC246</f>
        <v>14</v>
      </c>
      <c r="AF246" s="8">
        <f t="shared" si="1105"/>
        <v>5.3571428571428568</v>
      </c>
      <c r="AG246" s="2">
        <v>3</v>
      </c>
      <c r="AH246" s="46">
        <v>7</v>
      </c>
      <c r="AI246" s="8">
        <f t="shared" ref="AI246:AI253" si="1113">Z246/AH246</f>
        <v>10.714285714285714</v>
      </c>
      <c r="AJ246" s="27">
        <f t="shared" si="1104"/>
        <v>30</v>
      </c>
      <c r="AK246" s="8">
        <f t="shared" ref="AK246:AK253" si="1114">AJ246/AH246</f>
        <v>4.2857142857142856</v>
      </c>
      <c r="AM246" s="2">
        <v>630</v>
      </c>
      <c r="AN246" s="26">
        <f t="shared" si="954"/>
        <v>2021.0000000000005</v>
      </c>
      <c r="AO246" s="40" t="s">
        <v>19</v>
      </c>
    </row>
    <row r="247" spans="1:41">
      <c r="A247" s="2" t="s">
        <v>164</v>
      </c>
      <c r="B247" s="55" t="s">
        <v>266</v>
      </c>
      <c r="C247" s="2" t="s">
        <v>77</v>
      </c>
      <c r="D247" s="2" t="s">
        <v>80</v>
      </c>
      <c r="E247" s="53">
        <v>3025</v>
      </c>
      <c r="F247" s="3">
        <v>2</v>
      </c>
      <c r="G247" s="4">
        <v>4</v>
      </c>
      <c r="H247" s="4">
        <v>4</v>
      </c>
      <c r="I247" s="3">
        <v>2</v>
      </c>
      <c r="J247" s="3">
        <v>2</v>
      </c>
      <c r="L247" s="3">
        <v>0</v>
      </c>
      <c r="N247" s="27">
        <f t="shared" si="1106"/>
        <v>0</v>
      </c>
      <c r="O247" s="5">
        <f t="shared" si="1107"/>
        <v>6</v>
      </c>
      <c r="P247" s="5">
        <f t="shared" si="1108"/>
        <v>6</v>
      </c>
      <c r="Q247" s="5">
        <f t="shared" si="1109"/>
        <v>6</v>
      </c>
      <c r="R247" s="37" t="str">
        <f t="shared" si="1103"/>
        <v>no</v>
      </c>
      <c r="T247" s="25">
        <v>0</v>
      </c>
      <c r="Y247" s="2">
        <v>15</v>
      </c>
      <c r="Z247" s="5">
        <f t="shared" si="1110"/>
        <v>90</v>
      </c>
      <c r="AA247" s="2">
        <v>8</v>
      </c>
      <c r="AB247" s="5">
        <f t="shared" si="1111"/>
        <v>720</v>
      </c>
      <c r="AD247" s="25">
        <v>14</v>
      </c>
      <c r="AE247" s="5">
        <f t="shared" si="1112"/>
        <v>14</v>
      </c>
      <c r="AF247" s="8">
        <f t="shared" si="1105"/>
        <v>6.4285714285714288</v>
      </c>
      <c r="AG247" s="2">
        <v>3</v>
      </c>
      <c r="AH247" s="46">
        <v>7</v>
      </c>
      <c r="AI247" s="8">
        <f t="shared" si="1113"/>
        <v>12.857142857142858</v>
      </c>
      <c r="AJ247" s="27">
        <f t="shared" si="1104"/>
        <v>30</v>
      </c>
      <c r="AK247" s="8">
        <f t="shared" si="1114"/>
        <v>4.2857142857142856</v>
      </c>
      <c r="AM247" s="2">
        <v>630</v>
      </c>
      <c r="AN247" s="26">
        <f t="shared" si="954"/>
        <v>2260.8571428571431</v>
      </c>
      <c r="AO247" s="40" t="s">
        <v>19</v>
      </c>
    </row>
    <row r="248" spans="1:41">
      <c r="A248" s="2" t="s">
        <v>164</v>
      </c>
      <c r="B248" s="55" t="s">
        <v>266</v>
      </c>
      <c r="C248" s="2" t="s">
        <v>77</v>
      </c>
      <c r="D248" s="2" t="s">
        <v>81</v>
      </c>
      <c r="E248" s="53">
        <v>3025</v>
      </c>
      <c r="F248" s="3">
        <v>1</v>
      </c>
      <c r="G248" s="4">
        <v>2</v>
      </c>
      <c r="H248" s="4">
        <v>4</v>
      </c>
      <c r="I248" s="3">
        <v>1</v>
      </c>
      <c r="J248" s="3">
        <v>2</v>
      </c>
      <c r="L248" s="3">
        <v>0</v>
      </c>
      <c r="N248" s="27">
        <f t="shared" si="1106"/>
        <v>0</v>
      </c>
      <c r="O248" s="5">
        <f t="shared" si="1107"/>
        <v>5</v>
      </c>
      <c r="P248" s="5">
        <f t="shared" si="1108"/>
        <v>5</v>
      </c>
      <c r="Q248" s="5">
        <f t="shared" si="1109"/>
        <v>5</v>
      </c>
      <c r="R248" s="37" t="str">
        <f t="shared" si="1103"/>
        <v>no</v>
      </c>
      <c r="T248" s="25">
        <v>0</v>
      </c>
      <c r="Y248" s="2">
        <v>20</v>
      </c>
      <c r="Z248" s="5">
        <f t="shared" si="1110"/>
        <v>100</v>
      </c>
      <c r="AA248" s="2">
        <v>6</v>
      </c>
      <c r="AB248" s="5">
        <f t="shared" si="1111"/>
        <v>600</v>
      </c>
      <c r="AD248" s="25">
        <v>18</v>
      </c>
      <c r="AE248" s="5">
        <f t="shared" si="1112"/>
        <v>18</v>
      </c>
      <c r="AF248" s="8">
        <f t="shared" si="1105"/>
        <v>5.5555555555555554</v>
      </c>
      <c r="AG248" s="2">
        <v>5</v>
      </c>
      <c r="AH248" s="46">
        <v>10</v>
      </c>
      <c r="AI248" s="8">
        <f t="shared" si="1113"/>
        <v>10</v>
      </c>
      <c r="AJ248" s="27">
        <f t="shared" si="1104"/>
        <v>40</v>
      </c>
      <c r="AK248" s="8">
        <f t="shared" si="1114"/>
        <v>4</v>
      </c>
      <c r="AM248" s="2">
        <v>630</v>
      </c>
      <c r="AN248" s="26">
        <f t="shared" si="954"/>
        <v>2238.2222222222222</v>
      </c>
      <c r="AO248" s="40" t="s">
        <v>19</v>
      </c>
    </row>
    <row r="249" spans="1:41">
      <c r="A249" s="2" t="s">
        <v>164</v>
      </c>
      <c r="B249" s="55" t="s">
        <v>266</v>
      </c>
      <c r="C249" s="2" t="s">
        <v>77</v>
      </c>
      <c r="D249" s="2" t="s">
        <v>81</v>
      </c>
      <c r="E249" s="53">
        <v>3025</v>
      </c>
      <c r="F249" s="3">
        <v>2</v>
      </c>
      <c r="G249" s="4">
        <v>4</v>
      </c>
      <c r="H249" s="4">
        <v>4</v>
      </c>
      <c r="I249" s="3">
        <v>2</v>
      </c>
      <c r="J249" s="3">
        <v>2</v>
      </c>
      <c r="L249" s="3">
        <v>0</v>
      </c>
      <c r="N249" s="27">
        <f t="shared" si="1106"/>
        <v>0</v>
      </c>
      <c r="O249" s="5">
        <f t="shared" si="1107"/>
        <v>6</v>
      </c>
      <c r="P249" s="5">
        <f t="shared" si="1108"/>
        <v>6</v>
      </c>
      <c r="Q249" s="5">
        <f t="shared" si="1109"/>
        <v>6</v>
      </c>
      <c r="R249" s="37" t="str">
        <f t="shared" si="1103"/>
        <v>no</v>
      </c>
      <c r="T249" s="25">
        <v>0</v>
      </c>
      <c r="Y249" s="2">
        <v>20</v>
      </c>
      <c r="Z249" s="5">
        <f t="shared" si="1110"/>
        <v>120</v>
      </c>
      <c r="AA249" s="2">
        <v>6</v>
      </c>
      <c r="AB249" s="5">
        <f t="shared" si="1111"/>
        <v>720</v>
      </c>
      <c r="AD249" s="25">
        <v>18</v>
      </c>
      <c r="AE249" s="5">
        <f t="shared" si="1112"/>
        <v>18</v>
      </c>
      <c r="AF249" s="8">
        <f t="shared" si="1105"/>
        <v>6.666666666666667</v>
      </c>
      <c r="AG249" s="2">
        <v>5</v>
      </c>
      <c r="AH249" s="46">
        <v>10</v>
      </c>
      <c r="AI249" s="8">
        <f t="shared" si="1113"/>
        <v>12</v>
      </c>
      <c r="AJ249" s="27">
        <f t="shared" si="1104"/>
        <v>40</v>
      </c>
      <c r="AK249" s="8">
        <f t="shared" si="1114"/>
        <v>4</v>
      </c>
      <c r="AM249" s="2">
        <v>630</v>
      </c>
      <c r="AN249" s="26">
        <f t="shared" si="954"/>
        <v>2534.6666666666665</v>
      </c>
      <c r="AO249" s="40" t="s">
        <v>19</v>
      </c>
    </row>
    <row r="250" spans="1:41">
      <c r="A250" s="2" t="s">
        <v>171</v>
      </c>
      <c r="B250" s="55" t="s">
        <v>266</v>
      </c>
      <c r="C250" s="2" t="s">
        <v>77</v>
      </c>
      <c r="D250" s="2" t="s">
        <v>78</v>
      </c>
      <c r="E250" s="53">
        <v>3025</v>
      </c>
      <c r="F250" s="3">
        <v>2</v>
      </c>
      <c r="G250" s="4">
        <v>3</v>
      </c>
      <c r="H250" s="4">
        <v>4</v>
      </c>
      <c r="J250" s="3">
        <v>2</v>
      </c>
      <c r="K250" s="3">
        <v>1</v>
      </c>
      <c r="L250" s="3">
        <v>0</v>
      </c>
      <c r="N250" s="27">
        <f t="shared" si="1106"/>
        <v>0</v>
      </c>
      <c r="O250" s="5">
        <f t="shared" si="1107"/>
        <v>4</v>
      </c>
      <c r="P250" s="5">
        <f t="shared" si="1108"/>
        <v>4</v>
      </c>
      <c r="Q250" s="5">
        <f t="shared" si="1109"/>
        <v>4</v>
      </c>
      <c r="R250" s="37" t="str">
        <f t="shared" ref="R250:R261" si="1115">IF(P250&gt;=61,"always",IF(Q250&gt;=61,"yes","no"))</f>
        <v>no</v>
      </c>
      <c r="T250" s="25">
        <v>0</v>
      </c>
      <c r="X250" s="6">
        <v>1.25</v>
      </c>
      <c r="Y250" s="2">
        <v>5</v>
      </c>
      <c r="Z250" s="5">
        <f t="shared" si="1110"/>
        <v>20</v>
      </c>
      <c r="AA250" s="2">
        <v>24</v>
      </c>
      <c r="AB250" s="5">
        <f t="shared" si="1111"/>
        <v>480</v>
      </c>
      <c r="AD250" s="25">
        <v>6</v>
      </c>
      <c r="AE250" s="5">
        <f t="shared" si="1112"/>
        <v>6</v>
      </c>
      <c r="AF250" s="8">
        <f>Z250/AE250</f>
        <v>3.3333333333333335</v>
      </c>
      <c r="AG250" s="2">
        <v>1</v>
      </c>
      <c r="AH250" s="46">
        <v>2</v>
      </c>
      <c r="AI250" s="8">
        <f t="shared" si="1113"/>
        <v>10</v>
      </c>
      <c r="AJ250" s="27">
        <f t="shared" ref="AJ250:AJ261" si="1116">(J250+K250)*Y250</f>
        <v>15</v>
      </c>
      <c r="AK250" s="8">
        <f t="shared" si="1114"/>
        <v>7.5</v>
      </c>
      <c r="AM250" s="2">
        <v>630</v>
      </c>
      <c r="AN250" s="26">
        <f t="shared" si="954"/>
        <v>1624.0833333333333</v>
      </c>
      <c r="AO250" s="40" t="s">
        <v>19</v>
      </c>
    </row>
    <row r="251" spans="1:41">
      <c r="A251" s="2" t="s">
        <v>171</v>
      </c>
      <c r="B251" s="55" t="s">
        <v>266</v>
      </c>
      <c r="C251" s="2" t="s">
        <v>77</v>
      </c>
      <c r="D251" s="2" t="s">
        <v>78</v>
      </c>
      <c r="E251" s="53">
        <v>3025</v>
      </c>
      <c r="F251" s="3">
        <v>3</v>
      </c>
      <c r="G251" s="4">
        <v>5</v>
      </c>
      <c r="H251" s="4">
        <v>4</v>
      </c>
      <c r="J251" s="3">
        <v>2</v>
      </c>
      <c r="K251" s="3">
        <v>2</v>
      </c>
      <c r="L251" s="3">
        <v>0</v>
      </c>
      <c r="N251" s="27">
        <f t="shared" si="1106"/>
        <v>0</v>
      </c>
      <c r="O251" s="5">
        <f t="shared" si="1107"/>
        <v>4</v>
      </c>
      <c r="P251" s="5">
        <f t="shared" si="1108"/>
        <v>4</v>
      </c>
      <c r="Q251" s="5">
        <f t="shared" si="1109"/>
        <v>4</v>
      </c>
      <c r="R251" s="37" t="str">
        <f t="shared" si="1115"/>
        <v>no</v>
      </c>
      <c r="T251" s="25">
        <v>0</v>
      </c>
      <c r="X251" s="6">
        <v>1.5</v>
      </c>
      <c r="Y251" s="2">
        <v>5</v>
      </c>
      <c r="Z251" s="5">
        <f t="shared" si="1110"/>
        <v>20</v>
      </c>
      <c r="AA251" s="2">
        <v>24</v>
      </c>
      <c r="AB251" s="5">
        <f t="shared" si="1111"/>
        <v>480</v>
      </c>
      <c r="AD251" s="25">
        <v>6</v>
      </c>
      <c r="AE251" s="5">
        <f t="shared" si="1112"/>
        <v>6</v>
      </c>
      <c r="AF251" s="8">
        <f t="shared" ref="AF251:AF257" si="1117">Z251/AE251</f>
        <v>3.3333333333333335</v>
      </c>
      <c r="AG251" s="2">
        <v>1</v>
      </c>
      <c r="AH251" s="46">
        <v>2</v>
      </c>
      <c r="AI251" s="8">
        <f t="shared" si="1113"/>
        <v>10</v>
      </c>
      <c r="AJ251" s="27">
        <f t="shared" si="1116"/>
        <v>20</v>
      </c>
      <c r="AK251" s="8">
        <f t="shared" si="1114"/>
        <v>10</v>
      </c>
      <c r="AM251" s="2">
        <v>630</v>
      </c>
      <c r="AN251" s="26">
        <f t="shared" si="954"/>
        <v>1717.8333333333333</v>
      </c>
      <c r="AO251" s="40" t="s">
        <v>19</v>
      </c>
    </row>
    <row r="252" spans="1:41">
      <c r="A252" s="2" t="s">
        <v>171</v>
      </c>
      <c r="B252" s="55" t="s">
        <v>266</v>
      </c>
      <c r="C252" s="2" t="s">
        <v>77</v>
      </c>
      <c r="D252" s="2" t="s">
        <v>79</v>
      </c>
      <c r="E252" s="53">
        <v>3025</v>
      </c>
      <c r="F252" s="3">
        <v>2</v>
      </c>
      <c r="G252" s="4">
        <v>3</v>
      </c>
      <c r="H252" s="4">
        <v>4</v>
      </c>
      <c r="J252" s="3">
        <v>2</v>
      </c>
      <c r="K252" s="3">
        <v>1</v>
      </c>
      <c r="L252" s="3">
        <v>0</v>
      </c>
      <c r="N252" s="27">
        <f t="shared" si="1106"/>
        <v>0</v>
      </c>
      <c r="O252" s="5">
        <f t="shared" si="1107"/>
        <v>4</v>
      </c>
      <c r="P252" s="5">
        <f t="shared" si="1108"/>
        <v>4</v>
      </c>
      <c r="Q252" s="5">
        <f t="shared" si="1109"/>
        <v>4</v>
      </c>
      <c r="R252" s="37" t="str">
        <f t="shared" si="1115"/>
        <v>no</v>
      </c>
      <c r="T252" s="25">
        <v>0</v>
      </c>
      <c r="X252" s="6">
        <v>1.25</v>
      </c>
      <c r="Y252" s="2">
        <v>10</v>
      </c>
      <c r="Z252" s="5">
        <f t="shared" si="1110"/>
        <v>40</v>
      </c>
      <c r="AA252" s="2">
        <v>12</v>
      </c>
      <c r="AB252" s="5">
        <f t="shared" si="1111"/>
        <v>480</v>
      </c>
      <c r="AD252" s="25">
        <v>10</v>
      </c>
      <c r="AE252" s="5">
        <f t="shared" si="1112"/>
        <v>10</v>
      </c>
      <c r="AF252" s="8">
        <f t="shared" si="1117"/>
        <v>4</v>
      </c>
      <c r="AG252" s="2">
        <v>2</v>
      </c>
      <c r="AH252" s="46">
        <v>5</v>
      </c>
      <c r="AI252" s="8">
        <f t="shared" si="1113"/>
        <v>8</v>
      </c>
      <c r="AJ252" s="27">
        <f t="shared" si="1116"/>
        <v>30</v>
      </c>
      <c r="AK252" s="8">
        <f t="shared" si="1114"/>
        <v>6</v>
      </c>
      <c r="AM252" s="2">
        <v>630</v>
      </c>
      <c r="AN252" s="26">
        <f t="shared" si="954"/>
        <v>1741.75</v>
      </c>
      <c r="AO252" s="40" t="s">
        <v>19</v>
      </c>
    </row>
    <row r="253" spans="1:41">
      <c r="A253" s="2" t="s">
        <v>171</v>
      </c>
      <c r="B253" s="55" t="s">
        <v>266</v>
      </c>
      <c r="C253" s="2" t="s">
        <v>77</v>
      </c>
      <c r="D253" s="2" t="s">
        <v>79</v>
      </c>
      <c r="E253" s="53">
        <v>3025</v>
      </c>
      <c r="F253" s="3">
        <v>3</v>
      </c>
      <c r="G253" s="4">
        <v>5</v>
      </c>
      <c r="H253" s="4">
        <v>4</v>
      </c>
      <c r="J253" s="3">
        <v>2</v>
      </c>
      <c r="K253" s="3">
        <v>2</v>
      </c>
      <c r="L253" s="3">
        <v>0</v>
      </c>
      <c r="N253" s="27">
        <f t="shared" si="1106"/>
        <v>0</v>
      </c>
      <c r="O253" s="5">
        <f t="shared" si="1107"/>
        <v>4</v>
      </c>
      <c r="P253" s="5">
        <f t="shared" si="1108"/>
        <v>4</v>
      </c>
      <c r="Q253" s="5">
        <f t="shared" si="1109"/>
        <v>4</v>
      </c>
      <c r="R253" s="37" t="str">
        <f t="shared" si="1115"/>
        <v>no</v>
      </c>
      <c r="T253" s="25">
        <v>0</v>
      </c>
      <c r="X253" s="6">
        <v>1.5</v>
      </c>
      <c r="Y253" s="2">
        <v>10</v>
      </c>
      <c r="Z253" s="5">
        <f t="shared" si="1110"/>
        <v>40</v>
      </c>
      <c r="AA253" s="2">
        <v>12</v>
      </c>
      <c r="AB253" s="5">
        <f t="shared" si="1111"/>
        <v>480</v>
      </c>
      <c r="AD253" s="25">
        <v>10</v>
      </c>
      <c r="AE253" s="5">
        <f t="shared" si="1112"/>
        <v>10</v>
      </c>
      <c r="AF253" s="8">
        <f t="shared" si="1117"/>
        <v>4</v>
      </c>
      <c r="AG253" s="2">
        <v>2</v>
      </c>
      <c r="AH253" s="46">
        <v>5</v>
      </c>
      <c r="AI253" s="8">
        <f t="shared" si="1113"/>
        <v>8</v>
      </c>
      <c r="AJ253" s="27">
        <f t="shared" si="1116"/>
        <v>40</v>
      </c>
      <c r="AK253" s="8">
        <f t="shared" si="1114"/>
        <v>8</v>
      </c>
      <c r="AM253" s="2">
        <v>630</v>
      </c>
      <c r="AN253" s="26">
        <f t="shared" si="954"/>
        <v>1850.5</v>
      </c>
      <c r="AO253" s="40" t="s">
        <v>19</v>
      </c>
    </row>
    <row r="254" spans="1:41">
      <c r="A254" s="2" t="s">
        <v>171</v>
      </c>
      <c r="B254" s="55" t="s">
        <v>266</v>
      </c>
      <c r="C254" s="2" t="s">
        <v>77</v>
      </c>
      <c r="D254" s="2" t="s">
        <v>80</v>
      </c>
      <c r="E254" s="53">
        <v>3025</v>
      </c>
      <c r="F254" s="3">
        <v>2</v>
      </c>
      <c r="G254" s="4">
        <v>3</v>
      </c>
      <c r="H254" s="4">
        <v>4</v>
      </c>
      <c r="J254" s="3">
        <v>2</v>
      </c>
      <c r="K254" s="3">
        <v>1</v>
      </c>
      <c r="L254" s="3">
        <v>0</v>
      </c>
      <c r="N254" s="27">
        <f t="shared" ref="N254:N261" si="1118">L254+M254</f>
        <v>0</v>
      </c>
      <c r="O254" s="5">
        <f t="shared" ref="O254:O261" si="1119">H254+I254</f>
        <v>4</v>
      </c>
      <c r="P254" s="5">
        <f t="shared" ref="P254:P261" si="1120">O254-N254</f>
        <v>4</v>
      </c>
      <c r="Q254" s="5">
        <f t="shared" ref="Q254:Q261" si="1121">O254+N254</f>
        <v>4</v>
      </c>
      <c r="R254" s="37" t="str">
        <f t="shared" si="1115"/>
        <v>no</v>
      </c>
      <c r="T254" s="25">
        <v>0</v>
      </c>
      <c r="X254" s="6">
        <v>1.25</v>
      </c>
      <c r="Y254" s="2">
        <v>15</v>
      </c>
      <c r="Z254" s="5">
        <f t="shared" ref="Z254:Z261" si="1122">Y254*O254</f>
        <v>60</v>
      </c>
      <c r="AA254" s="2">
        <v>8</v>
      </c>
      <c r="AB254" s="5">
        <f t="shared" ref="AB254:AB261" si="1123">Z254*AA254</f>
        <v>480</v>
      </c>
      <c r="AD254" s="25">
        <v>14</v>
      </c>
      <c r="AE254" s="5">
        <f t="shared" ref="AE254:AE261" si="1124">AD254+AC254</f>
        <v>14</v>
      </c>
      <c r="AF254" s="8">
        <f t="shared" si="1117"/>
        <v>4.2857142857142856</v>
      </c>
      <c r="AG254" s="2">
        <v>3</v>
      </c>
      <c r="AH254" s="46">
        <v>7</v>
      </c>
      <c r="AI254" s="8">
        <f t="shared" ref="AI254:AI261" si="1125">Z254/AH254</f>
        <v>8.5714285714285712</v>
      </c>
      <c r="AJ254" s="27">
        <f t="shared" si="1116"/>
        <v>45</v>
      </c>
      <c r="AK254" s="8">
        <f t="shared" ref="AK254:AK261" si="1126">AJ254/AH254</f>
        <v>6.4285714285714288</v>
      </c>
      <c r="AM254" s="2">
        <v>630</v>
      </c>
      <c r="AN254" s="26">
        <f t="shared" si="954"/>
        <v>1992.75</v>
      </c>
      <c r="AO254" s="40" t="s">
        <v>19</v>
      </c>
    </row>
    <row r="255" spans="1:41">
      <c r="A255" s="2" t="s">
        <v>171</v>
      </c>
      <c r="B255" s="55" t="s">
        <v>266</v>
      </c>
      <c r="C255" s="2" t="s">
        <v>77</v>
      </c>
      <c r="D255" s="2" t="s">
        <v>80</v>
      </c>
      <c r="E255" s="53">
        <v>3025</v>
      </c>
      <c r="F255" s="3">
        <v>3</v>
      </c>
      <c r="G255" s="4">
        <v>5</v>
      </c>
      <c r="H255" s="4">
        <v>4</v>
      </c>
      <c r="J255" s="3">
        <v>2</v>
      </c>
      <c r="K255" s="3">
        <v>2</v>
      </c>
      <c r="L255" s="3">
        <v>0</v>
      </c>
      <c r="N255" s="27">
        <f t="shared" si="1118"/>
        <v>0</v>
      </c>
      <c r="O255" s="5">
        <f t="shared" si="1119"/>
        <v>4</v>
      </c>
      <c r="P255" s="5">
        <f t="shared" si="1120"/>
        <v>4</v>
      </c>
      <c r="Q255" s="5">
        <f t="shared" si="1121"/>
        <v>4</v>
      </c>
      <c r="R255" s="37" t="str">
        <f t="shared" si="1115"/>
        <v>no</v>
      </c>
      <c r="T255" s="25">
        <v>0</v>
      </c>
      <c r="X255" s="6">
        <v>1.5</v>
      </c>
      <c r="Y255" s="2">
        <v>15</v>
      </c>
      <c r="Z255" s="5">
        <f t="shared" si="1122"/>
        <v>60</v>
      </c>
      <c r="AA255" s="2">
        <v>8</v>
      </c>
      <c r="AB255" s="5">
        <f t="shared" si="1123"/>
        <v>480</v>
      </c>
      <c r="AD255" s="25">
        <v>14</v>
      </c>
      <c r="AE255" s="5">
        <f t="shared" si="1124"/>
        <v>14</v>
      </c>
      <c r="AF255" s="8">
        <f t="shared" si="1117"/>
        <v>4.2857142857142856</v>
      </c>
      <c r="AG255" s="2">
        <v>3</v>
      </c>
      <c r="AH255" s="46">
        <v>7</v>
      </c>
      <c r="AI255" s="8">
        <f t="shared" si="1125"/>
        <v>8.5714285714285712</v>
      </c>
      <c r="AJ255" s="27">
        <f t="shared" si="1116"/>
        <v>60</v>
      </c>
      <c r="AK255" s="8">
        <f t="shared" si="1126"/>
        <v>8.5714285714285712</v>
      </c>
      <c r="AM255" s="2">
        <v>630</v>
      </c>
      <c r="AN255" s="26">
        <f t="shared" si="954"/>
        <v>2129.3571428571431</v>
      </c>
      <c r="AO255" s="40" t="s">
        <v>19</v>
      </c>
    </row>
    <row r="256" spans="1:41">
      <c r="A256" s="2" t="s">
        <v>171</v>
      </c>
      <c r="B256" s="55" t="s">
        <v>266</v>
      </c>
      <c r="C256" s="2" t="s">
        <v>77</v>
      </c>
      <c r="D256" s="2" t="s">
        <v>81</v>
      </c>
      <c r="E256" s="53">
        <v>3025</v>
      </c>
      <c r="F256" s="3">
        <v>2</v>
      </c>
      <c r="G256" s="4">
        <v>3</v>
      </c>
      <c r="H256" s="4">
        <v>4</v>
      </c>
      <c r="J256" s="3">
        <v>2</v>
      </c>
      <c r="K256" s="3">
        <v>1</v>
      </c>
      <c r="L256" s="3">
        <v>0</v>
      </c>
      <c r="N256" s="27">
        <f t="shared" si="1118"/>
        <v>0</v>
      </c>
      <c r="O256" s="5">
        <f t="shared" si="1119"/>
        <v>4</v>
      </c>
      <c r="P256" s="5">
        <f t="shared" si="1120"/>
        <v>4</v>
      </c>
      <c r="Q256" s="5">
        <f t="shared" si="1121"/>
        <v>4</v>
      </c>
      <c r="R256" s="37" t="str">
        <f t="shared" si="1115"/>
        <v>no</v>
      </c>
      <c r="T256" s="25">
        <v>0</v>
      </c>
      <c r="X256" s="6">
        <v>1.25</v>
      </c>
      <c r="Y256" s="2">
        <v>20</v>
      </c>
      <c r="Z256" s="5">
        <f t="shared" si="1122"/>
        <v>80</v>
      </c>
      <c r="AA256" s="2">
        <v>6</v>
      </c>
      <c r="AB256" s="5">
        <f t="shared" si="1123"/>
        <v>480</v>
      </c>
      <c r="AD256" s="25">
        <v>18</v>
      </c>
      <c r="AE256" s="5">
        <f t="shared" si="1124"/>
        <v>18</v>
      </c>
      <c r="AF256" s="8">
        <f t="shared" si="1117"/>
        <v>4.4444444444444446</v>
      </c>
      <c r="AG256" s="2">
        <v>5</v>
      </c>
      <c r="AH256" s="46">
        <v>10</v>
      </c>
      <c r="AI256" s="8">
        <f t="shared" si="1125"/>
        <v>8</v>
      </c>
      <c r="AJ256" s="27">
        <f t="shared" si="1116"/>
        <v>60</v>
      </c>
      <c r="AK256" s="8">
        <f t="shared" si="1126"/>
        <v>6</v>
      </c>
      <c r="AM256" s="2">
        <v>630</v>
      </c>
      <c r="AN256" s="26">
        <f t="shared" si="954"/>
        <v>2175.5277777777778</v>
      </c>
      <c r="AO256" s="40" t="s">
        <v>19</v>
      </c>
    </row>
    <row r="257" spans="1:43">
      <c r="A257" s="2" t="s">
        <v>171</v>
      </c>
      <c r="B257" s="55" t="s">
        <v>266</v>
      </c>
      <c r="C257" s="2" t="s">
        <v>77</v>
      </c>
      <c r="D257" s="2" t="s">
        <v>81</v>
      </c>
      <c r="E257" s="53">
        <v>3025</v>
      </c>
      <c r="F257" s="3">
        <v>3</v>
      </c>
      <c r="G257" s="4">
        <v>5</v>
      </c>
      <c r="H257" s="4">
        <v>4</v>
      </c>
      <c r="J257" s="3">
        <v>2</v>
      </c>
      <c r="K257" s="3">
        <v>2</v>
      </c>
      <c r="L257" s="3">
        <v>0</v>
      </c>
      <c r="N257" s="27">
        <f t="shared" si="1118"/>
        <v>0</v>
      </c>
      <c r="O257" s="5">
        <f t="shared" si="1119"/>
        <v>4</v>
      </c>
      <c r="P257" s="5">
        <f t="shared" si="1120"/>
        <v>4</v>
      </c>
      <c r="Q257" s="5">
        <f t="shared" si="1121"/>
        <v>4</v>
      </c>
      <c r="R257" s="37" t="str">
        <f t="shared" si="1115"/>
        <v>no</v>
      </c>
      <c r="T257" s="25">
        <v>0</v>
      </c>
      <c r="X257" s="6">
        <v>1.5</v>
      </c>
      <c r="Y257" s="2">
        <v>20</v>
      </c>
      <c r="Z257" s="5">
        <f t="shared" si="1122"/>
        <v>80</v>
      </c>
      <c r="AA257" s="2">
        <v>6</v>
      </c>
      <c r="AB257" s="5">
        <f t="shared" si="1123"/>
        <v>480</v>
      </c>
      <c r="AD257" s="25">
        <v>18</v>
      </c>
      <c r="AE257" s="5">
        <f t="shared" si="1124"/>
        <v>18</v>
      </c>
      <c r="AF257" s="8">
        <f t="shared" si="1117"/>
        <v>4.4444444444444446</v>
      </c>
      <c r="AG257" s="2">
        <v>5</v>
      </c>
      <c r="AH257" s="46">
        <v>10</v>
      </c>
      <c r="AI257" s="8">
        <f t="shared" si="1125"/>
        <v>8</v>
      </c>
      <c r="AJ257" s="27">
        <f t="shared" si="1116"/>
        <v>80</v>
      </c>
      <c r="AK257" s="8">
        <f t="shared" si="1126"/>
        <v>8</v>
      </c>
      <c r="AM257" s="2">
        <v>630</v>
      </c>
      <c r="AN257" s="26">
        <f t="shared" si="954"/>
        <v>2334.2777777777778</v>
      </c>
      <c r="AO257" s="40" t="s">
        <v>19</v>
      </c>
    </row>
    <row r="258" spans="1:43">
      <c r="A258" s="2" t="s">
        <v>144</v>
      </c>
      <c r="B258" s="55" t="s">
        <v>266</v>
      </c>
      <c r="C258" s="2" t="s">
        <v>77</v>
      </c>
      <c r="D258" s="2" t="s">
        <v>78</v>
      </c>
      <c r="E258" s="53">
        <v>3025</v>
      </c>
      <c r="F258" s="3">
        <v>0</v>
      </c>
      <c r="G258" s="4">
        <v>1</v>
      </c>
      <c r="H258" s="4">
        <v>4</v>
      </c>
      <c r="J258" s="3">
        <v>2</v>
      </c>
      <c r="K258" s="3">
        <v>1</v>
      </c>
      <c r="L258" s="3">
        <v>0</v>
      </c>
      <c r="N258" s="27">
        <f t="shared" si="1118"/>
        <v>0</v>
      </c>
      <c r="O258" s="5">
        <f t="shared" si="1119"/>
        <v>4</v>
      </c>
      <c r="P258" s="5">
        <f t="shared" si="1120"/>
        <v>4</v>
      </c>
      <c r="Q258" s="5">
        <f t="shared" si="1121"/>
        <v>4</v>
      </c>
      <c r="R258" s="37" t="str">
        <f t="shared" si="1115"/>
        <v>no</v>
      </c>
      <c r="T258" s="25">
        <v>0</v>
      </c>
      <c r="Y258" s="2">
        <v>5</v>
      </c>
      <c r="Z258" s="5">
        <f t="shared" si="1122"/>
        <v>20</v>
      </c>
      <c r="AA258" s="2">
        <v>24</v>
      </c>
      <c r="AB258" s="5">
        <f t="shared" si="1123"/>
        <v>480</v>
      </c>
      <c r="AC258" s="28">
        <v>1</v>
      </c>
      <c r="AD258" s="25">
        <v>6</v>
      </c>
      <c r="AE258" s="5">
        <f t="shared" si="1124"/>
        <v>7</v>
      </c>
      <c r="AF258" s="8">
        <f>Z258/AE258</f>
        <v>2.8571428571428572</v>
      </c>
      <c r="AG258" s="2">
        <v>1</v>
      </c>
      <c r="AH258" s="46">
        <v>2</v>
      </c>
      <c r="AI258" s="8">
        <f t="shared" si="1125"/>
        <v>10</v>
      </c>
      <c r="AJ258" s="27">
        <f t="shared" si="1116"/>
        <v>15</v>
      </c>
      <c r="AK258" s="8">
        <f t="shared" si="1126"/>
        <v>7.5</v>
      </c>
      <c r="AM258" s="2">
        <v>630</v>
      </c>
      <c r="AN258" s="26">
        <f t="shared" si="954"/>
        <v>1520.4285714285713</v>
      </c>
      <c r="AO258" s="40" t="s">
        <v>19</v>
      </c>
      <c r="AP258" s="41" t="s">
        <v>19</v>
      </c>
      <c r="AQ258" s="43" t="s">
        <v>19</v>
      </c>
    </row>
    <row r="259" spans="1:43">
      <c r="A259" s="2" t="s">
        <v>144</v>
      </c>
      <c r="B259" s="55" t="s">
        <v>266</v>
      </c>
      <c r="C259" s="2" t="s">
        <v>77</v>
      </c>
      <c r="D259" s="2" t="s">
        <v>79</v>
      </c>
      <c r="E259" s="53">
        <v>3025</v>
      </c>
      <c r="F259" s="3">
        <v>0</v>
      </c>
      <c r="G259" s="4">
        <v>1</v>
      </c>
      <c r="H259" s="4">
        <v>4</v>
      </c>
      <c r="J259" s="3">
        <v>2</v>
      </c>
      <c r="K259" s="3">
        <v>1</v>
      </c>
      <c r="L259" s="3">
        <v>0</v>
      </c>
      <c r="N259" s="27">
        <f t="shared" si="1118"/>
        <v>0</v>
      </c>
      <c r="O259" s="5">
        <f t="shared" si="1119"/>
        <v>4</v>
      </c>
      <c r="P259" s="5">
        <f t="shared" si="1120"/>
        <v>4</v>
      </c>
      <c r="Q259" s="5">
        <f t="shared" si="1121"/>
        <v>4</v>
      </c>
      <c r="R259" s="37" t="str">
        <f t="shared" si="1115"/>
        <v>no</v>
      </c>
      <c r="T259" s="25">
        <v>0</v>
      </c>
      <c r="Y259" s="2">
        <v>10</v>
      </c>
      <c r="Z259" s="5">
        <f t="shared" si="1122"/>
        <v>40</v>
      </c>
      <c r="AA259" s="2">
        <v>12</v>
      </c>
      <c r="AB259" s="5">
        <f t="shared" si="1123"/>
        <v>480</v>
      </c>
      <c r="AC259" s="28">
        <v>2</v>
      </c>
      <c r="AD259" s="25">
        <v>10</v>
      </c>
      <c r="AE259" s="5">
        <f t="shared" si="1124"/>
        <v>12</v>
      </c>
      <c r="AF259" s="8">
        <f t="shared" ref="AF259:AF261" si="1127">Z259/AE259</f>
        <v>3.3333333333333335</v>
      </c>
      <c r="AG259" s="2">
        <v>2</v>
      </c>
      <c r="AH259" s="46">
        <v>5</v>
      </c>
      <c r="AI259" s="8">
        <f t="shared" si="1125"/>
        <v>8</v>
      </c>
      <c r="AJ259" s="27">
        <f t="shared" si="1116"/>
        <v>30</v>
      </c>
      <c r="AK259" s="8">
        <f t="shared" si="1126"/>
        <v>6</v>
      </c>
      <c r="AM259" s="2">
        <v>630</v>
      </c>
      <c r="AN259" s="26">
        <f t="shared" si="954"/>
        <v>1629.3333333333333</v>
      </c>
      <c r="AO259" s="40" t="s">
        <v>19</v>
      </c>
      <c r="AP259" s="41" t="s">
        <v>19</v>
      </c>
      <c r="AQ259" s="43" t="s">
        <v>19</v>
      </c>
    </row>
    <row r="260" spans="1:43">
      <c r="A260" s="2" t="s">
        <v>144</v>
      </c>
      <c r="B260" s="55" t="s">
        <v>266</v>
      </c>
      <c r="C260" s="2" t="s">
        <v>77</v>
      </c>
      <c r="D260" s="2" t="s">
        <v>80</v>
      </c>
      <c r="E260" s="53">
        <v>3025</v>
      </c>
      <c r="F260" s="3">
        <v>0</v>
      </c>
      <c r="G260" s="4">
        <v>1</v>
      </c>
      <c r="H260" s="4">
        <v>4</v>
      </c>
      <c r="J260" s="3">
        <v>2</v>
      </c>
      <c r="K260" s="3">
        <v>1</v>
      </c>
      <c r="L260" s="3">
        <v>0</v>
      </c>
      <c r="N260" s="27">
        <f t="shared" si="1118"/>
        <v>0</v>
      </c>
      <c r="O260" s="5">
        <f t="shared" si="1119"/>
        <v>4</v>
      </c>
      <c r="P260" s="5">
        <f t="shared" si="1120"/>
        <v>4</v>
      </c>
      <c r="Q260" s="5">
        <f t="shared" si="1121"/>
        <v>4</v>
      </c>
      <c r="R260" s="37" t="str">
        <f t="shared" si="1115"/>
        <v>no</v>
      </c>
      <c r="T260" s="25">
        <v>0</v>
      </c>
      <c r="Y260" s="2">
        <v>15</v>
      </c>
      <c r="Z260" s="5">
        <f t="shared" si="1122"/>
        <v>60</v>
      </c>
      <c r="AA260" s="2">
        <v>8</v>
      </c>
      <c r="AB260" s="5">
        <f t="shared" si="1123"/>
        <v>480</v>
      </c>
      <c r="AC260" s="28">
        <v>4</v>
      </c>
      <c r="AD260" s="25">
        <v>14</v>
      </c>
      <c r="AE260" s="5">
        <f t="shared" si="1124"/>
        <v>18</v>
      </c>
      <c r="AF260" s="8">
        <f t="shared" si="1127"/>
        <v>3.3333333333333335</v>
      </c>
      <c r="AG260" s="2">
        <v>3</v>
      </c>
      <c r="AH260" s="46">
        <v>7</v>
      </c>
      <c r="AI260" s="8">
        <f t="shared" si="1125"/>
        <v>8.5714285714285712</v>
      </c>
      <c r="AJ260" s="27">
        <f t="shared" si="1116"/>
        <v>45</v>
      </c>
      <c r="AK260" s="8">
        <f t="shared" si="1126"/>
        <v>6.4285714285714288</v>
      </c>
      <c r="AM260" s="2">
        <v>630</v>
      </c>
      <c r="AN260" s="26">
        <f t="shared" si="954"/>
        <v>1863.1904761904759</v>
      </c>
      <c r="AO260" s="40" t="s">
        <v>19</v>
      </c>
      <c r="AP260" s="41" t="s">
        <v>19</v>
      </c>
      <c r="AQ260" s="43" t="s">
        <v>19</v>
      </c>
    </row>
    <row r="261" spans="1:43">
      <c r="A261" s="2" t="s">
        <v>144</v>
      </c>
      <c r="B261" s="55" t="s">
        <v>266</v>
      </c>
      <c r="C261" s="2" t="s">
        <v>77</v>
      </c>
      <c r="D261" s="2" t="s">
        <v>81</v>
      </c>
      <c r="E261" s="53">
        <v>3025</v>
      </c>
      <c r="F261" s="3">
        <v>0</v>
      </c>
      <c r="G261" s="4">
        <v>1</v>
      </c>
      <c r="H261" s="4">
        <v>4</v>
      </c>
      <c r="J261" s="3">
        <v>2</v>
      </c>
      <c r="K261" s="3">
        <v>1</v>
      </c>
      <c r="L261" s="3">
        <v>0</v>
      </c>
      <c r="N261" s="27">
        <f t="shared" si="1118"/>
        <v>0</v>
      </c>
      <c r="O261" s="5">
        <f t="shared" si="1119"/>
        <v>4</v>
      </c>
      <c r="P261" s="5">
        <f t="shared" si="1120"/>
        <v>4</v>
      </c>
      <c r="Q261" s="5">
        <f t="shared" si="1121"/>
        <v>4</v>
      </c>
      <c r="R261" s="37" t="str">
        <f t="shared" si="1115"/>
        <v>no</v>
      </c>
      <c r="T261" s="25">
        <v>0</v>
      </c>
      <c r="Y261" s="2">
        <v>20</v>
      </c>
      <c r="Z261" s="5">
        <f t="shared" si="1122"/>
        <v>80</v>
      </c>
      <c r="AA261" s="2">
        <v>6</v>
      </c>
      <c r="AB261" s="5">
        <f t="shared" si="1123"/>
        <v>480</v>
      </c>
      <c r="AC261" s="28">
        <v>6</v>
      </c>
      <c r="AD261" s="25">
        <v>18</v>
      </c>
      <c r="AE261" s="5">
        <f t="shared" si="1124"/>
        <v>24</v>
      </c>
      <c r="AF261" s="8">
        <f t="shared" si="1127"/>
        <v>3.3333333333333335</v>
      </c>
      <c r="AG261" s="2">
        <v>5</v>
      </c>
      <c r="AH261" s="46">
        <v>10</v>
      </c>
      <c r="AI261" s="8">
        <f t="shared" si="1125"/>
        <v>8</v>
      </c>
      <c r="AJ261" s="27">
        <f t="shared" si="1116"/>
        <v>60</v>
      </c>
      <c r="AK261" s="8">
        <f t="shared" si="1126"/>
        <v>6</v>
      </c>
      <c r="AM261" s="2">
        <v>630</v>
      </c>
      <c r="AN261" s="26">
        <f t="shared" si="954"/>
        <v>2029.3333333333335</v>
      </c>
      <c r="AO261" s="40" t="s">
        <v>19</v>
      </c>
      <c r="AP261" s="41" t="s">
        <v>19</v>
      </c>
      <c r="AQ261" s="43" t="s">
        <v>19</v>
      </c>
    </row>
    <row r="262" spans="1:43">
      <c r="A262" s="2" t="s">
        <v>190</v>
      </c>
      <c r="B262" s="55" t="s">
        <v>266</v>
      </c>
      <c r="C262" s="2" t="s">
        <v>77</v>
      </c>
      <c r="D262" s="2" t="s">
        <v>78</v>
      </c>
      <c r="E262" s="53">
        <v>3025</v>
      </c>
      <c r="F262" s="3">
        <v>0</v>
      </c>
      <c r="G262" s="4">
        <v>1</v>
      </c>
      <c r="H262" s="4">
        <v>4</v>
      </c>
      <c r="J262" s="3">
        <v>2</v>
      </c>
      <c r="K262" s="3">
        <v>-1</v>
      </c>
      <c r="L262" s="3">
        <v>0</v>
      </c>
      <c r="N262" s="27">
        <f t="shared" ref="N262:N265" si="1128">L262+M262</f>
        <v>0</v>
      </c>
      <c r="O262" s="5">
        <f t="shared" ref="O262:O265" si="1129">H262+I262</f>
        <v>4</v>
      </c>
      <c r="P262" s="5">
        <f t="shared" ref="P262:P265" si="1130">O262-N262</f>
        <v>4</v>
      </c>
      <c r="Q262" s="5">
        <f t="shared" ref="Q262:Q265" si="1131">O262+N262</f>
        <v>4</v>
      </c>
      <c r="R262" s="37" t="str">
        <f t="shared" ref="R262:R265" si="1132">IF(P262&gt;=61,"always",IF(Q262&gt;=61,"yes","no"))</f>
        <v>no</v>
      </c>
      <c r="T262" s="25">
        <v>0</v>
      </c>
      <c r="V262" s="3">
        <v>1</v>
      </c>
      <c r="Y262" s="2">
        <v>5</v>
      </c>
      <c r="Z262" s="5">
        <f t="shared" ref="Z262:Z265" si="1133">Y262*O262</f>
        <v>20</v>
      </c>
      <c r="AA262" s="2">
        <v>24</v>
      </c>
      <c r="AB262" s="5">
        <f t="shared" ref="AB262:AB265" si="1134">Z262*AA262</f>
        <v>480</v>
      </c>
      <c r="AC262" s="28">
        <v>-1</v>
      </c>
      <c r="AD262" s="25">
        <v>6</v>
      </c>
      <c r="AE262" s="5">
        <f t="shared" ref="AE262:AE265" si="1135">AD262+AC262</f>
        <v>5</v>
      </c>
      <c r="AF262" s="8">
        <f>Z262/AE262</f>
        <v>4</v>
      </c>
      <c r="AG262" s="2">
        <v>1</v>
      </c>
      <c r="AH262" s="46">
        <v>2</v>
      </c>
      <c r="AI262" s="8">
        <f t="shared" ref="AI262:AI265" si="1136">Z262/AH262</f>
        <v>10</v>
      </c>
      <c r="AJ262" s="27">
        <f t="shared" ref="AJ262:AJ265" si="1137">(J262+K262)*Y262</f>
        <v>5</v>
      </c>
      <c r="AK262" s="8">
        <f t="shared" ref="AK262:AK265" si="1138">AJ262/AH262</f>
        <v>2.5</v>
      </c>
      <c r="AM262" s="2">
        <v>630</v>
      </c>
      <c r="AN262" s="26">
        <f t="shared" si="954"/>
        <v>1441</v>
      </c>
      <c r="AO262" s="40" t="s">
        <v>19</v>
      </c>
      <c r="AP262" s="41" t="s">
        <v>19</v>
      </c>
      <c r="AQ262" s="43" t="s">
        <v>19</v>
      </c>
    </row>
    <row r="263" spans="1:43">
      <c r="A263" s="2" t="s">
        <v>190</v>
      </c>
      <c r="B263" s="55" t="s">
        <v>266</v>
      </c>
      <c r="C263" s="2" t="s">
        <v>77</v>
      </c>
      <c r="D263" s="2" t="s">
        <v>79</v>
      </c>
      <c r="E263" s="53">
        <v>3025</v>
      </c>
      <c r="F263" s="3">
        <v>0</v>
      </c>
      <c r="G263" s="4">
        <v>1</v>
      </c>
      <c r="H263" s="4">
        <v>4</v>
      </c>
      <c r="J263" s="3">
        <v>2</v>
      </c>
      <c r="K263" s="3">
        <v>-1</v>
      </c>
      <c r="L263" s="3">
        <v>0</v>
      </c>
      <c r="N263" s="27">
        <f t="shared" si="1128"/>
        <v>0</v>
      </c>
      <c r="O263" s="5">
        <f t="shared" si="1129"/>
        <v>4</v>
      </c>
      <c r="P263" s="5">
        <f t="shared" si="1130"/>
        <v>4</v>
      </c>
      <c r="Q263" s="5">
        <f t="shared" si="1131"/>
        <v>4</v>
      </c>
      <c r="R263" s="37" t="str">
        <f t="shared" si="1132"/>
        <v>no</v>
      </c>
      <c r="T263" s="25">
        <v>0</v>
      </c>
      <c r="V263" s="3">
        <v>1</v>
      </c>
      <c r="Y263" s="2">
        <v>10</v>
      </c>
      <c r="Z263" s="5">
        <f t="shared" si="1133"/>
        <v>40</v>
      </c>
      <c r="AA263" s="2">
        <v>12</v>
      </c>
      <c r="AB263" s="5">
        <f t="shared" si="1134"/>
        <v>480</v>
      </c>
      <c r="AC263" s="28">
        <v>-2</v>
      </c>
      <c r="AD263" s="25">
        <v>10</v>
      </c>
      <c r="AE263" s="5">
        <f t="shared" si="1135"/>
        <v>8</v>
      </c>
      <c r="AF263" s="8">
        <f t="shared" ref="AF263:AF265" si="1139">Z263/AE263</f>
        <v>5</v>
      </c>
      <c r="AG263" s="2">
        <v>2</v>
      </c>
      <c r="AH263" s="46">
        <v>5</v>
      </c>
      <c r="AI263" s="8">
        <f t="shared" si="1136"/>
        <v>8</v>
      </c>
      <c r="AJ263" s="27">
        <f t="shared" si="1137"/>
        <v>10</v>
      </c>
      <c r="AK263" s="8">
        <f t="shared" si="1138"/>
        <v>2</v>
      </c>
      <c r="AM263" s="2">
        <v>630</v>
      </c>
      <c r="AN263" s="26">
        <f t="shared" si="954"/>
        <v>1538</v>
      </c>
      <c r="AO263" s="40" t="s">
        <v>19</v>
      </c>
      <c r="AP263" s="41" t="s">
        <v>19</v>
      </c>
      <c r="AQ263" s="43" t="s">
        <v>19</v>
      </c>
    </row>
    <row r="264" spans="1:43">
      <c r="A264" s="2" t="s">
        <v>190</v>
      </c>
      <c r="B264" s="55" t="s">
        <v>266</v>
      </c>
      <c r="C264" s="2" t="s">
        <v>77</v>
      </c>
      <c r="D264" s="2" t="s">
        <v>80</v>
      </c>
      <c r="E264" s="53">
        <v>3025</v>
      </c>
      <c r="F264" s="3">
        <v>0</v>
      </c>
      <c r="G264" s="4">
        <v>1</v>
      </c>
      <c r="H264" s="4">
        <v>4</v>
      </c>
      <c r="J264" s="3">
        <v>2</v>
      </c>
      <c r="K264" s="3">
        <v>-1</v>
      </c>
      <c r="L264" s="3">
        <v>0</v>
      </c>
      <c r="N264" s="27">
        <f t="shared" si="1128"/>
        <v>0</v>
      </c>
      <c r="O264" s="5">
        <f t="shared" si="1129"/>
        <v>4</v>
      </c>
      <c r="P264" s="5">
        <f t="shared" si="1130"/>
        <v>4</v>
      </c>
      <c r="Q264" s="5">
        <f t="shared" si="1131"/>
        <v>4</v>
      </c>
      <c r="R264" s="37" t="str">
        <f t="shared" si="1132"/>
        <v>no</v>
      </c>
      <c r="T264" s="25">
        <v>0</v>
      </c>
      <c r="V264" s="3">
        <v>1</v>
      </c>
      <c r="Y264" s="2">
        <v>15</v>
      </c>
      <c r="Z264" s="5">
        <f t="shared" si="1133"/>
        <v>60</v>
      </c>
      <c r="AA264" s="2">
        <v>8</v>
      </c>
      <c r="AB264" s="5">
        <f t="shared" si="1134"/>
        <v>480</v>
      </c>
      <c r="AC264" s="28">
        <v>-3</v>
      </c>
      <c r="AD264" s="25">
        <v>14</v>
      </c>
      <c r="AE264" s="5">
        <f t="shared" si="1135"/>
        <v>11</v>
      </c>
      <c r="AF264" s="8">
        <f t="shared" si="1139"/>
        <v>5.4545454545454541</v>
      </c>
      <c r="AG264" s="2">
        <v>3</v>
      </c>
      <c r="AH264" s="46">
        <v>7</v>
      </c>
      <c r="AI264" s="8">
        <f t="shared" si="1136"/>
        <v>8.5714285714285712</v>
      </c>
      <c r="AJ264" s="27">
        <f t="shared" si="1137"/>
        <v>15</v>
      </c>
      <c r="AK264" s="8">
        <f t="shared" si="1138"/>
        <v>2.1428571428571428</v>
      </c>
      <c r="AM264" s="2">
        <v>630</v>
      </c>
      <c r="AN264" s="26">
        <f t="shared" si="954"/>
        <v>1741.9610389610389</v>
      </c>
      <c r="AO264" s="40" t="s">
        <v>19</v>
      </c>
      <c r="AP264" s="41" t="s">
        <v>19</v>
      </c>
      <c r="AQ264" s="43" t="s">
        <v>19</v>
      </c>
    </row>
    <row r="265" spans="1:43">
      <c r="A265" s="2" t="s">
        <v>190</v>
      </c>
      <c r="B265" s="55" t="s">
        <v>266</v>
      </c>
      <c r="C265" s="2" t="s">
        <v>77</v>
      </c>
      <c r="D265" s="2" t="s">
        <v>81</v>
      </c>
      <c r="E265" s="53">
        <v>3025</v>
      </c>
      <c r="F265" s="3">
        <v>0</v>
      </c>
      <c r="G265" s="4">
        <v>1</v>
      </c>
      <c r="H265" s="4">
        <v>4</v>
      </c>
      <c r="J265" s="3">
        <v>2</v>
      </c>
      <c r="K265" s="3">
        <v>-1</v>
      </c>
      <c r="L265" s="3">
        <v>0</v>
      </c>
      <c r="N265" s="27">
        <f t="shared" si="1128"/>
        <v>0</v>
      </c>
      <c r="O265" s="5">
        <f t="shared" si="1129"/>
        <v>4</v>
      </c>
      <c r="P265" s="5">
        <f t="shared" si="1130"/>
        <v>4</v>
      </c>
      <c r="Q265" s="5">
        <f t="shared" si="1131"/>
        <v>4</v>
      </c>
      <c r="R265" s="37" t="str">
        <f t="shared" si="1132"/>
        <v>no</v>
      </c>
      <c r="T265" s="25">
        <v>0</v>
      </c>
      <c r="V265" s="3">
        <v>1</v>
      </c>
      <c r="Y265" s="2">
        <v>20</v>
      </c>
      <c r="Z265" s="5">
        <f t="shared" si="1133"/>
        <v>80</v>
      </c>
      <c r="AA265" s="2">
        <v>6</v>
      </c>
      <c r="AB265" s="5">
        <f t="shared" si="1134"/>
        <v>480</v>
      </c>
      <c r="AC265" s="28">
        <v>-4</v>
      </c>
      <c r="AD265" s="25">
        <v>18</v>
      </c>
      <c r="AE265" s="5">
        <f t="shared" si="1135"/>
        <v>14</v>
      </c>
      <c r="AF265" s="8">
        <f t="shared" si="1139"/>
        <v>5.7142857142857144</v>
      </c>
      <c r="AG265" s="2">
        <v>5</v>
      </c>
      <c r="AH265" s="46">
        <v>10</v>
      </c>
      <c r="AI265" s="8">
        <f t="shared" si="1136"/>
        <v>8</v>
      </c>
      <c r="AJ265" s="27">
        <f t="shared" si="1137"/>
        <v>20</v>
      </c>
      <c r="AK265" s="8">
        <f t="shared" si="1138"/>
        <v>2</v>
      </c>
      <c r="AM265" s="2">
        <v>630</v>
      </c>
      <c r="AN265" s="26">
        <f t="shared" si="954"/>
        <v>1888.8571428571429</v>
      </c>
      <c r="AO265" s="40" t="s">
        <v>19</v>
      </c>
      <c r="AP265" s="41" t="s">
        <v>19</v>
      </c>
      <c r="AQ265" s="43" t="s">
        <v>19</v>
      </c>
    </row>
    <row r="266" spans="1:43">
      <c r="A266" s="2" t="s">
        <v>191</v>
      </c>
      <c r="B266" s="55" t="s">
        <v>266</v>
      </c>
      <c r="C266" s="2" t="s">
        <v>77</v>
      </c>
      <c r="D266" s="2" t="s">
        <v>78</v>
      </c>
      <c r="E266" s="53">
        <v>3025</v>
      </c>
      <c r="F266" s="3">
        <v>0</v>
      </c>
      <c r="G266" s="4">
        <v>1</v>
      </c>
      <c r="H266" s="4">
        <v>4</v>
      </c>
      <c r="J266" s="3">
        <v>2</v>
      </c>
      <c r="L266" s="3">
        <v>0</v>
      </c>
      <c r="M266" s="3">
        <v>1</v>
      </c>
      <c r="N266" s="27">
        <f t="shared" ref="N266:N273" si="1140">L266+M266</f>
        <v>1</v>
      </c>
      <c r="O266" s="5">
        <f t="shared" ref="O266:O273" si="1141">H266+I266</f>
        <v>4</v>
      </c>
      <c r="P266" s="5">
        <f t="shared" ref="P266:P273" si="1142">O266-N266</f>
        <v>3</v>
      </c>
      <c r="Q266" s="5">
        <f t="shared" ref="Q266:Q273" si="1143">O266+N266</f>
        <v>5</v>
      </c>
      <c r="R266" s="37" t="str">
        <f t="shared" ref="R266:R273" si="1144">IF(P266&gt;=61,"always",IF(Q266&gt;=61,"yes","no"))</f>
        <v>no</v>
      </c>
      <c r="T266" s="25">
        <v>0</v>
      </c>
      <c r="Y266" s="2">
        <v>5</v>
      </c>
      <c r="Z266" s="5">
        <f t="shared" ref="Z266:Z273" si="1145">Y266*O266</f>
        <v>20</v>
      </c>
      <c r="AA266" s="2">
        <v>24</v>
      </c>
      <c r="AB266" s="5">
        <f t="shared" ref="AB266:AB273" si="1146">Z266*AA266</f>
        <v>480</v>
      </c>
      <c r="AD266" s="25">
        <v>6</v>
      </c>
      <c r="AE266" s="5">
        <f t="shared" ref="AE266:AE273" si="1147">AD266+AC266</f>
        <v>6</v>
      </c>
      <c r="AF266" s="8">
        <f>Z266/AE266</f>
        <v>3.3333333333333335</v>
      </c>
      <c r="AG266" s="2">
        <v>1</v>
      </c>
      <c r="AH266" s="46">
        <v>2</v>
      </c>
      <c r="AI266" s="8">
        <f t="shared" ref="AI266:AI273" si="1148">Z266/AH266</f>
        <v>10</v>
      </c>
      <c r="AJ266" s="27">
        <f t="shared" ref="AJ266:AJ273" si="1149">(J266+K266)*Y266</f>
        <v>10</v>
      </c>
      <c r="AK266" s="8">
        <f t="shared" ref="AK266:AK273" si="1150">AJ266/AH266</f>
        <v>5</v>
      </c>
      <c r="AM266" s="32">
        <v>690</v>
      </c>
      <c r="AN266" s="26">
        <f t="shared" si="954"/>
        <v>1517.3333333333333</v>
      </c>
      <c r="AO266" s="40" t="s">
        <v>19</v>
      </c>
      <c r="AP266" s="41" t="s">
        <v>19</v>
      </c>
      <c r="AQ266" s="43" t="s">
        <v>19</v>
      </c>
    </row>
    <row r="267" spans="1:43">
      <c r="A267" s="2" t="s">
        <v>191</v>
      </c>
      <c r="B267" s="55" t="s">
        <v>266</v>
      </c>
      <c r="C267" s="2" t="s">
        <v>77</v>
      </c>
      <c r="D267" s="2" t="s">
        <v>79</v>
      </c>
      <c r="E267" s="53">
        <v>3025</v>
      </c>
      <c r="F267" s="3">
        <v>0</v>
      </c>
      <c r="G267" s="4">
        <v>1</v>
      </c>
      <c r="H267" s="4">
        <v>4</v>
      </c>
      <c r="J267" s="3">
        <v>2</v>
      </c>
      <c r="L267" s="3">
        <v>0</v>
      </c>
      <c r="M267" s="3">
        <v>1</v>
      </c>
      <c r="N267" s="27">
        <f t="shared" si="1140"/>
        <v>1</v>
      </c>
      <c r="O267" s="5">
        <f t="shared" si="1141"/>
        <v>4</v>
      </c>
      <c r="P267" s="5">
        <f t="shared" si="1142"/>
        <v>3</v>
      </c>
      <c r="Q267" s="5">
        <f t="shared" si="1143"/>
        <v>5</v>
      </c>
      <c r="R267" s="37" t="str">
        <f t="shared" si="1144"/>
        <v>no</v>
      </c>
      <c r="T267" s="25">
        <v>0</v>
      </c>
      <c r="Y267" s="2">
        <v>10</v>
      </c>
      <c r="Z267" s="5">
        <f t="shared" si="1145"/>
        <v>40</v>
      </c>
      <c r="AA267" s="2">
        <v>12</v>
      </c>
      <c r="AB267" s="5">
        <f t="shared" si="1146"/>
        <v>480</v>
      </c>
      <c r="AD267" s="25">
        <v>10</v>
      </c>
      <c r="AE267" s="5">
        <f t="shared" si="1147"/>
        <v>10</v>
      </c>
      <c r="AF267" s="8">
        <f t="shared" ref="AF267:AF269" si="1151">Z267/AE267</f>
        <v>4</v>
      </c>
      <c r="AG267" s="2">
        <v>2</v>
      </c>
      <c r="AH267" s="46">
        <v>5</v>
      </c>
      <c r="AI267" s="8">
        <f t="shared" si="1148"/>
        <v>8</v>
      </c>
      <c r="AJ267" s="27">
        <f t="shared" si="1149"/>
        <v>20</v>
      </c>
      <c r="AK267" s="8">
        <f t="shared" si="1150"/>
        <v>4</v>
      </c>
      <c r="AM267" s="32">
        <v>690</v>
      </c>
      <c r="AN267" s="26">
        <f t="shared" si="954"/>
        <v>1620</v>
      </c>
      <c r="AO267" s="40" t="s">
        <v>19</v>
      </c>
      <c r="AP267" s="41" t="s">
        <v>19</v>
      </c>
      <c r="AQ267" s="43" t="s">
        <v>19</v>
      </c>
    </row>
    <row r="268" spans="1:43">
      <c r="A268" s="2" t="s">
        <v>191</v>
      </c>
      <c r="B268" s="55" t="s">
        <v>266</v>
      </c>
      <c r="C268" s="2" t="s">
        <v>77</v>
      </c>
      <c r="D268" s="2" t="s">
        <v>80</v>
      </c>
      <c r="E268" s="53">
        <v>3025</v>
      </c>
      <c r="F268" s="3">
        <v>0</v>
      </c>
      <c r="G268" s="4">
        <v>1</v>
      </c>
      <c r="H268" s="4">
        <v>4</v>
      </c>
      <c r="J268" s="3">
        <v>2</v>
      </c>
      <c r="L268" s="3">
        <v>0</v>
      </c>
      <c r="M268" s="3">
        <v>1</v>
      </c>
      <c r="N268" s="27">
        <f t="shared" si="1140"/>
        <v>1</v>
      </c>
      <c r="O268" s="5">
        <f t="shared" si="1141"/>
        <v>4</v>
      </c>
      <c r="P268" s="5">
        <f t="shared" si="1142"/>
        <v>3</v>
      </c>
      <c r="Q268" s="5">
        <f t="shared" si="1143"/>
        <v>5</v>
      </c>
      <c r="R268" s="37" t="str">
        <f t="shared" si="1144"/>
        <v>no</v>
      </c>
      <c r="T268" s="25">
        <v>0</v>
      </c>
      <c r="Y268" s="2">
        <v>15</v>
      </c>
      <c r="Z268" s="5">
        <f t="shared" si="1145"/>
        <v>60</v>
      </c>
      <c r="AA268" s="2">
        <v>8</v>
      </c>
      <c r="AB268" s="5">
        <f t="shared" si="1146"/>
        <v>480</v>
      </c>
      <c r="AD268" s="25">
        <v>14</v>
      </c>
      <c r="AE268" s="5">
        <f t="shared" si="1147"/>
        <v>14</v>
      </c>
      <c r="AF268" s="8">
        <f t="shared" si="1151"/>
        <v>4.2857142857142856</v>
      </c>
      <c r="AG268" s="2">
        <v>3</v>
      </c>
      <c r="AH268" s="46">
        <v>7</v>
      </c>
      <c r="AI268" s="8">
        <f t="shared" si="1148"/>
        <v>8.5714285714285712</v>
      </c>
      <c r="AJ268" s="27">
        <f t="shared" si="1149"/>
        <v>30</v>
      </c>
      <c r="AK268" s="8">
        <f t="shared" si="1150"/>
        <v>4.2857142857142856</v>
      </c>
      <c r="AM268" s="32">
        <v>690</v>
      </c>
      <c r="AN268" s="26">
        <f t="shared" si="954"/>
        <v>1843.1428571428571</v>
      </c>
      <c r="AO268" s="40" t="s">
        <v>19</v>
      </c>
      <c r="AP268" s="41" t="s">
        <v>19</v>
      </c>
      <c r="AQ268" s="43" t="s">
        <v>19</v>
      </c>
    </row>
    <row r="269" spans="1:43">
      <c r="A269" s="2" t="s">
        <v>191</v>
      </c>
      <c r="B269" s="55" t="s">
        <v>266</v>
      </c>
      <c r="C269" s="2" t="s">
        <v>77</v>
      </c>
      <c r="D269" s="2" t="s">
        <v>81</v>
      </c>
      <c r="E269" s="53">
        <v>3025</v>
      </c>
      <c r="F269" s="3">
        <v>0</v>
      </c>
      <c r="G269" s="4">
        <v>1</v>
      </c>
      <c r="H269" s="4">
        <v>4</v>
      </c>
      <c r="J269" s="3">
        <v>2</v>
      </c>
      <c r="L269" s="3">
        <v>0</v>
      </c>
      <c r="M269" s="3">
        <v>1</v>
      </c>
      <c r="N269" s="27">
        <f t="shared" si="1140"/>
        <v>1</v>
      </c>
      <c r="O269" s="5">
        <f t="shared" si="1141"/>
        <v>4</v>
      </c>
      <c r="P269" s="5">
        <f t="shared" si="1142"/>
        <v>3</v>
      </c>
      <c r="Q269" s="5">
        <f t="shared" si="1143"/>
        <v>5</v>
      </c>
      <c r="R269" s="37" t="str">
        <f t="shared" si="1144"/>
        <v>no</v>
      </c>
      <c r="T269" s="25">
        <v>0</v>
      </c>
      <c r="Y269" s="2">
        <v>20</v>
      </c>
      <c r="Z269" s="5">
        <f t="shared" si="1145"/>
        <v>80</v>
      </c>
      <c r="AA269" s="2">
        <v>6</v>
      </c>
      <c r="AB269" s="5">
        <f t="shared" si="1146"/>
        <v>480</v>
      </c>
      <c r="AD269" s="25">
        <v>18</v>
      </c>
      <c r="AE269" s="5">
        <f t="shared" si="1147"/>
        <v>18</v>
      </c>
      <c r="AF269" s="8">
        <f t="shared" si="1151"/>
        <v>4.4444444444444446</v>
      </c>
      <c r="AG269" s="2">
        <v>5</v>
      </c>
      <c r="AH269" s="46">
        <v>10</v>
      </c>
      <c r="AI269" s="8">
        <f t="shared" si="1148"/>
        <v>8</v>
      </c>
      <c r="AJ269" s="27">
        <f t="shared" si="1149"/>
        <v>40</v>
      </c>
      <c r="AK269" s="8">
        <f t="shared" si="1150"/>
        <v>4</v>
      </c>
      <c r="AM269" s="32">
        <v>690</v>
      </c>
      <c r="AN269" s="26">
        <f t="shared" si="954"/>
        <v>2003.7777777777778</v>
      </c>
      <c r="AO269" s="40" t="s">
        <v>19</v>
      </c>
      <c r="AP269" s="41" t="s">
        <v>19</v>
      </c>
      <c r="AQ269" s="43" t="s">
        <v>19</v>
      </c>
    </row>
    <row r="270" spans="1:43">
      <c r="A270" s="2" t="s">
        <v>171</v>
      </c>
      <c r="B270" s="55" t="s">
        <v>266</v>
      </c>
      <c r="C270" s="2" t="s">
        <v>206</v>
      </c>
      <c r="D270" s="2" t="s">
        <v>207</v>
      </c>
      <c r="E270" s="53" t="s">
        <v>261</v>
      </c>
      <c r="F270" s="3">
        <v>0</v>
      </c>
      <c r="G270" s="4">
        <v>0</v>
      </c>
      <c r="H270" s="4">
        <v>4</v>
      </c>
      <c r="I270" s="3">
        <v>1</v>
      </c>
      <c r="J270" s="3">
        <v>2</v>
      </c>
      <c r="L270" s="3">
        <v>0</v>
      </c>
      <c r="N270" s="27">
        <f t="shared" si="1140"/>
        <v>0</v>
      </c>
      <c r="O270" s="5">
        <f t="shared" si="1141"/>
        <v>5</v>
      </c>
      <c r="P270" s="5">
        <f t="shared" si="1142"/>
        <v>5</v>
      </c>
      <c r="Q270" s="5">
        <f t="shared" si="1143"/>
        <v>5</v>
      </c>
      <c r="R270" s="37" t="str">
        <f t="shared" si="1144"/>
        <v>no</v>
      </c>
      <c r="T270" s="25">
        <v>0</v>
      </c>
      <c r="V270" s="3">
        <v>4</v>
      </c>
      <c r="Y270" s="2">
        <v>5</v>
      </c>
      <c r="Z270" s="5">
        <f t="shared" si="1145"/>
        <v>25</v>
      </c>
      <c r="AA270" s="2">
        <v>24</v>
      </c>
      <c r="AB270" s="5">
        <f t="shared" si="1146"/>
        <v>600</v>
      </c>
      <c r="AD270" s="25">
        <v>6</v>
      </c>
      <c r="AE270" s="5">
        <f t="shared" si="1147"/>
        <v>6</v>
      </c>
      <c r="AF270" s="8">
        <f>Z270/AE270</f>
        <v>4.166666666666667</v>
      </c>
      <c r="AG270" s="2">
        <v>2</v>
      </c>
      <c r="AH270" s="46">
        <v>3</v>
      </c>
      <c r="AI270" s="8">
        <f t="shared" si="1148"/>
        <v>8.3333333333333339</v>
      </c>
      <c r="AJ270" s="27">
        <f t="shared" si="1149"/>
        <v>10</v>
      </c>
      <c r="AK270" s="8">
        <f t="shared" si="1150"/>
        <v>3.3333333333333335</v>
      </c>
      <c r="AM270" s="2">
        <v>630</v>
      </c>
      <c r="AN270" s="26">
        <f t="shared" si="954"/>
        <v>1615.666666666667</v>
      </c>
      <c r="AO270" s="40" t="s">
        <v>19</v>
      </c>
      <c r="AP270" s="41" t="s">
        <v>19</v>
      </c>
      <c r="AQ270" s="43" t="s">
        <v>19</v>
      </c>
    </row>
    <row r="271" spans="1:43">
      <c r="A271" s="2" t="s">
        <v>171</v>
      </c>
      <c r="B271" s="55" t="s">
        <v>266</v>
      </c>
      <c r="C271" s="2" t="s">
        <v>206</v>
      </c>
      <c r="D271" s="2" t="s">
        <v>208</v>
      </c>
      <c r="E271" s="53" t="s">
        <v>261</v>
      </c>
      <c r="F271" s="3">
        <v>0</v>
      </c>
      <c r="G271" s="4">
        <v>0</v>
      </c>
      <c r="H271" s="4">
        <v>4</v>
      </c>
      <c r="I271" s="3">
        <v>1</v>
      </c>
      <c r="J271" s="3">
        <v>2</v>
      </c>
      <c r="L271" s="3">
        <v>0</v>
      </c>
      <c r="N271" s="27">
        <f t="shared" si="1140"/>
        <v>0</v>
      </c>
      <c r="O271" s="5">
        <f t="shared" si="1141"/>
        <v>5</v>
      </c>
      <c r="P271" s="5">
        <f t="shared" si="1142"/>
        <v>5</v>
      </c>
      <c r="Q271" s="5">
        <f t="shared" si="1143"/>
        <v>5</v>
      </c>
      <c r="R271" s="37" t="str">
        <f t="shared" si="1144"/>
        <v>no</v>
      </c>
      <c r="T271" s="25">
        <v>0</v>
      </c>
      <c r="V271" s="3">
        <v>4</v>
      </c>
      <c r="Y271" s="2">
        <v>10</v>
      </c>
      <c r="Z271" s="5">
        <f t="shared" si="1145"/>
        <v>50</v>
      </c>
      <c r="AA271" s="2">
        <v>12</v>
      </c>
      <c r="AB271" s="5">
        <f t="shared" si="1146"/>
        <v>600</v>
      </c>
      <c r="AD271" s="25">
        <v>10</v>
      </c>
      <c r="AE271" s="5">
        <f t="shared" si="1147"/>
        <v>10</v>
      </c>
      <c r="AF271" s="8">
        <f t="shared" ref="AF271:AF273" si="1152">Z271/AE271</f>
        <v>5</v>
      </c>
      <c r="AG271" s="2">
        <v>3</v>
      </c>
      <c r="AH271" s="46">
        <v>6</v>
      </c>
      <c r="AI271" s="8">
        <f t="shared" si="1148"/>
        <v>8.3333333333333339</v>
      </c>
      <c r="AJ271" s="27">
        <f t="shared" si="1149"/>
        <v>20</v>
      </c>
      <c r="AK271" s="8">
        <f t="shared" si="1150"/>
        <v>3.3333333333333335</v>
      </c>
      <c r="AM271" s="2">
        <v>630</v>
      </c>
      <c r="AN271" s="26">
        <f t="shared" si="954"/>
        <v>1849.0000000000002</v>
      </c>
      <c r="AO271" s="40" t="s">
        <v>19</v>
      </c>
      <c r="AP271" s="41" t="s">
        <v>19</v>
      </c>
      <c r="AQ271" s="43" t="s">
        <v>19</v>
      </c>
    </row>
    <row r="272" spans="1:43">
      <c r="A272" s="2" t="s">
        <v>171</v>
      </c>
      <c r="B272" s="55" t="s">
        <v>266</v>
      </c>
      <c r="C272" s="2" t="s">
        <v>206</v>
      </c>
      <c r="D272" s="2" t="s">
        <v>209</v>
      </c>
      <c r="E272" s="53" t="s">
        <v>261</v>
      </c>
      <c r="F272" s="3">
        <v>0</v>
      </c>
      <c r="G272" s="4">
        <v>0</v>
      </c>
      <c r="H272" s="4">
        <v>4</v>
      </c>
      <c r="I272" s="3">
        <v>1</v>
      </c>
      <c r="J272" s="3">
        <v>2</v>
      </c>
      <c r="L272" s="3">
        <v>0</v>
      </c>
      <c r="N272" s="27">
        <f t="shared" si="1140"/>
        <v>0</v>
      </c>
      <c r="O272" s="5">
        <f t="shared" si="1141"/>
        <v>5</v>
      </c>
      <c r="P272" s="5">
        <f t="shared" si="1142"/>
        <v>5</v>
      </c>
      <c r="Q272" s="5">
        <f t="shared" si="1143"/>
        <v>5</v>
      </c>
      <c r="R272" s="37" t="str">
        <f t="shared" si="1144"/>
        <v>no</v>
      </c>
      <c r="T272" s="25">
        <v>0</v>
      </c>
      <c r="V272" s="3">
        <v>4</v>
      </c>
      <c r="Y272" s="2">
        <v>15</v>
      </c>
      <c r="Z272" s="5">
        <f t="shared" si="1145"/>
        <v>75</v>
      </c>
      <c r="AA272" s="2">
        <v>8</v>
      </c>
      <c r="AB272" s="5">
        <f t="shared" si="1146"/>
        <v>600</v>
      </c>
      <c r="AD272" s="25">
        <v>14</v>
      </c>
      <c r="AE272" s="5">
        <f t="shared" si="1147"/>
        <v>14</v>
      </c>
      <c r="AF272" s="8">
        <f t="shared" si="1152"/>
        <v>5.3571428571428568</v>
      </c>
      <c r="AG272" s="2">
        <v>4</v>
      </c>
      <c r="AH272" s="46">
        <v>8</v>
      </c>
      <c r="AI272" s="8">
        <f t="shared" si="1148"/>
        <v>9.375</v>
      </c>
      <c r="AJ272" s="27">
        <f t="shared" si="1149"/>
        <v>30</v>
      </c>
      <c r="AK272" s="8">
        <f t="shared" si="1150"/>
        <v>3.75</v>
      </c>
      <c r="AM272" s="2">
        <v>630</v>
      </c>
      <c r="AN272" s="26">
        <f t="shared" si="954"/>
        <v>2146.8035714285716</v>
      </c>
      <c r="AO272" s="40" t="s">
        <v>19</v>
      </c>
      <c r="AP272" s="41" t="s">
        <v>19</v>
      </c>
      <c r="AQ272" s="43" t="s">
        <v>19</v>
      </c>
    </row>
    <row r="273" spans="1:43">
      <c r="A273" s="2" t="s">
        <v>171</v>
      </c>
      <c r="B273" s="55" t="s">
        <v>266</v>
      </c>
      <c r="C273" s="2" t="s">
        <v>206</v>
      </c>
      <c r="D273" s="2" t="s">
        <v>210</v>
      </c>
      <c r="E273" s="53" t="s">
        <v>261</v>
      </c>
      <c r="F273" s="3">
        <v>0</v>
      </c>
      <c r="G273" s="4">
        <v>0</v>
      </c>
      <c r="H273" s="4">
        <v>4</v>
      </c>
      <c r="I273" s="3">
        <v>1</v>
      </c>
      <c r="J273" s="3">
        <v>2</v>
      </c>
      <c r="L273" s="3">
        <v>0</v>
      </c>
      <c r="N273" s="27">
        <f t="shared" si="1140"/>
        <v>0</v>
      </c>
      <c r="O273" s="5">
        <f t="shared" si="1141"/>
        <v>5</v>
      </c>
      <c r="P273" s="5">
        <f t="shared" si="1142"/>
        <v>5</v>
      </c>
      <c r="Q273" s="5">
        <f t="shared" si="1143"/>
        <v>5</v>
      </c>
      <c r="R273" s="37" t="str">
        <f t="shared" si="1144"/>
        <v>no</v>
      </c>
      <c r="T273" s="25">
        <v>0</v>
      </c>
      <c r="V273" s="3">
        <v>4</v>
      </c>
      <c r="Y273" s="2">
        <v>20</v>
      </c>
      <c r="Z273" s="5">
        <f t="shared" si="1145"/>
        <v>100</v>
      </c>
      <c r="AA273" s="2">
        <v>6</v>
      </c>
      <c r="AB273" s="5">
        <f t="shared" si="1146"/>
        <v>600</v>
      </c>
      <c r="AD273" s="25">
        <v>18</v>
      </c>
      <c r="AE273" s="5">
        <f t="shared" si="1147"/>
        <v>18</v>
      </c>
      <c r="AF273" s="8">
        <f t="shared" si="1152"/>
        <v>5.5555555555555554</v>
      </c>
      <c r="AG273" s="2">
        <v>5</v>
      </c>
      <c r="AH273" s="46">
        <v>11</v>
      </c>
      <c r="AI273" s="8">
        <f t="shared" si="1148"/>
        <v>9.0909090909090917</v>
      </c>
      <c r="AJ273" s="27">
        <f t="shared" si="1149"/>
        <v>40</v>
      </c>
      <c r="AK273" s="8">
        <f t="shared" si="1150"/>
        <v>3.6363636363636362</v>
      </c>
      <c r="AM273" s="2">
        <v>630</v>
      </c>
      <c r="AN273" s="26">
        <f t="shared" si="954"/>
        <v>2408.2222222222217</v>
      </c>
      <c r="AO273" s="40" t="s">
        <v>19</v>
      </c>
      <c r="AP273" s="41" t="s">
        <v>19</v>
      </c>
      <c r="AQ273" s="43" t="s">
        <v>19</v>
      </c>
    </row>
    <row r="274" spans="1:43">
      <c r="A274" s="2" t="s">
        <v>144</v>
      </c>
      <c r="B274" s="55" t="s">
        <v>266</v>
      </c>
      <c r="C274" s="2" t="s">
        <v>83</v>
      </c>
      <c r="D274" s="2" t="s">
        <v>84</v>
      </c>
      <c r="E274" s="53">
        <v>3025</v>
      </c>
      <c r="F274" s="3">
        <v>0</v>
      </c>
      <c r="G274" s="4">
        <v>0</v>
      </c>
      <c r="H274" s="4">
        <v>8</v>
      </c>
      <c r="J274" s="3">
        <v>3</v>
      </c>
      <c r="L274" s="3">
        <v>0</v>
      </c>
      <c r="N274" s="27">
        <f t="shared" si="1082"/>
        <v>0</v>
      </c>
      <c r="O274" s="5">
        <f t="shared" si="1083"/>
        <v>8</v>
      </c>
      <c r="P274" s="5">
        <f t="shared" si="1084"/>
        <v>8</v>
      </c>
      <c r="Q274" s="5">
        <f t="shared" si="1085"/>
        <v>8</v>
      </c>
      <c r="R274" s="37" t="str">
        <f t="shared" ref="R274" si="1153">IF(P274&gt;=61,"always",IF(Q274&gt;=61,"yes","no"))</f>
        <v>no</v>
      </c>
      <c r="T274" s="25">
        <v>0</v>
      </c>
      <c r="Y274" s="2">
        <v>2</v>
      </c>
      <c r="Z274" s="5">
        <f t="shared" si="1086"/>
        <v>16</v>
      </c>
      <c r="AA274" s="2">
        <v>50</v>
      </c>
      <c r="AB274" s="5">
        <f t="shared" si="1087"/>
        <v>800</v>
      </c>
      <c r="AD274" s="25">
        <v>4</v>
      </c>
      <c r="AE274" s="5">
        <f t="shared" si="1088"/>
        <v>4</v>
      </c>
      <c r="AF274" s="8">
        <f t="shared" si="1072"/>
        <v>4</v>
      </c>
      <c r="AG274" s="2">
        <v>1</v>
      </c>
      <c r="AH274" s="46">
        <v>1</v>
      </c>
      <c r="AI274" s="8">
        <f t="shared" si="1089"/>
        <v>16</v>
      </c>
      <c r="AJ274" s="27">
        <f t="shared" ref="AJ274" si="1154">(J274+K274)*Y274</f>
        <v>6</v>
      </c>
      <c r="AK274" s="8">
        <f t="shared" si="1090"/>
        <v>6</v>
      </c>
      <c r="AM274" s="2">
        <v>270</v>
      </c>
      <c r="AN274" s="26">
        <f t="shared" si="954"/>
        <v>1262</v>
      </c>
      <c r="AO274" s="40" t="s">
        <v>19</v>
      </c>
    </row>
    <row r="275" spans="1:43">
      <c r="A275" s="2" t="s">
        <v>164</v>
      </c>
      <c r="B275" s="55" t="s">
        <v>266</v>
      </c>
      <c r="C275" s="2" t="s">
        <v>83</v>
      </c>
      <c r="D275" s="2" t="s">
        <v>84</v>
      </c>
      <c r="E275" s="53">
        <v>3025</v>
      </c>
      <c r="F275" s="3">
        <v>0</v>
      </c>
      <c r="G275" s="4">
        <v>1</v>
      </c>
      <c r="H275" s="4">
        <v>8</v>
      </c>
      <c r="I275" s="3">
        <v>1</v>
      </c>
      <c r="J275" s="3">
        <v>3</v>
      </c>
      <c r="L275" s="3">
        <v>0</v>
      </c>
      <c r="N275" s="27">
        <f t="shared" ref="N275" si="1155">L275+M275</f>
        <v>0</v>
      </c>
      <c r="O275" s="5">
        <f t="shared" ref="O275" si="1156">H275+I275</f>
        <v>9</v>
      </c>
      <c r="P275" s="5">
        <f t="shared" ref="P275" si="1157">O275-N275</f>
        <v>9</v>
      </c>
      <c r="Q275" s="5">
        <f t="shared" ref="Q275" si="1158">O275+N275</f>
        <v>9</v>
      </c>
      <c r="R275" s="37" t="str">
        <f t="shared" ref="R275" si="1159">IF(P275&gt;=61,"always",IF(Q275&gt;=61,"yes","no"))</f>
        <v>no</v>
      </c>
      <c r="T275" s="25">
        <v>0</v>
      </c>
      <c r="Y275" s="2">
        <v>2</v>
      </c>
      <c r="Z275" s="5">
        <f t="shared" ref="Z275" si="1160">Y275*O275</f>
        <v>18</v>
      </c>
      <c r="AA275" s="2">
        <v>50</v>
      </c>
      <c r="AB275" s="5">
        <f t="shared" ref="AB275" si="1161">Z275*AA275</f>
        <v>900</v>
      </c>
      <c r="AC275" s="28">
        <v>1</v>
      </c>
      <c r="AD275" s="25">
        <v>4</v>
      </c>
      <c r="AE275" s="5">
        <f t="shared" ref="AE275" si="1162">AD275+AC275</f>
        <v>5</v>
      </c>
      <c r="AF275" s="8">
        <f t="shared" ref="AF275" si="1163">Z275/AE275</f>
        <v>3.6</v>
      </c>
      <c r="AG275" s="2">
        <v>1</v>
      </c>
      <c r="AH275" s="46">
        <v>1</v>
      </c>
      <c r="AI275" s="8">
        <f t="shared" ref="AI275" si="1164">Z275/AH275</f>
        <v>18</v>
      </c>
      <c r="AJ275" s="27">
        <f t="shared" ref="AJ275" si="1165">(J275+K275)*Y275</f>
        <v>6</v>
      </c>
      <c r="AK275" s="8">
        <f t="shared" ref="AK275" si="1166">AJ275/AH275</f>
        <v>6</v>
      </c>
      <c r="AM275" s="2">
        <v>270</v>
      </c>
      <c r="AN275" s="26">
        <f t="shared" si="954"/>
        <v>1328.4</v>
      </c>
      <c r="AO275" s="40" t="s">
        <v>19</v>
      </c>
      <c r="AP275" s="41" t="s">
        <v>19</v>
      </c>
      <c r="AQ275" s="43" t="s">
        <v>19</v>
      </c>
    </row>
    <row r="276" spans="1:43">
      <c r="A276" s="2" t="s">
        <v>144</v>
      </c>
      <c r="B276" s="55" t="s">
        <v>266</v>
      </c>
      <c r="C276" s="2" t="s">
        <v>83</v>
      </c>
      <c r="D276" s="2" t="s">
        <v>84</v>
      </c>
      <c r="E276" s="53">
        <v>3025</v>
      </c>
      <c r="F276" s="3">
        <v>1</v>
      </c>
      <c r="G276" s="4">
        <v>2</v>
      </c>
      <c r="H276" s="4">
        <v>8</v>
      </c>
      <c r="I276" s="3">
        <v>1</v>
      </c>
      <c r="J276" s="3">
        <v>3</v>
      </c>
      <c r="L276" s="3">
        <v>0</v>
      </c>
      <c r="N276" s="27">
        <f t="shared" ref="N276" si="1167">L276+M276</f>
        <v>0</v>
      </c>
      <c r="O276" s="5">
        <f t="shared" ref="O276" si="1168">H276+I276</f>
        <v>9</v>
      </c>
      <c r="P276" s="5">
        <f t="shared" ref="P276" si="1169">O276-N276</f>
        <v>9</v>
      </c>
      <c r="Q276" s="5">
        <f t="shared" ref="Q276" si="1170">O276+N276</f>
        <v>9</v>
      </c>
      <c r="R276" s="37" t="str">
        <f t="shared" ref="R276" si="1171">IF(P276&gt;=61,"always",IF(Q276&gt;=61,"yes","no"))</f>
        <v>no</v>
      </c>
      <c r="T276" s="25">
        <v>0</v>
      </c>
      <c r="Y276" s="2">
        <v>2</v>
      </c>
      <c r="Z276" s="5">
        <f t="shared" ref="Z276" si="1172">Y276*O276</f>
        <v>18</v>
      </c>
      <c r="AA276" s="2">
        <v>50</v>
      </c>
      <c r="AB276" s="5">
        <f t="shared" ref="AB276" si="1173">Z276*AA276</f>
        <v>900</v>
      </c>
      <c r="AD276" s="25">
        <v>4</v>
      </c>
      <c r="AE276" s="5">
        <f t="shared" ref="AE276" si="1174">AD276+AC276</f>
        <v>4</v>
      </c>
      <c r="AF276" s="8">
        <f t="shared" ref="AF276" si="1175">Z276/AE276</f>
        <v>4.5</v>
      </c>
      <c r="AG276" s="2">
        <v>1</v>
      </c>
      <c r="AH276" s="46">
        <v>1</v>
      </c>
      <c r="AI276" s="8">
        <f t="shared" ref="AI276" si="1176">Z276/AH276</f>
        <v>18</v>
      </c>
      <c r="AJ276" s="27">
        <f t="shared" ref="AJ276" si="1177">(J276+K276)*Y276</f>
        <v>6</v>
      </c>
      <c r="AK276" s="8">
        <f t="shared" ref="AK276" si="1178">AJ276/AH276</f>
        <v>6</v>
      </c>
      <c r="AM276" s="2">
        <v>270</v>
      </c>
      <c r="AN276" s="26">
        <f t="shared" si="954"/>
        <v>1340</v>
      </c>
      <c r="AO276" s="40" t="s">
        <v>19</v>
      </c>
    </row>
    <row r="277" spans="1:43">
      <c r="A277" s="2" t="s">
        <v>144</v>
      </c>
      <c r="B277" s="55" t="s">
        <v>266</v>
      </c>
      <c r="C277" s="2" t="s">
        <v>83</v>
      </c>
      <c r="D277" s="2" t="s">
        <v>84</v>
      </c>
      <c r="E277" s="53">
        <v>3025</v>
      </c>
      <c r="F277" s="3">
        <v>2</v>
      </c>
      <c r="G277" s="4">
        <v>4</v>
      </c>
      <c r="H277" s="4">
        <v>8</v>
      </c>
      <c r="I277" s="3">
        <v>2</v>
      </c>
      <c r="J277" s="3">
        <v>3</v>
      </c>
      <c r="L277" s="3">
        <v>0</v>
      </c>
      <c r="N277" s="27">
        <f t="shared" ref="N277" si="1179">L277+M277</f>
        <v>0</v>
      </c>
      <c r="O277" s="5">
        <f t="shared" ref="O277" si="1180">H277+I277</f>
        <v>10</v>
      </c>
      <c r="P277" s="5">
        <f t="shared" ref="P277" si="1181">O277-N277</f>
        <v>10</v>
      </c>
      <c r="Q277" s="5">
        <f t="shared" ref="Q277" si="1182">O277+N277</f>
        <v>10</v>
      </c>
      <c r="R277" s="37" t="str">
        <f t="shared" ref="R277" si="1183">IF(P277&gt;=61,"always",IF(Q277&gt;=61,"yes","no"))</f>
        <v>no</v>
      </c>
      <c r="T277" s="25">
        <v>0</v>
      </c>
      <c r="Y277" s="2">
        <v>2</v>
      </c>
      <c r="Z277" s="5">
        <f t="shared" ref="Z277" si="1184">Y277*O277</f>
        <v>20</v>
      </c>
      <c r="AA277" s="2">
        <v>50</v>
      </c>
      <c r="AB277" s="5">
        <f t="shared" ref="AB277" si="1185">Z277*AA277</f>
        <v>1000</v>
      </c>
      <c r="AD277" s="25">
        <v>4</v>
      </c>
      <c r="AE277" s="5">
        <f t="shared" ref="AE277" si="1186">AD277+AC277</f>
        <v>4</v>
      </c>
      <c r="AF277" s="8">
        <f t="shared" ref="AF277" si="1187">Z277/AE277</f>
        <v>5</v>
      </c>
      <c r="AG277" s="2">
        <v>1</v>
      </c>
      <c r="AH277" s="46">
        <v>1</v>
      </c>
      <c r="AI277" s="8">
        <f t="shared" ref="AI277" si="1188">Z277/AH277</f>
        <v>20</v>
      </c>
      <c r="AJ277" s="27">
        <f t="shared" ref="AJ277" si="1189">(J277+K277)*Y277</f>
        <v>6</v>
      </c>
      <c r="AK277" s="8">
        <f t="shared" ref="AK277" si="1190">AJ277/AH277</f>
        <v>6</v>
      </c>
      <c r="AM277" s="2">
        <v>270</v>
      </c>
      <c r="AN277" s="26">
        <f t="shared" si="954"/>
        <v>1418</v>
      </c>
      <c r="AO277" s="40" t="s">
        <v>19</v>
      </c>
    </row>
    <row r="278" spans="1:43">
      <c r="A278" s="2" t="s">
        <v>145</v>
      </c>
      <c r="B278" s="55" t="s">
        <v>266</v>
      </c>
      <c r="C278" s="2" t="s">
        <v>83</v>
      </c>
      <c r="D278" s="2" t="s">
        <v>84</v>
      </c>
      <c r="E278" s="53">
        <v>3025</v>
      </c>
      <c r="F278" s="3">
        <v>2</v>
      </c>
      <c r="G278" s="4">
        <v>3</v>
      </c>
      <c r="H278" s="4">
        <v>8</v>
      </c>
      <c r="I278" s="3">
        <v>1</v>
      </c>
      <c r="J278" s="3">
        <v>3</v>
      </c>
      <c r="K278" s="3">
        <v>1</v>
      </c>
      <c r="L278" s="3">
        <v>0</v>
      </c>
      <c r="N278" s="27">
        <f t="shared" ref="N278" si="1191">L278+M278</f>
        <v>0</v>
      </c>
      <c r="O278" s="5">
        <f t="shared" ref="O278" si="1192">H278+I278</f>
        <v>9</v>
      </c>
      <c r="P278" s="5">
        <f t="shared" ref="P278" si="1193">O278-N278</f>
        <v>9</v>
      </c>
      <c r="Q278" s="5">
        <f t="shared" ref="Q278" si="1194">O278+N278</f>
        <v>9</v>
      </c>
      <c r="R278" s="37" t="str">
        <f t="shared" ref="R278" si="1195">IF(P278&gt;=61,"always",IF(Q278&gt;=61,"yes","no"))</f>
        <v>no</v>
      </c>
      <c r="T278" s="25">
        <v>0</v>
      </c>
      <c r="Y278" s="2">
        <v>2</v>
      </c>
      <c r="Z278" s="5">
        <f t="shared" ref="Z278" si="1196">Y278*O278</f>
        <v>18</v>
      </c>
      <c r="AA278" s="2">
        <v>50</v>
      </c>
      <c r="AB278" s="5">
        <f t="shared" ref="AB278" si="1197">Z278*AA278</f>
        <v>900</v>
      </c>
      <c r="AD278" s="25">
        <v>4</v>
      </c>
      <c r="AE278" s="5">
        <f t="shared" ref="AE278" si="1198">AD278+AC278</f>
        <v>4</v>
      </c>
      <c r="AF278" s="8">
        <f t="shared" ref="AF278" si="1199">Z278/AE278</f>
        <v>4.5</v>
      </c>
      <c r="AG278" s="2">
        <v>1</v>
      </c>
      <c r="AH278" s="46">
        <v>1</v>
      </c>
      <c r="AI278" s="8">
        <f t="shared" ref="AI278" si="1200">Z278/AH278</f>
        <v>18</v>
      </c>
      <c r="AJ278" s="27">
        <f t="shared" ref="AJ278" si="1201">(J278+K278)*Y278</f>
        <v>8</v>
      </c>
      <c r="AK278" s="8">
        <f t="shared" ref="AK278" si="1202">AJ278/AH278</f>
        <v>8</v>
      </c>
      <c r="AM278" s="2">
        <v>270</v>
      </c>
      <c r="AN278" s="26">
        <f t="shared" si="954"/>
        <v>1390</v>
      </c>
      <c r="AO278" s="40" t="s">
        <v>19</v>
      </c>
    </row>
    <row r="279" spans="1:43">
      <c r="A279" s="2" t="s">
        <v>145</v>
      </c>
      <c r="B279" s="55" t="s">
        <v>266</v>
      </c>
      <c r="C279" s="2" t="s">
        <v>83</v>
      </c>
      <c r="D279" s="2" t="s">
        <v>84</v>
      </c>
      <c r="E279" s="53">
        <v>3025</v>
      </c>
      <c r="F279" s="3">
        <v>3</v>
      </c>
      <c r="G279" s="4">
        <v>5</v>
      </c>
      <c r="H279" s="4">
        <v>8</v>
      </c>
      <c r="I279" s="3">
        <v>2</v>
      </c>
      <c r="J279" s="3">
        <v>3</v>
      </c>
      <c r="K279" s="3">
        <v>2</v>
      </c>
      <c r="L279" s="3">
        <v>0</v>
      </c>
      <c r="N279" s="27">
        <f t="shared" ref="N279:N284" si="1203">L279+M279</f>
        <v>0</v>
      </c>
      <c r="O279" s="5">
        <f t="shared" ref="O279:O284" si="1204">H279+I279</f>
        <v>10</v>
      </c>
      <c r="P279" s="5">
        <f t="shared" ref="P279:P284" si="1205">O279-N279</f>
        <v>10</v>
      </c>
      <c r="Q279" s="5">
        <f t="shared" ref="Q279:Q284" si="1206">O279+N279</f>
        <v>10</v>
      </c>
      <c r="R279" s="37" t="str">
        <f t="shared" ref="R279:R284" si="1207">IF(P279&gt;=61,"always",IF(Q279&gt;=61,"yes","no"))</f>
        <v>no</v>
      </c>
      <c r="T279" s="25">
        <v>0</v>
      </c>
      <c r="Y279" s="2">
        <v>2</v>
      </c>
      <c r="Z279" s="5">
        <f t="shared" ref="Z279:Z284" si="1208">Y279*O279</f>
        <v>20</v>
      </c>
      <c r="AA279" s="2">
        <v>50</v>
      </c>
      <c r="AB279" s="5">
        <f t="shared" ref="AB279:AB284" si="1209">Z279*AA279</f>
        <v>1000</v>
      </c>
      <c r="AD279" s="25">
        <v>4</v>
      </c>
      <c r="AE279" s="5">
        <f t="shared" ref="AE279:AE284" si="1210">AD279+AC279</f>
        <v>4</v>
      </c>
      <c r="AF279" s="8">
        <f t="shared" ref="AF279:AF284" si="1211">Z279/AE279</f>
        <v>5</v>
      </c>
      <c r="AG279" s="2">
        <v>1</v>
      </c>
      <c r="AH279" s="46">
        <v>1</v>
      </c>
      <c r="AI279" s="8">
        <f t="shared" ref="AI279:AI284" si="1212">Z279/AH279</f>
        <v>20</v>
      </c>
      <c r="AJ279" s="27">
        <f t="shared" ref="AJ279:AJ284" si="1213">(J279+K279)*Y279</f>
        <v>10</v>
      </c>
      <c r="AK279" s="8">
        <f t="shared" ref="AK279:AK284" si="1214">AJ279/AH279</f>
        <v>10</v>
      </c>
      <c r="AM279" s="2">
        <v>270</v>
      </c>
      <c r="AN279" s="26">
        <f t="shared" si="954"/>
        <v>1518</v>
      </c>
      <c r="AO279" s="40" t="s">
        <v>19</v>
      </c>
    </row>
    <row r="280" spans="1:43">
      <c r="A280" s="2" t="s">
        <v>165</v>
      </c>
      <c r="B280" s="55" t="s">
        <v>266</v>
      </c>
      <c r="C280" s="2" t="s">
        <v>83</v>
      </c>
      <c r="D280" s="2" t="s">
        <v>85</v>
      </c>
      <c r="E280" s="53">
        <v>3025</v>
      </c>
      <c r="F280" s="3">
        <v>0</v>
      </c>
      <c r="G280" s="4">
        <v>0</v>
      </c>
      <c r="H280" s="4">
        <v>8</v>
      </c>
      <c r="J280" s="3">
        <v>3</v>
      </c>
      <c r="L280" s="3">
        <v>0</v>
      </c>
      <c r="N280" s="27">
        <f t="shared" si="1203"/>
        <v>0</v>
      </c>
      <c r="O280" s="5">
        <f t="shared" si="1204"/>
        <v>8</v>
      </c>
      <c r="P280" s="5">
        <f t="shared" si="1205"/>
        <v>8</v>
      </c>
      <c r="Q280" s="5">
        <f t="shared" si="1206"/>
        <v>8</v>
      </c>
      <c r="R280" s="37" t="str">
        <f t="shared" si="1207"/>
        <v>no</v>
      </c>
      <c r="T280" s="25">
        <v>0</v>
      </c>
      <c r="Y280" s="2">
        <v>4</v>
      </c>
      <c r="Z280" s="5">
        <f t="shared" si="1208"/>
        <v>32</v>
      </c>
      <c r="AA280" s="2">
        <v>25</v>
      </c>
      <c r="AB280" s="5">
        <f t="shared" si="1209"/>
        <v>800</v>
      </c>
      <c r="AD280" s="25">
        <v>8</v>
      </c>
      <c r="AE280" s="5">
        <f t="shared" si="1210"/>
        <v>8</v>
      </c>
      <c r="AF280" s="8">
        <f t="shared" si="1211"/>
        <v>4</v>
      </c>
      <c r="AG280" s="2">
        <v>1</v>
      </c>
      <c r="AH280" s="46">
        <v>2</v>
      </c>
      <c r="AI280" s="8">
        <f t="shared" si="1212"/>
        <v>16</v>
      </c>
      <c r="AJ280" s="27">
        <f t="shared" si="1213"/>
        <v>12</v>
      </c>
      <c r="AK280" s="8">
        <f t="shared" si="1214"/>
        <v>6</v>
      </c>
      <c r="AM280" s="2">
        <v>270</v>
      </c>
      <c r="AN280" s="26">
        <f t="shared" si="954"/>
        <v>1348</v>
      </c>
      <c r="AO280" s="40" t="s">
        <v>19</v>
      </c>
    </row>
    <row r="281" spans="1:43">
      <c r="A281" s="2" t="s">
        <v>164</v>
      </c>
      <c r="B281" s="55" t="s">
        <v>266</v>
      </c>
      <c r="C281" s="2" t="s">
        <v>83</v>
      </c>
      <c r="D281" s="2" t="s">
        <v>85</v>
      </c>
      <c r="E281" s="53">
        <v>3025</v>
      </c>
      <c r="F281" s="3">
        <v>0</v>
      </c>
      <c r="G281" s="4">
        <v>1</v>
      </c>
      <c r="H281" s="4">
        <v>8</v>
      </c>
      <c r="I281" s="3">
        <v>1</v>
      </c>
      <c r="J281" s="3">
        <v>3</v>
      </c>
      <c r="L281" s="3">
        <v>0</v>
      </c>
      <c r="N281" s="27">
        <f t="shared" ref="N281" si="1215">L281+M281</f>
        <v>0</v>
      </c>
      <c r="O281" s="5">
        <f t="shared" ref="O281" si="1216">H281+I281</f>
        <v>9</v>
      </c>
      <c r="P281" s="5">
        <f t="shared" ref="P281" si="1217">O281-N281</f>
        <v>9</v>
      </c>
      <c r="Q281" s="5">
        <f t="shared" ref="Q281" si="1218">O281+N281</f>
        <v>9</v>
      </c>
      <c r="R281" s="37" t="str">
        <f t="shared" ref="R281" si="1219">IF(P281&gt;=61,"always",IF(Q281&gt;=61,"yes","no"))</f>
        <v>no</v>
      </c>
      <c r="T281" s="25">
        <v>0</v>
      </c>
      <c r="Y281" s="2">
        <v>4</v>
      </c>
      <c r="Z281" s="5">
        <f t="shared" ref="Z281" si="1220">Y281*O281</f>
        <v>36</v>
      </c>
      <c r="AA281" s="2">
        <v>25</v>
      </c>
      <c r="AB281" s="5">
        <f t="shared" ref="AB281" si="1221">Z281*AA281</f>
        <v>900</v>
      </c>
      <c r="AC281" s="28">
        <v>2</v>
      </c>
      <c r="AD281" s="25">
        <v>8</v>
      </c>
      <c r="AE281" s="5">
        <f t="shared" ref="AE281" si="1222">AD281+AC281</f>
        <v>10</v>
      </c>
      <c r="AF281" s="8">
        <f t="shared" ref="AF281" si="1223">Z281/AE281</f>
        <v>3.6</v>
      </c>
      <c r="AG281" s="2">
        <v>1</v>
      </c>
      <c r="AH281" s="46">
        <v>2</v>
      </c>
      <c r="AI281" s="8">
        <f t="shared" ref="AI281" si="1224">Z281/AH281</f>
        <v>18</v>
      </c>
      <c r="AJ281" s="27">
        <f t="shared" ref="AJ281" si="1225">(J281+K281)*Y281</f>
        <v>12</v>
      </c>
      <c r="AK281" s="8">
        <f t="shared" ref="AK281" si="1226">AJ281/AH281</f>
        <v>6</v>
      </c>
      <c r="AM281" s="2">
        <v>270</v>
      </c>
      <c r="AN281" s="26">
        <f t="shared" ref="AN281:AN330" si="1227">(((Z281*12)+(O281*2)+(AI281*25)+(1.2*AM281))+(AJ281*5)+(X281*75)+(V281*50)+(AK281*20)-(N281*10)-((AG281*30)-30)+(AF281*4)-(AE281*8)-(T281*25)+(AA281*4)+(W281*50)+(S281*Y281*100)-(Y281*2))*(1-(U281/200))</f>
        <v>1430.4</v>
      </c>
      <c r="AO281" s="40" t="s">
        <v>19</v>
      </c>
      <c r="AP281" s="41" t="s">
        <v>19</v>
      </c>
      <c r="AQ281" s="43" t="s">
        <v>19</v>
      </c>
    </row>
    <row r="282" spans="1:43">
      <c r="A282" s="2" t="s">
        <v>144</v>
      </c>
      <c r="B282" s="55" t="s">
        <v>266</v>
      </c>
      <c r="C282" s="2" t="s">
        <v>83</v>
      </c>
      <c r="D282" s="2" t="s">
        <v>85</v>
      </c>
      <c r="E282" s="53">
        <v>3025</v>
      </c>
      <c r="F282" s="3">
        <v>1</v>
      </c>
      <c r="G282" s="4">
        <v>2</v>
      </c>
      <c r="H282" s="4">
        <v>8</v>
      </c>
      <c r="I282" s="3">
        <v>1</v>
      </c>
      <c r="J282" s="3">
        <v>3</v>
      </c>
      <c r="L282" s="3">
        <v>0</v>
      </c>
      <c r="N282" s="27">
        <f t="shared" si="1203"/>
        <v>0</v>
      </c>
      <c r="O282" s="5">
        <f t="shared" si="1204"/>
        <v>9</v>
      </c>
      <c r="P282" s="5">
        <f t="shared" si="1205"/>
        <v>9</v>
      </c>
      <c r="Q282" s="5">
        <f t="shared" si="1206"/>
        <v>9</v>
      </c>
      <c r="R282" s="37" t="str">
        <f t="shared" si="1207"/>
        <v>no</v>
      </c>
      <c r="T282" s="25">
        <v>0</v>
      </c>
      <c r="Y282" s="2">
        <v>4</v>
      </c>
      <c r="Z282" s="5">
        <f t="shared" si="1208"/>
        <v>36</v>
      </c>
      <c r="AA282" s="2">
        <v>25</v>
      </c>
      <c r="AB282" s="5">
        <f t="shared" si="1209"/>
        <v>900</v>
      </c>
      <c r="AD282" s="25">
        <v>8</v>
      </c>
      <c r="AE282" s="5">
        <f t="shared" si="1210"/>
        <v>8</v>
      </c>
      <c r="AF282" s="8">
        <f t="shared" si="1211"/>
        <v>4.5</v>
      </c>
      <c r="AG282" s="2">
        <v>1</v>
      </c>
      <c r="AH282" s="46">
        <v>2</v>
      </c>
      <c r="AI282" s="8">
        <f t="shared" si="1212"/>
        <v>18</v>
      </c>
      <c r="AJ282" s="27">
        <f t="shared" si="1213"/>
        <v>12</v>
      </c>
      <c r="AK282" s="8">
        <f t="shared" si="1214"/>
        <v>6</v>
      </c>
      <c r="AM282" s="2">
        <v>270</v>
      </c>
      <c r="AN282" s="26">
        <f t="shared" si="1227"/>
        <v>1450</v>
      </c>
      <c r="AO282" s="40" t="s">
        <v>19</v>
      </c>
    </row>
    <row r="283" spans="1:43">
      <c r="A283" s="2" t="s">
        <v>144</v>
      </c>
      <c r="B283" s="55" t="s">
        <v>266</v>
      </c>
      <c r="C283" s="2" t="s">
        <v>83</v>
      </c>
      <c r="D283" s="2" t="s">
        <v>85</v>
      </c>
      <c r="E283" s="53">
        <v>3025</v>
      </c>
      <c r="F283" s="3">
        <v>2</v>
      </c>
      <c r="G283" s="4">
        <v>4</v>
      </c>
      <c r="H283" s="4">
        <v>8</v>
      </c>
      <c r="I283" s="3">
        <v>2</v>
      </c>
      <c r="J283" s="3">
        <v>3</v>
      </c>
      <c r="L283" s="3">
        <v>0</v>
      </c>
      <c r="N283" s="27">
        <f t="shared" si="1203"/>
        <v>0</v>
      </c>
      <c r="O283" s="5">
        <f t="shared" si="1204"/>
        <v>10</v>
      </c>
      <c r="P283" s="5">
        <f t="shared" si="1205"/>
        <v>10</v>
      </c>
      <c r="Q283" s="5">
        <f t="shared" si="1206"/>
        <v>10</v>
      </c>
      <c r="R283" s="37" t="str">
        <f t="shared" si="1207"/>
        <v>no</v>
      </c>
      <c r="T283" s="25">
        <v>0</v>
      </c>
      <c r="Y283" s="2">
        <v>4</v>
      </c>
      <c r="Z283" s="5">
        <f t="shared" si="1208"/>
        <v>40</v>
      </c>
      <c r="AA283" s="2">
        <v>25</v>
      </c>
      <c r="AB283" s="5">
        <f t="shared" si="1209"/>
        <v>1000</v>
      </c>
      <c r="AD283" s="25">
        <v>8</v>
      </c>
      <c r="AE283" s="5">
        <f t="shared" si="1210"/>
        <v>8</v>
      </c>
      <c r="AF283" s="8">
        <f t="shared" si="1211"/>
        <v>5</v>
      </c>
      <c r="AG283" s="2">
        <v>1</v>
      </c>
      <c r="AH283" s="46">
        <v>2</v>
      </c>
      <c r="AI283" s="8">
        <f t="shared" si="1212"/>
        <v>20</v>
      </c>
      <c r="AJ283" s="27">
        <f t="shared" si="1213"/>
        <v>12</v>
      </c>
      <c r="AK283" s="8">
        <f t="shared" si="1214"/>
        <v>6</v>
      </c>
      <c r="AM283" s="2">
        <v>270</v>
      </c>
      <c r="AN283" s="26">
        <f t="shared" si="1227"/>
        <v>1552</v>
      </c>
      <c r="AO283" s="40" t="s">
        <v>19</v>
      </c>
    </row>
    <row r="284" spans="1:43">
      <c r="A284" s="2" t="s">
        <v>145</v>
      </c>
      <c r="B284" s="55" t="s">
        <v>266</v>
      </c>
      <c r="C284" s="2" t="s">
        <v>83</v>
      </c>
      <c r="D284" s="2" t="s">
        <v>85</v>
      </c>
      <c r="E284" s="53">
        <v>3025</v>
      </c>
      <c r="F284" s="3">
        <v>2</v>
      </c>
      <c r="G284" s="4">
        <v>3</v>
      </c>
      <c r="H284" s="4">
        <v>8</v>
      </c>
      <c r="I284" s="3">
        <v>1</v>
      </c>
      <c r="J284" s="3">
        <v>3</v>
      </c>
      <c r="K284" s="3">
        <v>1</v>
      </c>
      <c r="L284" s="3">
        <v>0</v>
      </c>
      <c r="N284" s="27">
        <f t="shared" si="1203"/>
        <v>0</v>
      </c>
      <c r="O284" s="5">
        <f t="shared" si="1204"/>
        <v>9</v>
      </c>
      <c r="P284" s="5">
        <f t="shared" si="1205"/>
        <v>9</v>
      </c>
      <c r="Q284" s="5">
        <f t="shared" si="1206"/>
        <v>9</v>
      </c>
      <c r="R284" s="37" t="str">
        <f t="shared" si="1207"/>
        <v>no</v>
      </c>
      <c r="T284" s="25">
        <v>0</v>
      </c>
      <c r="Y284" s="2">
        <v>4</v>
      </c>
      <c r="Z284" s="5">
        <f t="shared" si="1208"/>
        <v>36</v>
      </c>
      <c r="AA284" s="2">
        <v>25</v>
      </c>
      <c r="AB284" s="5">
        <f t="shared" si="1209"/>
        <v>900</v>
      </c>
      <c r="AD284" s="25">
        <v>8</v>
      </c>
      <c r="AE284" s="5">
        <f t="shared" si="1210"/>
        <v>8</v>
      </c>
      <c r="AF284" s="8">
        <f t="shared" si="1211"/>
        <v>4.5</v>
      </c>
      <c r="AG284" s="2">
        <v>1</v>
      </c>
      <c r="AH284" s="46">
        <v>2</v>
      </c>
      <c r="AI284" s="8">
        <f t="shared" si="1212"/>
        <v>18</v>
      </c>
      <c r="AJ284" s="27">
        <f t="shared" si="1213"/>
        <v>16</v>
      </c>
      <c r="AK284" s="8">
        <f t="shared" si="1214"/>
        <v>8</v>
      </c>
      <c r="AM284" s="2">
        <v>270</v>
      </c>
      <c r="AN284" s="26">
        <f t="shared" si="1227"/>
        <v>1510</v>
      </c>
      <c r="AO284" s="40" t="s">
        <v>19</v>
      </c>
    </row>
    <row r="285" spans="1:43">
      <c r="A285" s="2" t="s">
        <v>145</v>
      </c>
      <c r="B285" s="55" t="s">
        <v>266</v>
      </c>
      <c r="C285" s="2" t="s">
        <v>83</v>
      </c>
      <c r="D285" s="2" t="s">
        <v>85</v>
      </c>
      <c r="E285" s="53">
        <v>3025</v>
      </c>
      <c r="F285" s="3">
        <v>3</v>
      </c>
      <c r="G285" s="4">
        <v>5</v>
      </c>
      <c r="H285" s="4">
        <v>8</v>
      </c>
      <c r="I285" s="3">
        <v>2</v>
      </c>
      <c r="J285" s="3">
        <v>3</v>
      </c>
      <c r="K285" s="3">
        <v>2</v>
      </c>
      <c r="L285" s="3">
        <v>0</v>
      </c>
      <c r="N285" s="27">
        <f t="shared" ref="N285:N290" si="1228">L285+M285</f>
        <v>0</v>
      </c>
      <c r="O285" s="5">
        <f t="shared" ref="O285:O290" si="1229">H285+I285</f>
        <v>10</v>
      </c>
      <c r="P285" s="5">
        <f t="shared" ref="P285:P290" si="1230">O285-N285</f>
        <v>10</v>
      </c>
      <c r="Q285" s="5">
        <f t="shared" ref="Q285:Q290" si="1231">O285+N285</f>
        <v>10</v>
      </c>
      <c r="R285" s="37" t="str">
        <f t="shared" ref="R285:R290" si="1232">IF(P285&gt;=61,"always",IF(Q285&gt;=61,"yes","no"))</f>
        <v>no</v>
      </c>
      <c r="T285" s="25">
        <v>0</v>
      </c>
      <c r="Y285" s="2">
        <v>4</v>
      </c>
      <c r="Z285" s="5">
        <f t="shared" ref="Z285:Z290" si="1233">Y285*O285</f>
        <v>40</v>
      </c>
      <c r="AA285" s="2">
        <v>25</v>
      </c>
      <c r="AB285" s="5">
        <f t="shared" ref="AB285:AB290" si="1234">Z285*AA285</f>
        <v>1000</v>
      </c>
      <c r="AD285" s="25">
        <v>8</v>
      </c>
      <c r="AE285" s="5">
        <f t="shared" ref="AE285:AE290" si="1235">AD285+AC285</f>
        <v>8</v>
      </c>
      <c r="AF285" s="8">
        <f t="shared" ref="AF285:AF290" si="1236">Z285/AE285</f>
        <v>5</v>
      </c>
      <c r="AG285" s="2">
        <v>1</v>
      </c>
      <c r="AH285" s="46">
        <v>2</v>
      </c>
      <c r="AI285" s="8">
        <f t="shared" ref="AI285:AI290" si="1237">Z285/AH285</f>
        <v>20</v>
      </c>
      <c r="AJ285" s="27">
        <f t="shared" ref="AJ285:AJ290" si="1238">(J285+K285)*Y285</f>
        <v>20</v>
      </c>
      <c r="AK285" s="8">
        <f t="shared" ref="AK285:AK290" si="1239">AJ285/AH285</f>
        <v>10</v>
      </c>
      <c r="AM285" s="2">
        <v>270</v>
      </c>
      <c r="AN285" s="26">
        <f t="shared" si="1227"/>
        <v>1672</v>
      </c>
      <c r="AO285" s="40" t="s">
        <v>19</v>
      </c>
    </row>
    <row r="286" spans="1:43">
      <c r="A286" s="2" t="s">
        <v>165</v>
      </c>
      <c r="B286" s="55" t="s">
        <v>266</v>
      </c>
      <c r="C286" s="2" t="s">
        <v>83</v>
      </c>
      <c r="D286" s="2" t="s">
        <v>86</v>
      </c>
      <c r="E286" s="53">
        <v>3025</v>
      </c>
      <c r="F286" s="3">
        <v>0</v>
      </c>
      <c r="G286" s="4">
        <v>0</v>
      </c>
      <c r="H286" s="4">
        <v>8</v>
      </c>
      <c r="J286" s="3">
        <v>3</v>
      </c>
      <c r="L286" s="3">
        <v>0</v>
      </c>
      <c r="N286" s="27">
        <f t="shared" si="1228"/>
        <v>0</v>
      </c>
      <c r="O286" s="5">
        <f t="shared" si="1229"/>
        <v>8</v>
      </c>
      <c r="P286" s="5">
        <f t="shared" si="1230"/>
        <v>8</v>
      </c>
      <c r="Q286" s="5">
        <f t="shared" si="1231"/>
        <v>8</v>
      </c>
      <c r="R286" s="37" t="str">
        <f t="shared" si="1232"/>
        <v>no</v>
      </c>
      <c r="T286" s="25">
        <v>0</v>
      </c>
      <c r="Y286" s="2">
        <v>6</v>
      </c>
      <c r="Z286" s="5">
        <f t="shared" si="1233"/>
        <v>48</v>
      </c>
      <c r="AA286" s="2">
        <v>16</v>
      </c>
      <c r="AB286" s="5">
        <f t="shared" si="1234"/>
        <v>768</v>
      </c>
      <c r="AD286" s="25">
        <v>12</v>
      </c>
      <c r="AE286" s="5">
        <f t="shared" si="1235"/>
        <v>12</v>
      </c>
      <c r="AF286" s="8">
        <f t="shared" si="1236"/>
        <v>4</v>
      </c>
      <c r="AG286" s="2">
        <v>2</v>
      </c>
      <c r="AH286" s="46">
        <v>3</v>
      </c>
      <c r="AI286" s="8">
        <f t="shared" si="1237"/>
        <v>16</v>
      </c>
      <c r="AJ286" s="27">
        <f t="shared" si="1238"/>
        <v>18</v>
      </c>
      <c r="AK286" s="8">
        <f t="shared" si="1239"/>
        <v>6</v>
      </c>
      <c r="AM286" s="2">
        <v>270</v>
      </c>
      <c r="AN286" s="26">
        <f t="shared" si="1227"/>
        <v>1468</v>
      </c>
      <c r="AO286" s="40" t="s">
        <v>19</v>
      </c>
    </row>
    <row r="287" spans="1:43">
      <c r="A287" s="2" t="s">
        <v>164</v>
      </c>
      <c r="B287" s="55" t="s">
        <v>266</v>
      </c>
      <c r="C287" s="2" t="s">
        <v>83</v>
      </c>
      <c r="D287" s="2" t="s">
        <v>86</v>
      </c>
      <c r="E287" s="53">
        <v>3025</v>
      </c>
      <c r="F287" s="3">
        <v>0</v>
      </c>
      <c r="G287" s="4">
        <v>1</v>
      </c>
      <c r="H287" s="4">
        <v>8</v>
      </c>
      <c r="I287" s="3">
        <v>1</v>
      </c>
      <c r="J287" s="3">
        <v>3</v>
      </c>
      <c r="L287" s="3">
        <v>0</v>
      </c>
      <c r="N287" s="27">
        <f t="shared" ref="N287" si="1240">L287+M287</f>
        <v>0</v>
      </c>
      <c r="O287" s="5">
        <f t="shared" ref="O287" si="1241">H287+I287</f>
        <v>9</v>
      </c>
      <c r="P287" s="5">
        <f t="shared" ref="P287" si="1242">O287-N287</f>
        <v>9</v>
      </c>
      <c r="Q287" s="5">
        <f t="shared" ref="Q287" si="1243">O287+N287</f>
        <v>9</v>
      </c>
      <c r="R287" s="37" t="str">
        <f t="shared" ref="R287" si="1244">IF(P287&gt;=61,"always",IF(Q287&gt;=61,"yes","no"))</f>
        <v>no</v>
      </c>
      <c r="T287" s="25">
        <v>0</v>
      </c>
      <c r="Y287" s="2">
        <v>6</v>
      </c>
      <c r="Z287" s="5">
        <f t="shared" ref="Z287" si="1245">Y287*O287</f>
        <v>54</v>
      </c>
      <c r="AA287" s="2">
        <v>16</v>
      </c>
      <c r="AB287" s="5">
        <f t="shared" ref="AB287" si="1246">Z287*AA287</f>
        <v>864</v>
      </c>
      <c r="AC287" s="28">
        <v>3</v>
      </c>
      <c r="AD287" s="25">
        <v>12</v>
      </c>
      <c r="AE287" s="5">
        <f t="shared" ref="AE287" si="1247">AD287+AC287</f>
        <v>15</v>
      </c>
      <c r="AF287" s="8">
        <f t="shared" ref="AF287" si="1248">Z287/AE287</f>
        <v>3.6</v>
      </c>
      <c r="AG287" s="2">
        <v>2</v>
      </c>
      <c r="AH287" s="46">
        <v>3</v>
      </c>
      <c r="AI287" s="8">
        <f t="shared" ref="AI287" si="1249">Z287/AH287</f>
        <v>18</v>
      </c>
      <c r="AJ287" s="27">
        <f t="shared" ref="AJ287" si="1250">(J287+K287)*Y287</f>
        <v>18</v>
      </c>
      <c r="AK287" s="8">
        <f t="shared" ref="AK287" si="1251">AJ287/AH287</f>
        <v>6</v>
      </c>
      <c r="AM287" s="2">
        <v>270</v>
      </c>
      <c r="AN287" s="26">
        <f t="shared" si="1227"/>
        <v>1566.4</v>
      </c>
      <c r="AO287" s="40" t="s">
        <v>19</v>
      </c>
      <c r="AP287" s="41" t="s">
        <v>19</v>
      </c>
      <c r="AQ287" s="43" t="s">
        <v>19</v>
      </c>
    </row>
    <row r="288" spans="1:43">
      <c r="A288" s="2" t="s">
        <v>144</v>
      </c>
      <c r="B288" s="55" t="s">
        <v>266</v>
      </c>
      <c r="C288" s="2" t="s">
        <v>83</v>
      </c>
      <c r="D288" s="2" t="s">
        <v>86</v>
      </c>
      <c r="E288" s="53">
        <v>3025</v>
      </c>
      <c r="F288" s="3">
        <v>1</v>
      </c>
      <c r="G288" s="4">
        <v>2</v>
      </c>
      <c r="H288" s="4">
        <v>8</v>
      </c>
      <c r="I288" s="3">
        <v>1</v>
      </c>
      <c r="J288" s="3">
        <v>3</v>
      </c>
      <c r="L288" s="3">
        <v>0</v>
      </c>
      <c r="N288" s="27">
        <f t="shared" si="1228"/>
        <v>0</v>
      </c>
      <c r="O288" s="5">
        <f t="shared" si="1229"/>
        <v>9</v>
      </c>
      <c r="P288" s="5">
        <f t="shared" si="1230"/>
        <v>9</v>
      </c>
      <c r="Q288" s="5">
        <f t="shared" si="1231"/>
        <v>9</v>
      </c>
      <c r="R288" s="37" t="str">
        <f t="shared" si="1232"/>
        <v>no</v>
      </c>
      <c r="T288" s="25">
        <v>0</v>
      </c>
      <c r="Y288" s="2">
        <v>6</v>
      </c>
      <c r="Z288" s="5">
        <f t="shared" si="1233"/>
        <v>54</v>
      </c>
      <c r="AA288" s="2">
        <v>16</v>
      </c>
      <c r="AB288" s="5">
        <f t="shared" si="1234"/>
        <v>864</v>
      </c>
      <c r="AD288" s="25">
        <v>12</v>
      </c>
      <c r="AE288" s="5">
        <f t="shared" si="1235"/>
        <v>12</v>
      </c>
      <c r="AF288" s="8">
        <f t="shared" si="1236"/>
        <v>4.5</v>
      </c>
      <c r="AG288" s="2">
        <v>2</v>
      </c>
      <c r="AH288" s="46">
        <v>3</v>
      </c>
      <c r="AI288" s="8">
        <f t="shared" si="1237"/>
        <v>18</v>
      </c>
      <c r="AJ288" s="27">
        <f t="shared" si="1238"/>
        <v>18</v>
      </c>
      <c r="AK288" s="8">
        <f t="shared" si="1239"/>
        <v>6</v>
      </c>
      <c r="AM288" s="2">
        <v>270</v>
      </c>
      <c r="AN288" s="26">
        <f t="shared" si="1227"/>
        <v>1594</v>
      </c>
      <c r="AO288" s="40" t="s">
        <v>19</v>
      </c>
    </row>
    <row r="289" spans="1:43">
      <c r="A289" s="2" t="s">
        <v>144</v>
      </c>
      <c r="B289" s="55" t="s">
        <v>266</v>
      </c>
      <c r="C289" s="2" t="s">
        <v>83</v>
      </c>
      <c r="D289" s="2" t="s">
        <v>86</v>
      </c>
      <c r="E289" s="53">
        <v>3025</v>
      </c>
      <c r="F289" s="3">
        <v>2</v>
      </c>
      <c r="G289" s="4">
        <v>4</v>
      </c>
      <c r="H289" s="4">
        <v>8</v>
      </c>
      <c r="I289" s="3">
        <v>2</v>
      </c>
      <c r="J289" s="3">
        <v>3</v>
      </c>
      <c r="L289" s="3">
        <v>0</v>
      </c>
      <c r="N289" s="27">
        <f t="shared" si="1228"/>
        <v>0</v>
      </c>
      <c r="O289" s="5">
        <f t="shared" si="1229"/>
        <v>10</v>
      </c>
      <c r="P289" s="5">
        <f t="shared" si="1230"/>
        <v>10</v>
      </c>
      <c r="Q289" s="5">
        <f t="shared" si="1231"/>
        <v>10</v>
      </c>
      <c r="R289" s="37" t="str">
        <f t="shared" si="1232"/>
        <v>no</v>
      </c>
      <c r="T289" s="25">
        <v>0</v>
      </c>
      <c r="Y289" s="2">
        <v>6</v>
      </c>
      <c r="Z289" s="5">
        <f t="shared" si="1233"/>
        <v>60</v>
      </c>
      <c r="AA289" s="2">
        <v>16</v>
      </c>
      <c r="AB289" s="5">
        <f t="shared" si="1234"/>
        <v>960</v>
      </c>
      <c r="AD289" s="25">
        <v>12</v>
      </c>
      <c r="AE289" s="5">
        <f t="shared" si="1235"/>
        <v>12</v>
      </c>
      <c r="AF289" s="8">
        <f t="shared" si="1236"/>
        <v>5</v>
      </c>
      <c r="AG289" s="2">
        <v>2</v>
      </c>
      <c r="AH289" s="46">
        <v>3</v>
      </c>
      <c r="AI289" s="8">
        <f t="shared" si="1237"/>
        <v>20</v>
      </c>
      <c r="AJ289" s="27">
        <f t="shared" si="1238"/>
        <v>18</v>
      </c>
      <c r="AK289" s="8">
        <f t="shared" si="1239"/>
        <v>6</v>
      </c>
      <c r="AM289" s="2">
        <v>270</v>
      </c>
      <c r="AN289" s="26">
        <f t="shared" si="1227"/>
        <v>1720</v>
      </c>
      <c r="AO289" s="40" t="s">
        <v>19</v>
      </c>
    </row>
    <row r="290" spans="1:43">
      <c r="A290" s="2" t="s">
        <v>145</v>
      </c>
      <c r="B290" s="55" t="s">
        <v>266</v>
      </c>
      <c r="C290" s="2" t="s">
        <v>83</v>
      </c>
      <c r="D290" s="2" t="s">
        <v>86</v>
      </c>
      <c r="E290" s="53">
        <v>3025</v>
      </c>
      <c r="F290" s="3">
        <v>2</v>
      </c>
      <c r="G290" s="4">
        <v>3</v>
      </c>
      <c r="H290" s="4">
        <v>8</v>
      </c>
      <c r="I290" s="3">
        <v>1</v>
      </c>
      <c r="J290" s="3">
        <v>3</v>
      </c>
      <c r="K290" s="3">
        <v>1</v>
      </c>
      <c r="L290" s="3">
        <v>0</v>
      </c>
      <c r="N290" s="27">
        <f t="shared" si="1228"/>
        <v>0</v>
      </c>
      <c r="O290" s="5">
        <f t="shared" si="1229"/>
        <v>9</v>
      </c>
      <c r="P290" s="5">
        <f t="shared" si="1230"/>
        <v>9</v>
      </c>
      <c r="Q290" s="5">
        <f t="shared" si="1231"/>
        <v>9</v>
      </c>
      <c r="R290" s="37" t="str">
        <f t="shared" si="1232"/>
        <v>no</v>
      </c>
      <c r="T290" s="25">
        <v>0</v>
      </c>
      <c r="Y290" s="2">
        <v>6</v>
      </c>
      <c r="Z290" s="5">
        <f t="shared" si="1233"/>
        <v>54</v>
      </c>
      <c r="AA290" s="2">
        <v>16</v>
      </c>
      <c r="AB290" s="5">
        <f t="shared" si="1234"/>
        <v>864</v>
      </c>
      <c r="AD290" s="25">
        <v>12</v>
      </c>
      <c r="AE290" s="5">
        <f t="shared" si="1235"/>
        <v>12</v>
      </c>
      <c r="AF290" s="8">
        <f t="shared" si="1236"/>
        <v>4.5</v>
      </c>
      <c r="AG290" s="2">
        <v>2</v>
      </c>
      <c r="AH290" s="46">
        <v>3</v>
      </c>
      <c r="AI290" s="8">
        <f t="shared" si="1237"/>
        <v>18</v>
      </c>
      <c r="AJ290" s="27">
        <f t="shared" si="1238"/>
        <v>24</v>
      </c>
      <c r="AK290" s="8">
        <f t="shared" si="1239"/>
        <v>8</v>
      </c>
      <c r="AM290" s="2">
        <v>270</v>
      </c>
      <c r="AN290" s="26">
        <f t="shared" si="1227"/>
        <v>1664</v>
      </c>
      <c r="AO290" s="40" t="s">
        <v>19</v>
      </c>
    </row>
    <row r="291" spans="1:43">
      <c r="A291" s="2" t="s">
        <v>145</v>
      </c>
      <c r="B291" s="55" t="s">
        <v>266</v>
      </c>
      <c r="C291" s="2" t="s">
        <v>83</v>
      </c>
      <c r="D291" s="2" t="s">
        <v>86</v>
      </c>
      <c r="E291" s="53">
        <v>3025</v>
      </c>
      <c r="F291" s="3">
        <v>3</v>
      </c>
      <c r="G291" s="4">
        <v>5</v>
      </c>
      <c r="H291" s="4">
        <v>8</v>
      </c>
      <c r="I291" s="3">
        <v>2</v>
      </c>
      <c r="J291" s="3">
        <v>3</v>
      </c>
      <c r="K291" s="3">
        <v>2</v>
      </c>
      <c r="L291" s="3">
        <v>0</v>
      </c>
      <c r="N291" s="27">
        <f t="shared" ref="N291" si="1252">L291+M291</f>
        <v>0</v>
      </c>
      <c r="O291" s="5">
        <f t="shared" ref="O291" si="1253">H291+I291</f>
        <v>10</v>
      </c>
      <c r="P291" s="5">
        <f t="shared" ref="P291" si="1254">O291-N291</f>
        <v>10</v>
      </c>
      <c r="Q291" s="5">
        <f t="shared" ref="Q291" si="1255">O291+N291</f>
        <v>10</v>
      </c>
      <c r="R291" s="37" t="str">
        <f t="shared" ref="R291" si="1256">IF(P291&gt;=61,"always",IF(Q291&gt;=61,"yes","no"))</f>
        <v>no</v>
      </c>
      <c r="T291" s="25">
        <v>0</v>
      </c>
      <c r="Y291" s="2">
        <v>6</v>
      </c>
      <c r="Z291" s="5">
        <f t="shared" ref="Z291" si="1257">Y291*O291</f>
        <v>60</v>
      </c>
      <c r="AA291" s="2">
        <v>16</v>
      </c>
      <c r="AB291" s="5">
        <f t="shared" ref="AB291" si="1258">Z291*AA291</f>
        <v>960</v>
      </c>
      <c r="AD291" s="25">
        <v>12</v>
      </c>
      <c r="AE291" s="5">
        <f t="shared" ref="AE291" si="1259">AD291+AC291</f>
        <v>12</v>
      </c>
      <c r="AF291" s="8">
        <f t="shared" ref="AF291" si="1260">Z291/AE291</f>
        <v>5</v>
      </c>
      <c r="AG291" s="2">
        <v>2</v>
      </c>
      <c r="AH291" s="46">
        <v>3</v>
      </c>
      <c r="AI291" s="8">
        <f t="shared" ref="AI291" si="1261">Z291/AH291</f>
        <v>20</v>
      </c>
      <c r="AJ291" s="27">
        <f t="shared" ref="AJ291" si="1262">(J291+K291)*Y291</f>
        <v>30</v>
      </c>
      <c r="AK291" s="8">
        <f t="shared" ref="AK291" si="1263">AJ291/AH291</f>
        <v>10</v>
      </c>
      <c r="AM291" s="2">
        <v>270</v>
      </c>
      <c r="AN291" s="26">
        <f t="shared" si="1227"/>
        <v>1860</v>
      </c>
      <c r="AO291" s="40" t="s">
        <v>19</v>
      </c>
    </row>
    <row r="292" spans="1:43">
      <c r="A292" s="2" t="s">
        <v>82</v>
      </c>
      <c r="B292" s="55" t="s">
        <v>266</v>
      </c>
      <c r="C292" s="2" t="s">
        <v>83</v>
      </c>
      <c r="D292" s="2" t="s">
        <v>84</v>
      </c>
      <c r="E292" s="53">
        <v>3025</v>
      </c>
      <c r="F292" s="3">
        <v>1</v>
      </c>
      <c r="G292" s="4">
        <v>1</v>
      </c>
      <c r="H292" s="4">
        <v>8</v>
      </c>
      <c r="J292" s="3">
        <v>3</v>
      </c>
      <c r="L292" s="3">
        <v>0</v>
      </c>
      <c r="N292" s="27">
        <f t="shared" ref="N292" si="1264">L292+M292</f>
        <v>0</v>
      </c>
      <c r="O292" s="5">
        <f t="shared" ref="O292" si="1265">H292+I292</f>
        <v>8</v>
      </c>
      <c r="P292" s="5">
        <f t="shared" ref="P292" si="1266">O292-N292</f>
        <v>8</v>
      </c>
      <c r="Q292" s="5">
        <f t="shared" ref="Q292" si="1267">O292+N292</f>
        <v>8</v>
      </c>
      <c r="R292" s="37" t="str">
        <f t="shared" si="605"/>
        <v>no</v>
      </c>
      <c r="T292" s="25">
        <v>0</v>
      </c>
      <c r="V292" s="3">
        <v>1</v>
      </c>
      <c r="X292" s="6">
        <v>1.25</v>
      </c>
      <c r="Y292" s="2">
        <v>2</v>
      </c>
      <c r="Z292" s="5">
        <f t="shared" ref="Z292" si="1268">Y292*O292</f>
        <v>16</v>
      </c>
      <c r="AA292" s="2">
        <v>50</v>
      </c>
      <c r="AB292" s="5">
        <f t="shared" ref="AB292" si="1269">Z292*AA292</f>
        <v>800</v>
      </c>
      <c r="AD292" s="25">
        <v>4</v>
      </c>
      <c r="AE292" s="5">
        <f t="shared" ref="AE292" si="1270">AD292+AC292</f>
        <v>4</v>
      </c>
      <c r="AF292" s="8">
        <f t="shared" ref="AF292" si="1271">Z292/AE292</f>
        <v>4</v>
      </c>
      <c r="AG292" s="2">
        <v>1</v>
      </c>
      <c r="AH292" s="46">
        <v>1</v>
      </c>
      <c r="AI292" s="8">
        <f t="shared" ref="AI292" si="1272">Z292/AH292</f>
        <v>16</v>
      </c>
      <c r="AJ292" s="27">
        <f t="shared" si="1071"/>
        <v>6</v>
      </c>
      <c r="AK292" s="8">
        <f t="shared" ref="AK292" si="1273">AJ292/AH292</f>
        <v>6</v>
      </c>
      <c r="AM292" s="2">
        <v>270</v>
      </c>
      <c r="AN292" s="26">
        <f t="shared" si="1227"/>
        <v>1405.75</v>
      </c>
      <c r="AO292" s="40" t="s">
        <v>19</v>
      </c>
    </row>
    <row r="293" spans="1:43">
      <c r="A293" s="2" t="s">
        <v>82</v>
      </c>
      <c r="B293" s="55" t="s">
        <v>266</v>
      </c>
      <c r="C293" s="2" t="s">
        <v>83</v>
      </c>
      <c r="D293" s="2" t="s">
        <v>84</v>
      </c>
      <c r="E293" s="53">
        <v>3025</v>
      </c>
      <c r="F293" s="3">
        <v>2</v>
      </c>
      <c r="G293" s="4">
        <v>2</v>
      </c>
      <c r="H293" s="4">
        <v>8</v>
      </c>
      <c r="J293" s="3">
        <v>3</v>
      </c>
      <c r="L293" s="3">
        <v>0</v>
      </c>
      <c r="N293" s="27">
        <f t="shared" ref="N293:N294" si="1274">L293+M293</f>
        <v>0</v>
      </c>
      <c r="O293" s="5">
        <f t="shared" ref="O293:O294" si="1275">H293+I293</f>
        <v>8</v>
      </c>
      <c r="P293" s="5">
        <f t="shared" ref="P293:P294" si="1276">O293-N293</f>
        <v>8</v>
      </c>
      <c r="Q293" s="5">
        <f t="shared" ref="Q293:Q294" si="1277">O293+N293</f>
        <v>8</v>
      </c>
      <c r="R293" s="37" t="str">
        <f t="shared" si="605"/>
        <v>no</v>
      </c>
      <c r="T293" s="25">
        <v>0</v>
      </c>
      <c r="V293" s="3">
        <v>2</v>
      </c>
      <c r="X293" s="6">
        <v>1.25</v>
      </c>
      <c r="Y293" s="2">
        <v>2</v>
      </c>
      <c r="Z293" s="5">
        <f t="shared" ref="Z293:Z294" si="1278">Y293*O293</f>
        <v>16</v>
      </c>
      <c r="AA293" s="2">
        <v>50</v>
      </c>
      <c r="AB293" s="5">
        <f t="shared" ref="AB293:AB294" si="1279">Z293*AA293</f>
        <v>800</v>
      </c>
      <c r="AD293" s="25">
        <v>4</v>
      </c>
      <c r="AE293" s="5">
        <f t="shared" ref="AE293:AE294" si="1280">AD293+AC293</f>
        <v>4</v>
      </c>
      <c r="AF293" s="8">
        <f t="shared" ref="AF293:AF294" si="1281">Z293/AE293</f>
        <v>4</v>
      </c>
      <c r="AG293" s="2">
        <v>1</v>
      </c>
      <c r="AH293" s="46">
        <v>1</v>
      </c>
      <c r="AI293" s="8">
        <f t="shared" ref="AI293:AI294" si="1282">Z293/AH293</f>
        <v>16</v>
      </c>
      <c r="AJ293" s="27">
        <f t="shared" si="1071"/>
        <v>6</v>
      </c>
      <c r="AK293" s="8">
        <f t="shared" ref="AK293:AK294" si="1283">AJ293/AH293</f>
        <v>6</v>
      </c>
      <c r="AM293" s="2">
        <v>270</v>
      </c>
      <c r="AN293" s="26">
        <f t="shared" si="1227"/>
        <v>1455.75</v>
      </c>
      <c r="AO293" s="40" t="s">
        <v>19</v>
      </c>
    </row>
    <row r="294" spans="1:43">
      <c r="A294" s="2" t="s">
        <v>82</v>
      </c>
      <c r="B294" s="55" t="s">
        <v>266</v>
      </c>
      <c r="C294" s="2" t="s">
        <v>83</v>
      </c>
      <c r="D294" s="2" t="s">
        <v>85</v>
      </c>
      <c r="E294" s="53">
        <v>3025</v>
      </c>
      <c r="F294" s="3">
        <v>1</v>
      </c>
      <c r="G294" s="4">
        <v>1</v>
      </c>
      <c r="H294" s="4">
        <v>8</v>
      </c>
      <c r="J294" s="3">
        <v>3</v>
      </c>
      <c r="L294" s="3">
        <v>0</v>
      </c>
      <c r="N294" s="27">
        <f t="shared" si="1274"/>
        <v>0</v>
      </c>
      <c r="O294" s="5">
        <f t="shared" si="1275"/>
        <v>8</v>
      </c>
      <c r="P294" s="5">
        <f t="shared" si="1276"/>
        <v>8</v>
      </c>
      <c r="Q294" s="5">
        <f t="shared" si="1277"/>
        <v>8</v>
      </c>
      <c r="R294" s="37" t="str">
        <f t="shared" si="605"/>
        <v>no</v>
      </c>
      <c r="T294" s="25">
        <v>0</v>
      </c>
      <c r="V294" s="3">
        <v>1</v>
      </c>
      <c r="X294" s="6">
        <v>1.25</v>
      </c>
      <c r="Y294" s="2">
        <v>4</v>
      </c>
      <c r="Z294" s="5">
        <f t="shared" si="1278"/>
        <v>32</v>
      </c>
      <c r="AA294" s="2">
        <v>25</v>
      </c>
      <c r="AB294" s="5">
        <f t="shared" si="1279"/>
        <v>800</v>
      </c>
      <c r="AD294" s="25">
        <v>8</v>
      </c>
      <c r="AE294" s="5">
        <f t="shared" si="1280"/>
        <v>8</v>
      </c>
      <c r="AF294" s="8">
        <f t="shared" si="1281"/>
        <v>4</v>
      </c>
      <c r="AG294" s="2">
        <v>1</v>
      </c>
      <c r="AH294" s="46">
        <v>2</v>
      </c>
      <c r="AI294" s="8">
        <f t="shared" si="1282"/>
        <v>16</v>
      </c>
      <c r="AJ294" s="27">
        <f t="shared" si="1071"/>
        <v>12</v>
      </c>
      <c r="AK294" s="8">
        <f t="shared" si="1283"/>
        <v>6</v>
      </c>
      <c r="AM294" s="2">
        <v>270</v>
      </c>
      <c r="AN294" s="26">
        <f t="shared" si="1227"/>
        <v>1491.75</v>
      </c>
      <c r="AO294" s="40" t="s">
        <v>19</v>
      </c>
    </row>
    <row r="295" spans="1:43">
      <c r="A295" s="2" t="s">
        <v>82</v>
      </c>
      <c r="B295" s="55" t="s">
        <v>266</v>
      </c>
      <c r="C295" s="2" t="s">
        <v>83</v>
      </c>
      <c r="D295" s="2" t="s">
        <v>85</v>
      </c>
      <c r="E295" s="53">
        <v>3025</v>
      </c>
      <c r="F295" s="3">
        <v>2</v>
      </c>
      <c r="G295" s="4">
        <v>2</v>
      </c>
      <c r="H295" s="4">
        <v>8</v>
      </c>
      <c r="J295" s="3">
        <v>3</v>
      </c>
      <c r="L295" s="3">
        <v>0</v>
      </c>
      <c r="N295" s="27">
        <f t="shared" ref="N295:N331" si="1284">L295+M295</f>
        <v>0</v>
      </c>
      <c r="O295" s="5">
        <f t="shared" ref="O295:O331" si="1285">H295+I295</f>
        <v>8</v>
      </c>
      <c r="P295" s="5">
        <f t="shared" ref="P295:P331" si="1286">O295-N295</f>
        <v>8</v>
      </c>
      <c r="Q295" s="5">
        <f t="shared" ref="Q295:Q331" si="1287">O295+N295</f>
        <v>8</v>
      </c>
      <c r="R295" s="37" t="str">
        <f t="shared" si="605"/>
        <v>no</v>
      </c>
      <c r="T295" s="25">
        <v>0</v>
      </c>
      <c r="V295" s="3">
        <v>2</v>
      </c>
      <c r="X295" s="6">
        <v>1.25</v>
      </c>
      <c r="Y295" s="2">
        <v>4</v>
      </c>
      <c r="Z295" s="5">
        <f t="shared" ref="Z295:Z331" si="1288">Y295*O295</f>
        <v>32</v>
      </c>
      <c r="AA295" s="2">
        <v>25</v>
      </c>
      <c r="AB295" s="5">
        <f t="shared" ref="AB295:AB331" si="1289">Z295*AA295</f>
        <v>800</v>
      </c>
      <c r="AD295" s="25">
        <v>8</v>
      </c>
      <c r="AE295" s="5">
        <f t="shared" ref="AE295:AE331" si="1290">AD295+AC295</f>
        <v>8</v>
      </c>
      <c r="AF295" s="8">
        <f t="shared" ref="AF295:AF296" si="1291">Z295/AE295</f>
        <v>4</v>
      </c>
      <c r="AG295" s="2">
        <v>1</v>
      </c>
      <c r="AH295" s="46">
        <v>2</v>
      </c>
      <c r="AI295" s="8">
        <f t="shared" ref="AI295:AI296" si="1292">Z295/AH295</f>
        <v>16</v>
      </c>
      <c r="AJ295" s="27">
        <f t="shared" si="1071"/>
        <v>12</v>
      </c>
      <c r="AK295" s="8">
        <f t="shared" ref="AK295:AK296" si="1293">AJ295/AH295</f>
        <v>6</v>
      </c>
      <c r="AM295" s="2">
        <v>270</v>
      </c>
      <c r="AN295" s="26">
        <f t="shared" si="1227"/>
        <v>1541.75</v>
      </c>
      <c r="AO295" s="40" t="s">
        <v>19</v>
      </c>
    </row>
    <row r="296" spans="1:43">
      <c r="A296" s="2" t="s">
        <v>82</v>
      </c>
      <c r="B296" s="55" t="s">
        <v>266</v>
      </c>
      <c r="C296" s="2" t="s">
        <v>83</v>
      </c>
      <c r="D296" s="2" t="s">
        <v>86</v>
      </c>
      <c r="E296" s="53">
        <v>3025</v>
      </c>
      <c r="F296" s="3">
        <v>1</v>
      </c>
      <c r="G296" s="4">
        <v>1</v>
      </c>
      <c r="H296" s="4">
        <v>8</v>
      </c>
      <c r="J296" s="3">
        <v>3</v>
      </c>
      <c r="L296" s="3">
        <v>0</v>
      </c>
      <c r="N296" s="27">
        <f t="shared" si="1284"/>
        <v>0</v>
      </c>
      <c r="O296" s="5">
        <f t="shared" si="1285"/>
        <v>8</v>
      </c>
      <c r="P296" s="5">
        <f t="shared" si="1286"/>
        <v>8</v>
      </c>
      <c r="Q296" s="5">
        <f t="shared" si="1287"/>
        <v>8</v>
      </c>
      <c r="R296" s="37" t="str">
        <f t="shared" si="605"/>
        <v>no</v>
      </c>
      <c r="T296" s="25">
        <v>0</v>
      </c>
      <c r="V296" s="3">
        <v>1</v>
      </c>
      <c r="X296" s="6">
        <v>1.25</v>
      </c>
      <c r="Y296" s="2">
        <v>6</v>
      </c>
      <c r="Z296" s="5">
        <f t="shared" si="1288"/>
        <v>48</v>
      </c>
      <c r="AA296" s="2">
        <v>16</v>
      </c>
      <c r="AB296" s="5">
        <f t="shared" si="1289"/>
        <v>768</v>
      </c>
      <c r="AD296" s="25">
        <v>12</v>
      </c>
      <c r="AE296" s="5">
        <f t="shared" si="1290"/>
        <v>12</v>
      </c>
      <c r="AF296" s="8">
        <f t="shared" si="1291"/>
        <v>4</v>
      </c>
      <c r="AG296" s="2">
        <v>2</v>
      </c>
      <c r="AH296" s="46">
        <v>3</v>
      </c>
      <c r="AI296" s="8">
        <f t="shared" si="1292"/>
        <v>16</v>
      </c>
      <c r="AJ296" s="27">
        <f t="shared" si="1071"/>
        <v>18</v>
      </c>
      <c r="AK296" s="8">
        <f t="shared" si="1293"/>
        <v>6</v>
      </c>
      <c r="AM296" s="2">
        <v>270</v>
      </c>
      <c r="AN296" s="26">
        <f t="shared" si="1227"/>
        <v>1611.75</v>
      </c>
      <c r="AO296" s="40" t="s">
        <v>19</v>
      </c>
    </row>
    <row r="297" spans="1:43">
      <c r="A297" s="2" t="s">
        <v>82</v>
      </c>
      <c r="B297" s="55" t="s">
        <v>266</v>
      </c>
      <c r="C297" s="2" t="s">
        <v>83</v>
      </c>
      <c r="D297" s="2" t="s">
        <v>86</v>
      </c>
      <c r="E297" s="53">
        <v>3025</v>
      </c>
      <c r="F297" s="3">
        <v>2</v>
      </c>
      <c r="G297" s="4">
        <v>2</v>
      </c>
      <c r="H297" s="4">
        <v>8</v>
      </c>
      <c r="J297" s="3">
        <v>3</v>
      </c>
      <c r="L297" s="3">
        <v>0</v>
      </c>
      <c r="N297" s="27">
        <f t="shared" si="1284"/>
        <v>0</v>
      </c>
      <c r="O297" s="5">
        <f t="shared" si="1285"/>
        <v>8</v>
      </c>
      <c r="P297" s="5">
        <f t="shared" si="1286"/>
        <v>8</v>
      </c>
      <c r="Q297" s="5">
        <f t="shared" si="1287"/>
        <v>8</v>
      </c>
      <c r="R297" s="37" t="str">
        <f t="shared" si="605"/>
        <v>no</v>
      </c>
      <c r="T297" s="25">
        <v>0</v>
      </c>
      <c r="V297" s="3">
        <v>2</v>
      </c>
      <c r="X297" s="6">
        <v>1.25</v>
      </c>
      <c r="Y297" s="2">
        <v>6</v>
      </c>
      <c r="Z297" s="5">
        <f t="shared" si="1288"/>
        <v>48</v>
      </c>
      <c r="AA297" s="2">
        <v>16</v>
      </c>
      <c r="AB297" s="5">
        <f t="shared" si="1289"/>
        <v>768</v>
      </c>
      <c r="AD297" s="25">
        <v>12</v>
      </c>
      <c r="AE297" s="5">
        <f t="shared" ref="AE297:AE319" si="1294">AD297+AC297</f>
        <v>12</v>
      </c>
      <c r="AF297" s="8">
        <f t="shared" ref="AF297:AF319" si="1295">Z297/AE297</f>
        <v>4</v>
      </c>
      <c r="AG297" s="2">
        <v>2</v>
      </c>
      <c r="AH297" s="46">
        <v>3</v>
      </c>
      <c r="AI297" s="8">
        <f t="shared" ref="AI297:AI319" si="1296">Z297/AH297</f>
        <v>16</v>
      </c>
      <c r="AJ297" s="27">
        <f t="shared" ref="AJ297:AJ319" si="1297">(J297+K297)*Y297</f>
        <v>18</v>
      </c>
      <c r="AK297" s="8">
        <f t="shared" ref="AK297:AK319" si="1298">AJ297/AH297</f>
        <v>6</v>
      </c>
      <c r="AM297" s="2">
        <v>270</v>
      </c>
      <c r="AN297" s="26">
        <f t="shared" si="1227"/>
        <v>1661.75</v>
      </c>
      <c r="AO297" s="40" t="s">
        <v>19</v>
      </c>
    </row>
    <row r="298" spans="1:43">
      <c r="A298" s="2" t="s">
        <v>174</v>
      </c>
      <c r="B298" s="55" t="s">
        <v>266</v>
      </c>
      <c r="C298" s="2" t="s">
        <v>83</v>
      </c>
      <c r="D298" s="2" t="s">
        <v>84</v>
      </c>
      <c r="E298" s="53">
        <v>3025</v>
      </c>
      <c r="F298" s="3">
        <v>0</v>
      </c>
      <c r="G298" s="4">
        <v>1</v>
      </c>
      <c r="H298" s="4">
        <v>8</v>
      </c>
      <c r="J298" s="3">
        <v>3</v>
      </c>
      <c r="K298" s="3">
        <v>-1</v>
      </c>
      <c r="L298" s="3">
        <v>0</v>
      </c>
      <c r="N298" s="27">
        <f t="shared" si="1284"/>
        <v>0</v>
      </c>
      <c r="O298" s="5">
        <f t="shared" si="1285"/>
        <v>8</v>
      </c>
      <c r="P298" s="5">
        <f t="shared" si="1286"/>
        <v>8</v>
      </c>
      <c r="Q298" s="5">
        <f t="shared" si="1287"/>
        <v>8</v>
      </c>
      <c r="R298" s="37" t="str">
        <f t="shared" ref="R298:R300" si="1299">IF(P298&gt;=61,"always",IF(Q298&gt;=61,"yes","no"))</f>
        <v>no</v>
      </c>
      <c r="T298" s="25">
        <v>0</v>
      </c>
      <c r="X298" s="6">
        <v>1.5</v>
      </c>
      <c r="Y298" s="2">
        <v>2</v>
      </c>
      <c r="Z298" s="5">
        <f t="shared" si="1288"/>
        <v>16</v>
      </c>
      <c r="AA298" s="2">
        <v>50</v>
      </c>
      <c r="AB298" s="5">
        <f t="shared" si="1289"/>
        <v>800</v>
      </c>
      <c r="AD298" s="25">
        <v>4</v>
      </c>
      <c r="AE298" s="5">
        <f t="shared" si="1294"/>
        <v>4</v>
      </c>
      <c r="AF298" s="8">
        <f t="shared" si="1295"/>
        <v>4</v>
      </c>
      <c r="AG298" s="2">
        <v>1</v>
      </c>
      <c r="AH298" s="46">
        <v>1</v>
      </c>
      <c r="AI298" s="8">
        <f t="shared" si="1296"/>
        <v>16</v>
      </c>
      <c r="AJ298" s="27">
        <f t="shared" si="1297"/>
        <v>4</v>
      </c>
      <c r="AK298" s="8">
        <f t="shared" si="1298"/>
        <v>4</v>
      </c>
      <c r="AM298" s="2">
        <v>270</v>
      </c>
      <c r="AN298" s="26">
        <f t="shared" si="1227"/>
        <v>1324.5</v>
      </c>
      <c r="AO298" s="40" t="s">
        <v>19</v>
      </c>
      <c r="AP298" s="41" t="s">
        <v>19</v>
      </c>
      <c r="AQ298" s="43" t="s">
        <v>19</v>
      </c>
    </row>
    <row r="299" spans="1:43">
      <c r="A299" s="2" t="s">
        <v>174</v>
      </c>
      <c r="B299" s="55" t="s">
        <v>266</v>
      </c>
      <c r="C299" s="2" t="s">
        <v>83</v>
      </c>
      <c r="D299" s="2" t="s">
        <v>85</v>
      </c>
      <c r="E299" s="53">
        <v>3025</v>
      </c>
      <c r="F299" s="3">
        <v>0</v>
      </c>
      <c r="G299" s="4">
        <v>1</v>
      </c>
      <c r="H299" s="4">
        <v>8</v>
      </c>
      <c r="J299" s="3">
        <v>3</v>
      </c>
      <c r="K299" s="3">
        <v>-1</v>
      </c>
      <c r="L299" s="3">
        <v>0</v>
      </c>
      <c r="N299" s="27">
        <f t="shared" si="1284"/>
        <v>0</v>
      </c>
      <c r="O299" s="5">
        <f t="shared" si="1285"/>
        <v>8</v>
      </c>
      <c r="P299" s="5">
        <f t="shared" si="1286"/>
        <v>8</v>
      </c>
      <c r="Q299" s="5">
        <f t="shared" si="1287"/>
        <v>8</v>
      </c>
      <c r="R299" s="37" t="str">
        <f t="shared" si="1299"/>
        <v>no</v>
      </c>
      <c r="T299" s="25">
        <v>0</v>
      </c>
      <c r="X299" s="6">
        <v>1.5</v>
      </c>
      <c r="Y299" s="2">
        <v>4</v>
      </c>
      <c r="Z299" s="5">
        <f t="shared" si="1288"/>
        <v>32</v>
      </c>
      <c r="AA299" s="2">
        <v>25</v>
      </c>
      <c r="AB299" s="5">
        <f t="shared" si="1289"/>
        <v>800</v>
      </c>
      <c r="AD299" s="25">
        <v>8</v>
      </c>
      <c r="AE299" s="5">
        <f t="shared" si="1294"/>
        <v>8</v>
      </c>
      <c r="AF299" s="8">
        <f t="shared" si="1295"/>
        <v>4</v>
      </c>
      <c r="AG299" s="2">
        <v>1</v>
      </c>
      <c r="AH299" s="46">
        <v>2</v>
      </c>
      <c r="AI299" s="8">
        <f t="shared" si="1296"/>
        <v>16</v>
      </c>
      <c r="AJ299" s="27">
        <f t="shared" si="1297"/>
        <v>8</v>
      </c>
      <c r="AK299" s="8">
        <f t="shared" si="1298"/>
        <v>4</v>
      </c>
      <c r="AM299" s="2">
        <v>270</v>
      </c>
      <c r="AN299" s="26">
        <f t="shared" si="1227"/>
        <v>1400.5</v>
      </c>
      <c r="AO299" s="40" t="s">
        <v>19</v>
      </c>
      <c r="AP299" s="41" t="s">
        <v>19</v>
      </c>
      <c r="AQ299" s="43" t="s">
        <v>19</v>
      </c>
    </row>
    <row r="300" spans="1:43">
      <c r="A300" s="2" t="s">
        <v>174</v>
      </c>
      <c r="B300" s="55" t="s">
        <v>266</v>
      </c>
      <c r="C300" s="2" t="s">
        <v>83</v>
      </c>
      <c r="D300" s="2" t="s">
        <v>86</v>
      </c>
      <c r="E300" s="53">
        <v>3025</v>
      </c>
      <c r="F300" s="3">
        <v>0</v>
      </c>
      <c r="G300" s="4">
        <v>1</v>
      </c>
      <c r="H300" s="4">
        <v>8</v>
      </c>
      <c r="J300" s="3">
        <v>3</v>
      </c>
      <c r="K300" s="3">
        <v>-1</v>
      </c>
      <c r="L300" s="3">
        <v>0</v>
      </c>
      <c r="N300" s="27">
        <f t="shared" ref="N300:N319" si="1300">L300+M300</f>
        <v>0</v>
      </c>
      <c r="O300" s="5">
        <f t="shared" ref="O300:O302" si="1301">H300+I300</f>
        <v>8</v>
      </c>
      <c r="P300" s="5">
        <f t="shared" ref="P300:P302" si="1302">O300-N300</f>
        <v>8</v>
      </c>
      <c r="Q300" s="5">
        <f t="shared" ref="Q300:Q302" si="1303">O300+N300</f>
        <v>8</v>
      </c>
      <c r="R300" s="37" t="str">
        <f t="shared" si="1299"/>
        <v>no</v>
      </c>
      <c r="T300" s="25">
        <v>0</v>
      </c>
      <c r="X300" s="6">
        <v>1.5</v>
      </c>
      <c r="Y300" s="2">
        <v>6</v>
      </c>
      <c r="Z300" s="5">
        <f t="shared" ref="Z300:Z302" si="1304">Y300*O300</f>
        <v>48</v>
      </c>
      <c r="AA300" s="2">
        <v>16</v>
      </c>
      <c r="AB300" s="5">
        <f t="shared" si="1289"/>
        <v>768</v>
      </c>
      <c r="AD300" s="25">
        <v>12</v>
      </c>
      <c r="AE300" s="5">
        <f t="shared" si="1294"/>
        <v>12</v>
      </c>
      <c r="AF300" s="8">
        <f t="shared" si="1295"/>
        <v>4</v>
      </c>
      <c r="AG300" s="2">
        <v>2</v>
      </c>
      <c r="AH300" s="46">
        <v>3</v>
      </c>
      <c r="AI300" s="8">
        <f t="shared" si="1296"/>
        <v>16</v>
      </c>
      <c r="AJ300" s="27">
        <f t="shared" si="1297"/>
        <v>12</v>
      </c>
      <c r="AK300" s="8">
        <f t="shared" si="1298"/>
        <v>4</v>
      </c>
      <c r="AM300" s="2">
        <v>270</v>
      </c>
      <c r="AN300" s="26">
        <f t="shared" si="1227"/>
        <v>1510.5</v>
      </c>
      <c r="AO300" s="40" t="s">
        <v>19</v>
      </c>
      <c r="AP300" s="41" t="s">
        <v>19</v>
      </c>
      <c r="AQ300" s="43" t="s">
        <v>19</v>
      </c>
    </row>
    <row r="301" spans="1:43">
      <c r="A301" s="2" t="s">
        <v>94</v>
      </c>
      <c r="B301" s="55" t="s">
        <v>266</v>
      </c>
      <c r="C301" s="2" t="s">
        <v>83</v>
      </c>
      <c r="D301" s="2" t="s">
        <v>84</v>
      </c>
      <c r="E301" s="53">
        <v>3025</v>
      </c>
      <c r="F301" s="3">
        <v>1</v>
      </c>
      <c r="G301" s="4">
        <v>2</v>
      </c>
      <c r="H301" s="4">
        <v>8</v>
      </c>
      <c r="I301" s="3">
        <v>1</v>
      </c>
      <c r="J301" s="3">
        <v>3</v>
      </c>
      <c r="L301" s="3">
        <v>0</v>
      </c>
      <c r="N301" s="27">
        <f t="shared" si="1300"/>
        <v>0</v>
      </c>
      <c r="O301" s="5">
        <f t="shared" si="1301"/>
        <v>9</v>
      </c>
      <c r="P301" s="5">
        <f t="shared" si="1302"/>
        <v>9</v>
      </c>
      <c r="Q301" s="5">
        <f t="shared" si="1303"/>
        <v>9</v>
      </c>
      <c r="R301" s="37" t="str">
        <f t="shared" ref="R301:R319" si="1305">IF(P301&gt;=61,"always",IF(Q301&gt;=61,"yes","no"))</f>
        <v>no</v>
      </c>
      <c r="T301" s="25">
        <v>0</v>
      </c>
      <c r="Y301" s="2">
        <v>2</v>
      </c>
      <c r="Z301" s="5">
        <f t="shared" si="1304"/>
        <v>18</v>
      </c>
      <c r="AA301" s="2">
        <v>50</v>
      </c>
      <c r="AB301" s="5">
        <f t="shared" si="1289"/>
        <v>900</v>
      </c>
      <c r="AD301" s="25">
        <v>4</v>
      </c>
      <c r="AE301" s="5">
        <f t="shared" si="1294"/>
        <v>4</v>
      </c>
      <c r="AF301" s="8">
        <f t="shared" si="1295"/>
        <v>4.5</v>
      </c>
      <c r="AG301" s="2">
        <v>1</v>
      </c>
      <c r="AH301" s="46">
        <v>1</v>
      </c>
      <c r="AI301" s="8">
        <f t="shared" si="1296"/>
        <v>18</v>
      </c>
      <c r="AJ301" s="27">
        <f t="shared" si="1297"/>
        <v>6</v>
      </c>
      <c r="AK301" s="8">
        <f t="shared" si="1298"/>
        <v>6</v>
      </c>
      <c r="AM301" s="32">
        <v>360</v>
      </c>
      <c r="AN301" s="26">
        <f t="shared" si="1227"/>
        <v>1448</v>
      </c>
      <c r="AO301" s="40" t="s">
        <v>19</v>
      </c>
      <c r="AP301" s="41" t="s">
        <v>19</v>
      </c>
      <c r="AQ301" s="43" t="s">
        <v>19</v>
      </c>
    </row>
    <row r="302" spans="1:43">
      <c r="A302" s="2" t="s">
        <v>94</v>
      </c>
      <c r="B302" s="55" t="s">
        <v>266</v>
      </c>
      <c r="C302" s="2" t="s">
        <v>83</v>
      </c>
      <c r="D302" s="2" t="s">
        <v>85</v>
      </c>
      <c r="E302" s="53">
        <v>3025</v>
      </c>
      <c r="F302" s="3">
        <v>1</v>
      </c>
      <c r="G302" s="4">
        <v>2</v>
      </c>
      <c r="H302" s="4">
        <v>8</v>
      </c>
      <c r="I302" s="3">
        <v>1</v>
      </c>
      <c r="J302" s="3">
        <v>3</v>
      </c>
      <c r="L302" s="3">
        <v>0</v>
      </c>
      <c r="N302" s="27">
        <f t="shared" si="1300"/>
        <v>0</v>
      </c>
      <c r="O302" s="5">
        <f t="shared" si="1301"/>
        <v>9</v>
      </c>
      <c r="P302" s="5">
        <f t="shared" si="1302"/>
        <v>9</v>
      </c>
      <c r="Q302" s="5">
        <f t="shared" si="1303"/>
        <v>9</v>
      </c>
      <c r="R302" s="37" t="str">
        <f t="shared" si="1305"/>
        <v>no</v>
      </c>
      <c r="T302" s="25">
        <v>0</v>
      </c>
      <c r="Y302" s="2">
        <v>4</v>
      </c>
      <c r="Z302" s="5">
        <f t="shared" si="1304"/>
        <v>36</v>
      </c>
      <c r="AA302" s="2">
        <v>25</v>
      </c>
      <c r="AB302" s="5">
        <f t="shared" si="1289"/>
        <v>900</v>
      </c>
      <c r="AD302" s="25">
        <v>8</v>
      </c>
      <c r="AE302" s="5">
        <f t="shared" si="1294"/>
        <v>8</v>
      </c>
      <c r="AF302" s="8">
        <f t="shared" si="1295"/>
        <v>4.5</v>
      </c>
      <c r="AG302" s="2">
        <v>1</v>
      </c>
      <c r="AH302" s="46">
        <v>2</v>
      </c>
      <c r="AI302" s="8">
        <f t="shared" si="1296"/>
        <v>18</v>
      </c>
      <c r="AJ302" s="27">
        <f t="shared" si="1297"/>
        <v>12</v>
      </c>
      <c r="AK302" s="8">
        <f t="shared" si="1298"/>
        <v>6</v>
      </c>
      <c r="AM302" s="32">
        <v>360</v>
      </c>
      <c r="AN302" s="26">
        <f t="shared" si="1227"/>
        <v>1558</v>
      </c>
      <c r="AO302" s="40" t="s">
        <v>19</v>
      </c>
      <c r="AP302" s="41" t="s">
        <v>19</v>
      </c>
      <c r="AQ302" s="43" t="s">
        <v>19</v>
      </c>
    </row>
    <row r="303" spans="1:43">
      <c r="A303" s="2" t="s">
        <v>94</v>
      </c>
      <c r="B303" s="55" t="s">
        <v>266</v>
      </c>
      <c r="C303" s="2" t="s">
        <v>83</v>
      </c>
      <c r="D303" s="2" t="s">
        <v>86</v>
      </c>
      <c r="E303" s="53">
        <v>3025</v>
      </c>
      <c r="F303" s="3">
        <v>1</v>
      </c>
      <c r="G303" s="4">
        <v>2</v>
      </c>
      <c r="H303" s="4">
        <v>8</v>
      </c>
      <c r="I303" s="3">
        <v>1</v>
      </c>
      <c r="J303" s="3">
        <v>3</v>
      </c>
      <c r="L303" s="3">
        <v>0</v>
      </c>
      <c r="N303" s="27">
        <f t="shared" si="1300"/>
        <v>0</v>
      </c>
      <c r="O303" s="5">
        <f t="shared" ref="O303:O304" si="1306">H303+I303</f>
        <v>9</v>
      </c>
      <c r="P303" s="5">
        <f t="shared" ref="P303:P304" si="1307">O303-N303</f>
        <v>9</v>
      </c>
      <c r="Q303" s="5">
        <f t="shared" ref="Q303:Q304" si="1308">O303+N303</f>
        <v>9</v>
      </c>
      <c r="R303" s="37" t="str">
        <f t="shared" si="1305"/>
        <v>no</v>
      </c>
      <c r="T303" s="25">
        <v>0</v>
      </c>
      <c r="Y303" s="2">
        <v>6</v>
      </c>
      <c r="Z303" s="5">
        <f t="shared" ref="Z303:Z319" si="1309">Y303*O303</f>
        <v>54</v>
      </c>
      <c r="AA303" s="2">
        <v>16</v>
      </c>
      <c r="AB303" s="5">
        <f t="shared" si="1289"/>
        <v>864</v>
      </c>
      <c r="AD303" s="25">
        <v>12</v>
      </c>
      <c r="AE303" s="5">
        <f t="shared" si="1294"/>
        <v>12</v>
      </c>
      <c r="AF303" s="8">
        <f t="shared" si="1295"/>
        <v>4.5</v>
      </c>
      <c r="AG303" s="2">
        <v>2</v>
      </c>
      <c r="AH303" s="46">
        <v>3</v>
      </c>
      <c r="AI303" s="8">
        <f t="shared" si="1296"/>
        <v>18</v>
      </c>
      <c r="AJ303" s="27">
        <f t="shared" si="1297"/>
        <v>18</v>
      </c>
      <c r="AK303" s="8">
        <f t="shared" si="1298"/>
        <v>6</v>
      </c>
      <c r="AM303" s="32">
        <v>360</v>
      </c>
      <c r="AN303" s="26">
        <f t="shared" si="1227"/>
        <v>1702</v>
      </c>
      <c r="AO303" s="40" t="s">
        <v>19</v>
      </c>
      <c r="AP303" s="41" t="s">
        <v>19</v>
      </c>
      <c r="AQ303" s="43" t="s">
        <v>19</v>
      </c>
    </row>
    <row r="304" spans="1:43">
      <c r="A304" s="2" t="s">
        <v>94</v>
      </c>
      <c r="B304" s="55" t="s">
        <v>266</v>
      </c>
      <c r="C304" s="2" t="s">
        <v>83</v>
      </c>
      <c r="D304" s="2" t="s">
        <v>84</v>
      </c>
      <c r="E304" s="53">
        <v>3025</v>
      </c>
      <c r="F304" s="3">
        <v>2</v>
      </c>
      <c r="G304" s="4">
        <v>4</v>
      </c>
      <c r="H304" s="4">
        <v>8</v>
      </c>
      <c r="I304" s="3">
        <v>2</v>
      </c>
      <c r="J304" s="3">
        <v>3</v>
      </c>
      <c r="L304" s="3">
        <v>0</v>
      </c>
      <c r="N304" s="27">
        <f t="shared" si="1300"/>
        <v>0</v>
      </c>
      <c r="O304" s="5">
        <f t="shared" si="1306"/>
        <v>10</v>
      </c>
      <c r="P304" s="5">
        <f t="shared" si="1307"/>
        <v>10</v>
      </c>
      <c r="Q304" s="5">
        <f t="shared" si="1308"/>
        <v>10</v>
      </c>
      <c r="R304" s="37" t="str">
        <f t="shared" si="1305"/>
        <v>no</v>
      </c>
      <c r="T304" s="25">
        <v>0</v>
      </c>
      <c r="Y304" s="2">
        <v>2</v>
      </c>
      <c r="Z304" s="5">
        <f t="shared" si="1309"/>
        <v>20</v>
      </c>
      <c r="AA304" s="2">
        <v>50</v>
      </c>
      <c r="AB304" s="5">
        <f t="shared" si="1289"/>
        <v>1000</v>
      </c>
      <c r="AD304" s="25">
        <v>4</v>
      </c>
      <c r="AE304" s="5">
        <f t="shared" si="1294"/>
        <v>4</v>
      </c>
      <c r="AF304" s="8">
        <f t="shared" si="1295"/>
        <v>5</v>
      </c>
      <c r="AG304" s="2">
        <v>1</v>
      </c>
      <c r="AH304" s="46">
        <v>1</v>
      </c>
      <c r="AI304" s="8">
        <f t="shared" si="1296"/>
        <v>20</v>
      </c>
      <c r="AJ304" s="27">
        <f t="shared" si="1297"/>
        <v>6</v>
      </c>
      <c r="AK304" s="8">
        <f t="shared" si="1298"/>
        <v>6</v>
      </c>
      <c r="AM304" s="32">
        <v>360</v>
      </c>
      <c r="AN304" s="26">
        <f t="shared" si="1227"/>
        <v>1526</v>
      </c>
      <c r="AO304" s="40" t="s">
        <v>19</v>
      </c>
      <c r="AP304" s="41" t="s">
        <v>19</v>
      </c>
      <c r="AQ304" s="43" t="s">
        <v>19</v>
      </c>
    </row>
    <row r="305" spans="1:43">
      <c r="A305" s="2" t="s">
        <v>94</v>
      </c>
      <c r="B305" s="55" t="s">
        <v>266</v>
      </c>
      <c r="C305" s="2" t="s">
        <v>83</v>
      </c>
      <c r="D305" s="2" t="s">
        <v>85</v>
      </c>
      <c r="E305" s="53">
        <v>3025</v>
      </c>
      <c r="F305" s="3">
        <v>2</v>
      </c>
      <c r="G305" s="4">
        <v>4</v>
      </c>
      <c r="H305" s="4">
        <v>8</v>
      </c>
      <c r="I305" s="3">
        <v>2</v>
      </c>
      <c r="J305" s="3">
        <v>3</v>
      </c>
      <c r="L305" s="3">
        <v>0</v>
      </c>
      <c r="N305" s="27">
        <f t="shared" si="1300"/>
        <v>0</v>
      </c>
      <c r="O305" s="5">
        <f t="shared" ref="O305:O319" si="1310">H305+I305</f>
        <v>10</v>
      </c>
      <c r="P305" s="5">
        <f t="shared" ref="P305:P319" si="1311">O305-N305</f>
        <v>10</v>
      </c>
      <c r="Q305" s="5">
        <f t="shared" ref="Q305:Q319" si="1312">O305+N305</f>
        <v>10</v>
      </c>
      <c r="R305" s="37" t="str">
        <f t="shared" si="1305"/>
        <v>no</v>
      </c>
      <c r="T305" s="25">
        <v>0</v>
      </c>
      <c r="Y305" s="2">
        <v>4</v>
      </c>
      <c r="Z305" s="5">
        <f t="shared" si="1309"/>
        <v>40</v>
      </c>
      <c r="AA305" s="2">
        <v>25</v>
      </c>
      <c r="AB305" s="5">
        <f t="shared" si="1289"/>
        <v>1000</v>
      </c>
      <c r="AD305" s="25">
        <v>8</v>
      </c>
      <c r="AE305" s="5">
        <f t="shared" si="1294"/>
        <v>8</v>
      </c>
      <c r="AF305" s="8">
        <f t="shared" si="1295"/>
        <v>5</v>
      </c>
      <c r="AG305" s="2">
        <v>1</v>
      </c>
      <c r="AH305" s="46">
        <v>2</v>
      </c>
      <c r="AI305" s="8">
        <f t="shared" si="1296"/>
        <v>20</v>
      </c>
      <c r="AJ305" s="27">
        <f t="shared" si="1297"/>
        <v>12</v>
      </c>
      <c r="AK305" s="8">
        <f t="shared" si="1298"/>
        <v>6</v>
      </c>
      <c r="AM305" s="32">
        <v>360</v>
      </c>
      <c r="AN305" s="26">
        <f t="shared" si="1227"/>
        <v>1660</v>
      </c>
      <c r="AO305" s="40" t="s">
        <v>19</v>
      </c>
      <c r="AP305" s="41" t="s">
        <v>19</v>
      </c>
      <c r="AQ305" s="43" t="s">
        <v>19</v>
      </c>
    </row>
    <row r="306" spans="1:43">
      <c r="A306" s="2" t="s">
        <v>94</v>
      </c>
      <c r="B306" s="55" t="s">
        <v>266</v>
      </c>
      <c r="C306" s="2" t="s">
        <v>83</v>
      </c>
      <c r="D306" s="2" t="s">
        <v>86</v>
      </c>
      <c r="E306" s="53">
        <v>3025</v>
      </c>
      <c r="F306" s="3">
        <v>2</v>
      </c>
      <c r="G306" s="4">
        <v>4</v>
      </c>
      <c r="H306" s="4">
        <v>8</v>
      </c>
      <c r="I306" s="3">
        <v>2</v>
      </c>
      <c r="J306" s="3">
        <v>3</v>
      </c>
      <c r="L306" s="3">
        <v>0</v>
      </c>
      <c r="N306" s="27">
        <f t="shared" si="1300"/>
        <v>0</v>
      </c>
      <c r="O306" s="5">
        <f t="shared" si="1310"/>
        <v>10</v>
      </c>
      <c r="P306" s="5">
        <f t="shared" si="1311"/>
        <v>10</v>
      </c>
      <c r="Q306" s="5">
        <f t="shared" si="1312"/>
        <v>10</v>
      </c>
      <c r="R306" s="37" t="str">
        <f t="shared" si="1305"/>
        <v>no</v>
      </c>
      <c r="T306" s="25">
        <v>0</v>
      </c>
      <c r="Y306" s="2">
        <v>6</v>
      </c>
      <c r="Z306" s="5">
        <f t="shared" si="1309"/>
        <v>60</v>
      </c>
      <c r="AA306" s="2">
        <v>16</v>
      </c>
      <c r="AB306" s="5">
        <f t="shared" si="1289"/>
        <v>960</v>
      </c>
      <c r="AD306" s="25">
        <v>12</v>
      </c>
      <c r="AE306" s="5">
        <f t="shared" si="1294"/>
        <v>12</v>
      </c>
      <c r="AF306" s="8">
        <f t="shared" si="1295"/>
        <v>5</v>
      </c>
      <c r="AG306" s="2">
        <v>2</v>
      </c>
      <c r="AH306" s="46">
        <v>3</v>
      </c>
      <c r="AI306" s="8">
        <f t="shared" si="1296"/>
        <v>20</v>
      </c>
      <c r="AJ306" s="27">
        <f t="shared" si="1297"/>
        <v>18</v>
      </c>
      <c r="AK306" s="8">
        <f t="shared" si="1298"/>
        <v>6</v>
      </c>
      <c r="AM306" s="32">
        <v>360</v>
      </c>
      <c r="AN306" s="26">
        <f t="shared" si="1227"/>
        <v>1828</v>
      </c>
      <c r="AO306" s="40" t="s">
        <v>19</v>
      </c>
      <c r="AP306" s="41" t="s">
        <v>19</v>
      </c>
      <c r="AQ306" s="43" t="s">
        <v>19</v>
      </c>
    </row>
    <row r="307" spans="1:43">
      <c r="A307" s="2" t="s">
        <v>195</v>
      </c>
      <c r="B307" s="55" t="s">
        <v>266</v>
      </c>
      <c r="C307" s="2" t="s">
        <v>83</v>
      </c>
      <c r="D307" s="2" t="s">
        <v>86</v>
      </c>
      <c r="E307" s="53">
        <v>3025</v>
      </c>
      <c r="F307" s="3">
        <v>0</v>
      </c>
      <c r="G307" s="4">
        <v>1</v>
      </c>
      <c r="H307" s="4">
        <v>8</v>
      </c>
      <c r="J307" s="3">
        <v>3</v>
      </c>
      <c r="L307" s="3">
        <v>0</v>
      </c>
      <c r="N307" s="27">
        <f t="shared" si="1300"/>
        <v>0</v>
      </c>
      <c r="O307" s="5">
        <f t="shared" si="1310"/>
        <v>8</v>
      </c>
      <c r="P307" s="5">
        <f t="shared" si="1311"/>
        <v>8</v>
      </c>
      <c r="Q307" s="5">
        <f t="shared" si="1312"/>
        <v>8</v>
      </c>
      <c r="R307" s="37" t="str">
        <f t="shared" si="1305"/>
        <v>no</v>
      </c>
      <c r="T307" s="25">
        <v>0</v>
      </c>
      <c r="Y307" s="2">
        <v>6</v>
      </c>
      <c r="Z307" s="5">
        <f t="shared" si="1309"/>
        <v>48</v>
      </c>
      <c r="AA307" s="2">
        <v>16</v>
      </c>
      <c r="AB307" s="5">
        <f t="shared" si="1289"/>
        <v>768</v>
      </c>
      <c r="AC307" s="28">
        <v>3</v>
      </c>
      <c r="AD307" s="25">
        <v>12</v>
      </c>
      <c r="AE307" s="5">
        <f t="shared" si="1294"/>
        <v>15</v>
      </c>
      <c r="AF307" s="8">
        <f t="shared" si="1295"/>
        <v>3.2</v>
      </c>
      <c r="AG307" s="32">
        <v>1</v>
      </c>
      <c r="AH307" s="46">
        <v>3</v>
      </c>
      <c r="AI307" s="8">
        <f t="shared" si="1296"/>
        <v>16</v>
      </c>
      <c r="AJ307" s="27">
        <f t="shared" si="1297"/>
        <v>18</v>
      </c>
      <c r="AK307" s="8">
        <f t="shared" si="1298"/>
        <v>6</v>
      </c>
      <c r="AM307" s="31">
        <v>240</v>
      </c>
      <c r="AN307" s="26">
        <f t="shared" si="1227"/>
        <v>1434.8</v>
      </c>
      <c r="AO307" s="40" t="s">
        <v>19</v>
      </c>
      <c r="AP307" s="41" t="s">
        <v>19</v>
      </c>
      <c r="AQ307" s="43" t="s">
        <v>19</v>
      </c>
    </row>
    <row r="308" spans="1:43">
      <c r="A308" s="2" t="s">
        <v>195</v>
      </c>
      <c r="B308" s="55" t="s">
        <v>266</v>
      </c>
      <c r="C308" s="2" t="s">
        <v>211</v>
      </c>
      <c r="D308" s="2" t="s">
        <v>212</v>
      </c>
      <c r="E308" s="53" t="s">
        <v>261</v>
      </c>
      <c r="F308" s="3">
        <v>0</v>
      </c>
      <c r="G308" s="4">
        <v>0</v>
      </c>
      <c r="H308" s="4">
        <v>8</v>
      </c>
      <c r="I308" s="3">
        <v>1</v>
      </c>
      <c r="J308" s="3">
        <v>3</v>
      </c>
      <c r="L308" s="3">
        <v>0</v>
      </c>
      <c r="N308" s="27">
        <f t="shared" si="1300"/>
        <v>0</v>
      </c>
      <c r="O308" s="5">
        <f t="shared" si="1310"/>
        <v>9</v>
      </c>
      <c r="P308" s="5">
        <f t="shared" si="1311"/>
        <v>9</v>
      </c>
      <c r="Q308" s="5">
        <f t="shared" si="1312"/>
        <v>9</v>
      </c>
      <c r="R308" s="37" t="str">
        <f t="shared" si="1305"/>
        <v>no</v>
      </c>
      <c r="T308" s="25">
        <v>0</v>
      </c>
      <c r="V308" s="3">
        <v>4</v>
      </c>
      <c r="Y308" s="2">
        <v>2</v>
      </c>
      <c r="Z308" s="5">
        <f t="shared" si="1309"/>
        <v>18</v>
      </c>
      <c r="AA308" s="2">
        <v>50</v>
      </c>
      <c r="AB308" s="5">
        <f t="shared" si="1289"/>
        <v>900</v>
      </c>
      <c r="AD308" s="25">
        <v>4</v>
      </c>
      <c r="AE308" s="5">
        <f t="shared" si="1294"/>
        <v>4</v>
      </c>
      <c r="AF308" s="8">
        <f t="shared" si="1295"/>
        <v>4.5</v>
      </c>
      <c r="AG308" s="2">
        <v>2</v>
      </c>
      <c r="AH308" s="46">
        <v>2</v>
      </c>
      <c r="AI308" s="8">
        <f t="shared" si="1296"/>
        <v>9</v>
      </c>
      <c r="AJ308" s="27">
        <f t="shared" si="1297"/>
        <v>6</v>
      </c>
      <c r="AK308" s="8">
        <f t="shared" si="1298"/>
        <v>3</v>
      </c>
      <c r="AM308" s="2">
        <v>270</v>
      </c>
      <c r="AN308" s="26">
        <f t="shared" si="1227"/>
        <v>1225</v>
      </c>
      <c r="AO308" s="40" t="s">
        <v>19</v>
      </c>
      <c r="AP308" s="41" t="s">
        <v>19</v>
      </c>
      <c r="AQ308" s="43" t="s">
        <v>19</v>
      </c>
    </row>
    <row r="309" spans="1:43">
      <c r="A309" s="2" t="s">
        <v>195</v>
      </c>
      <c r="B309" s="55" t="s">
        <v>266</v>
      </c>
      <c r="C309" s="2" t="s">
        <v>211</v>
      </c>
      <c r="D309" s="2" t="s">
        <v>213</v>
      </c>
      <c r="E309" s="53" t="s">
        <v>261</v>
      </c>
      <c r="F309" s="3">
        <v>0</v>
      </c>
      <c r="G309" s="4">
        <v>0</v>
      </c>
      <c r="H309" s="4">
        <v>8</v>
      </c>
      <c r="I309" s="3">
        <v>1</v>
      </c>
      <c r="J309" s="3">
        <v>3</v>
      </c>
      <c r="L309" s="3">
        <v>0</v>
      </c>
      <c r="N309" s="27">
        <f t="shared" si="1300"/>
        <v>0</v>
      </c>
      <c r="O309" s="5">
        <f t="shared" si="1310"/>
        <v>9</v>
      </c>
      <c r="P309" s="5">
        <f t="shared" si="1311"/>
        <v>9</v>
      </c>
      <c r="Q309" s="5">
        <f t="shared" si="1312"/>
        <v>9</v>
      </c>
      <c r="R309" s="37" t="str">
        <f t="shared" si="1305"/>
        <v>no</v>
      </c>
      <c r="T309" s="25">
        <v>0</v>
      </c>
      <c r="V309" s="3">
        <v>4</v>
      </c>
      <c r="Y309" s="2">
        <v>4</v>
      </c>
      <c r="Z309" s="5">
        <f t="shared" si="1309"/>
        <v>36</v>
      </c>
      <c r="AA309" s="2">
        <v>25</v>
      </c>
      <c r="AB309" s="5">
        <f t="shared" si="1289"/>
        <v>900</v>
      </c>
      <c r="AD309" s="25">
        <v>8</v>
      </c>
      <c r="AE309" s="5">
        <f t="shared" si="1294"/>
        <v>8</v>
      </c>
      <c r="AF309" s="8">
        <f t="shared" si="1295"/>
        <v>4.5</v>
      </c>
      <c r="AG309" s="2">
        <v>2</v>
      </c>
      <c r="AH309" s="46">
        <v>3</v>
      </c>
      <c r="AI309" s="8">
        <f t="shared" si="1296"/>
        <v>12</v>
      </c>
      <c r="AJ309" s="27">
        <f t="shared" si="1297"/>
        <v>12</v>
      </c>
      <c r="AK309" s="8">
        <f t="shared" si="1298"/>
        <v>4</v>
      </c>
      <c r="AM309" s="2">
        <v>270</v>
      </c>
      <c r="AN309" s="26">
        <f t="shared" si="1227"/>
        <v>1430</v>
      </c>
      <c r="AO309" s="40" t="s">
        <v>19</v>
      </c>
      <c r="AP309" s="41" t="s">
        <v>19</v>
      </c>
      <c r="AQ309" s="43" t="s">
        <v>19</v>
      </c>
    </row>
    <row r="310" spans="1:43">
      <c r="A310" s="2" t="s">
        <v>195</v>
      </c>
      <c r="B310" s="55" t="s">
        <v>266</v>
      </c>
      <c r="C310" s="2" t="s">
        <v>211</v>
      </c>
      <c r="D310" s="2" t="s">
        <v>214</v>
      </c>
      <c r="E310" s="53" t="s">
        <v>261</v>
      </c>
      <c r="F310" s="3">
        <v>0</v>
      </c>
      <c r="G310" s="4">
        <v>0</v>
      </c>
      <c r="H310" s="4">
        <v>8</v>
      </c>
      <c r="I310" s="3">
        <v>1</v>
      </c>
      <c r="J310" s="3">
        <v>3</v>
      </c>
      <c r="L310" s="3">
        <v>0</v>
      </c>
      <c r="N310" s="27">
        <f t="shared" si="1300"/>
        <v>0</v>
      </c>
      <c r="O310" s="5">
        <f t="shared" si="1310"/>
        <v>9</v>
      </c>
      <c r="P310" s="5">
        <f t="shared" si="1311"/>
        <v>9</v>
      </c>
      <c r="Q310" s="5">
        <f t="shared" si="1312"/>
        <v>9</v>
      </c>
      <c r="R310" s="37" t="str">
        <f t="shared" si="1305"/>
        <v>no</v>
      </c>
      <c r="T310" s="25">
        <v>0</v>
      </c>
      <c r="V310" s="3">
        <v>4</v>
      </c>
      <c r="Y310" s="2">
        <v>6</v>
      </c>
      <c r="Z310" s="5">
        <f t="shared" si="1309"/>
        <v>54</v>
      </c>
      <c r="AA310" s="2">
        <v>16</v>
      </c>
      <c r="AB310" s="5">
        <f t="shared" si="1289"/>
        <v>864</v>
      </c>
      <c r="AD310" s="25">
        <v>12</v>
      </c>
      <c r="AE310" s="5">
        <f t="shared" si="1294"/>
        <v>12</v>
      </c>
      <c r="AF310" s="8">
        <f t="shared" si="1295"/>
        <v>4.5</v>
      </c>
      <c r="AG310" s="2">
        <v>3</v>
      </c>
      <c r="AH310" s="46">
        <v>4</v>
      </c>
      <c r="AI310" s="8">
        <f t="shared" si="1296"/>
        <v>13.5</v>
      </c>
      <c r="AJ310" s="27">
        <f t="shared" si="1297"/>
        <v>18</v>
      </c>
      <c r="AK310" s="8">
        <f t="shared" si="1298"/>
        <v>4.5</v>
      </c>
      <c r="AM310" s="2">
        <v>270</v>
      </c>
      <c r="AN310" s="26">
        <f t="shared" si="1227"/>
        <v>1621.5</v>
      </c>
      <c r="AO310" s="40" t="s">
        <v>19</v>
      </c>
      <c r="AP310" s="41" t="s">
        <v>19</v>
      </c>
      <c r="AQ310" s="43" t="s">
        <v>19</v>
      </c>
    </row>
    <row r="311" spans="1:43">
      <c r="A311" s="2" t="s">
        <v>215</v>
      </c>
      <c r="B311" s="55" t="s">
        <v>266</v>
      </c>
      <c r="C311" s="2" t="s">
        <v>83</v>
      </c>
      <c r="D311" s="2" t="s">
        <v>84</v>
      </c>
      <c r="E311" s="53">
        <v>3025</v>
      </c>
      <c r="F311" s="3">
        <v>0</v>
      </c>
      <c r="G311" s="4">
        <v>0</v>
      </c>
      <c r="H311" s="4">
        <v>8</v>
      </c>
      <c r="I311" s="3">
        <v>-1</v>
      </c>
      <c r="J311" s="3">
        <v>3</v>
      </c>
      <c r="K311" s="3">
        <v>1</v>
      </c>
      <c r="L311" s="3">
        <v>0</v>
      </c>
      <c r="N311" s="27">
        <f t="shared" si="1300"/>
        <v>0</v>
      </c>
      <c r="O311" s="5">
        <f t="shared" si="1310"/>
        <v>7</v>
      </c>
      <c r="P311" s="5">
        <f t="shared" si="1311"/>
        <v>7</v>
      </c>
      <c r="Q311" s="5">
        <f t="shared" si="1312"/>
        <v>7</v>
      </c>
      <c r="R311" s="37" t="str">
        <f t="shared" si="1305"/>
        <v>no</v>
      </c>
      <c r="T311" s="25">
        <v>0</v>
      </c>
      <c r="Y311" s="2">
        <v>2</v>
      </c>
      <c r="Z311" s="5">
        <f t="shared" si="1309"/>
        <v>14</v>
      </c>
      <c r="AA311" s="2">
        <v>50</v>
      </c>
      <c r="AB311" s="5">
        <f t="shared" si="1289"/>
        <v>700</v>
      </c>
      <c r="AD311" s="25">
        <v>4</v>
      </c>
      <c r="AE311" s="5">
        <f t="shared" si="1294"/>
        <v>4</v>
      </c>
      <c r="AF311" s="8">
        <f t="shared" si="1295"/>
        <v>3.5</v>
      </c>
      <c r="AG311" s="2">
        <v>1</v>
      </c>
      <c r="AH311" s="46">
        <v>1</v>
      </c>
      <c r="AI311" s="8">
        <f t="shared" si="1296"/>
        <v>14</v>
      </c>
      <c r="AJ311" s="27">
        <f t="shared" si="1297"/>
        <v>8</v>
      </c>
      <c r="AK311" s="8">
        <f t="shared" si="1298"/>
        <v>8</v>
      </c>
      <c r="AM311" s="2">
        <v>270</v>
      </c>
      <c r="AN311" s="26">
        <f t="shared" si="1227"/>
        <v>1234</v>
      </c>
      <c r="AO311" s="40" t="s">
        <v>19</v>
      </c>
      <c r="AP311" s="41" t="s">
        <v>19</v>
      </c>
      <c r="AQ311" s="43" t="s">
        <v>19</v>
      </c>
    </row>
    <row r="312" spans="1:43">
      <c r="A312" s="2" t="s">
        <v>215</v>
      </c>
      <c r="B312" s="55" t="s">
        <v>266</v>
      </c>
      <c r="C312" s="2" t="s">
        <v>83</v>
      </c>
      <c r="D312" s="2" t="s">
        <v>85</v>
      </c>
      <c r="E312" s="53">
        <v>3025</v>
      </c>
      <c r="F312" s="3">
        <v>0</v>
      </c>
      <c r="G312" s="4">
        <v>0</v>
      </c>
      <c r="H312" s="4">
        <v>8</v>
      </c>
      <c r="I312" s="3">
        <v>-1</v>
      </c>
      <c r="J312" s="3">
        <v>3</v>
      </c>
      <c r="K312" s="3">
        <v>1</v>
      </c>
      <c r="L312" s="3">
        <v>0</v>
      </c>
      <c r="N312" s="27">
        <f t="shared" si="1300"/>
        <v>0</v>
      </c>
      <c r="O312" s="5">
        <f t="shared" si="1310"/>
        <v>7</v>
      </c>
      <c r="P312" s="5">
        <f t="shared" si="1311"/>
        <v>7</v>
      </c>
      <c r="Q312" s="5">
        <f t="shared" si="1312"/>
        <v>7</v>
      </c>
      <c r="R312" s="37" t="str">
        <f t="shared" si="1305"/>
        <v>no</v>
      </c>
      <c r="T312" s="25">
        <v>0</v>
      </c>
      <c r="Y312" s="2">
        <v>4</v>
      </c>
      <c r="Z312" s="5">
        <f t="shared" si="1309"/>
        <v>28</v>
      </c>
      <c r="AA312" s="2">
        <v>25</v>
      </c>
      <c r="AB312" s="5">
        <f t="shared" si="1289"/>
        <v>700</v>
      </c>
      <c r="AD312" s="25">
        <v>8</v>
      </c>
      <c r="AE312" s="5">
        <f t="shared" si="1294"/>
        <v>8</v>
      </c>
      <c r="AF312" s="8">
        <f t="shared" si="1295"/>
        <v>3.5</v>
      </c>
      <c r="AG312" s="2">
        <v>2</v>
      </c>
      <c r="AH312" s="46">
        <v>2</v>
      </c>
      <c r="AI312" s="8">
        <f t="shared" si="1296"/>
        <v>14</v>
      </c>
      <c r="AJ312" s="27">
        <f t="shared" si="1297"/>
        <v>16</v>
      </c>
      <c r="AK312" s="8">
        <f t="shared" si="1298"/>
        <v>8</v>
      </c>
      <c r="AM312" s="2">
        <v>270</v>
      </c>
      <c r="AN312" s="26">
        <f t="shared" si="1227"/>
        <v>1276</v>
      </c>
      <c r="AO312" s="40" t="s">
        <v>19</v>
      </c>
      <c r="AP312" s="41" t="s">
        <v>19</v>
      </c>
      <c r="AQ312" s="43" t="s">
        <v>19</v>
      </c>
    </row>
    <row r="313" spans="1:43">
      <c r="A313" s="2" t="s">
        <v>215</v>
      </c>
      <c r="B313" s="55" t="s">
        <v>266</v>
      </c>
      <c r="C313" s="2" t="s">
        <v>83</v>
      </c>
      <c r="D313" s="2" t="s">
        <v>86</v>
      </c>
      <c r="E313" s="53">
        <v>3025</v>
      </c>
      <c r="F313" s="3">
        <v>0</v>
      </c>
      <c r="G313" s="4">
        <v>0</v>
      </c>
      <c r="H313" s="4">
        <v>8</v>
      </c>
      <c r="I313" s="3">
        <v>-1</v>
      </c>
      <c r="J313" s="3">
        <v>3</v>
      </c>
      <c r="K313" s="3">
        <v>1</v>
      </c>
      <c r="L313" s="3">
        <v>0</v>
      </c>
      <c r="N313" s="27">
        <f t="shared" si="1300"/>
        <v>0</v>
      </c>
      <c r="O313" s="5">
        <f t="shared" si="1310"/>
        <v>7</v>
      </c>
      <c r="P313" s="5">
        <f t="shared" si="1311"/>
        <v>7</v>
      </c>
      <c r="Q313" s="5">
        <f t="shared" si="1312"/>
        <v>7</v>
      </c>
      <c r="R313" s="37" t="str">
        <f t="shared" si="1305"/>
        <v>no</v>
      </c>
      <c r="T313" s="25">
        <v>0</v>
      </c>
      <c r="Y313" s="2">
        <v>6</v>
      </c>
      <c r="Z313" s="5">
        <f t="shared" si="1309"/>
        <v>42</v>
      </c>
      <c r="AA313" s="2">
        <v>16</v>
      </c>
      <c r="AB313" s="5">
        <f t="shared" si="1289"/>
        <v>672</v>
      </c>
      <c r="AD313" s="25">
        <v>12</v>
      </c>
      <c r="AE313" s="5">
        <f t="shared" si="1294"/>
        <v>12</v>
      </c>
      <c r="AF313" s="8">
        <f t="shared" si="1295"/>
        <v>3.5</v>
      </c>
      <c r="AG313" s="2">
        <v>3</v>
      </c>
      <c r="AH313" s="46">
        <v>3</v>
      </c>
      <c r="AI313" s="8">
        <f t="shared" si="1296"/>
        <v>14</v>
      </c>
      <c r="AJ313" s="27">
        <f t="shared" si="1297"/>
        <v>24</v>
      </c>
      <c r="AK313" s="8">
        <f t="shared" si="1298"/>
        <v>8</v>
      </c>
      <c r="AM313" s="2">
        <v>270</v>
      </c>
      <c r="AN313" s="26">
        <f t="shared" si="1227"/>
        <v>1382</v>
      </c>
      <c r="AO313" s="40" t="s">
        <v>19</v>
      </c>
      <c r="AP313" s="41" t="s">
        <v>19</v>
      </c>
      <c r="AQ313" s="43" t="s">
        <v>19</v>
      </c>
    </row>
    <row r="314" spans="1:43">
      <c r="A314" s="2" t="s">
        <v>244</v>
      </c>
      <c r="B314" s="55" t="s">
        <v>266</v>
      </c>
      <c r="C314" s="2" t="s">
        <v>243</v>
      </c>
      <c r="D314" s="2" t="s">
        <v>248</v>
      </c>
      <c r="E314" s="53">
        <v>3025</v>
      </c>
      <c r="F314" s="3">
        <v>0</v>
      </c>
      <c r="G314" s="4">
        <v>0</v>
      </c>
      <c r="H314" s="4">
        <v>8</v>
      </c>
      <c r="I314" s="3">
        <v>-5</v>
      </c>
      <c r="J314" s="3">
        <v>3</v>
      </c>
      <c r="K314" s="3">
        <v>-1</v>
      </c>
      <c r="L314" s="3">
        <v>0</v>
      </c>
      <c r="N314" s="27">
        <f t="shared" ref="N314" si="1313">L314+M314</f>
        <v>0</v>
      </c>
      <c r="O314" s="5">
        <f t="shared" ref="O314" si="1314">H314+I314</f>
        <v>3</v>
      </c>
      <c r="P314" s="5">
        <f t="shared" ref="P314" si="1315">O314-N314</f>
        <v>3</v>
      </c>
      <c r="Q314" s="5">
        <f t="shared" ref="Q314" si="1316">O314+N314</f>
        <v>3</v>
      </c>
      <c r="R314" s="37" t="str">
        <f t="shared" ref="R314" si="1317">IF(P314&gt;=61,"always",IF(Q314&gt;=61,"yes","no"))</f>
        <v>no</v>
      </c>
      <c r="S314" s="25">
        <v>4</v>
      </c>
      <c r="T314" s="25">
        <v>0</v>
      </c>
      <c r="Y314" s="2">
        <v>2</v>
      </c>
      <c r="Z314" s="5">
        <f t="shared" ref="Z314" si="1318">Y314*O314</f>
        <v>6</v>
      </c>
      <c r="AA314" s="2">
        <v>50</v>
      </c>
      <c r="AB314" s="5">
        <f t="shared" ref="AB314" si="1319">Z314*AA314</f>
        <v>300</v>
      </c>
      <c r="AD314" s="25">
        <v>4</v>
      </c>
      <c r="AE314" s="5">
        <f t="shared" ref="AE314" si="1320">AD314+AC314</f>
        <v>4</v>
      </c>
      <c r="AF314" s="8">
        <f t="shared" ref="AF314" si="1321">Z314/AE314</f>
        <v>1.5</v>
      </c>
      <c r="AG314" s="2">
        <v>1</v>
      </c>
      <c r="AH314" s="46">
        <v>1</v>
      </c>
      <c r="AI314" s="8">
        <f t="shared" ref="AI314" si="1322">Z314/AH314</f>
        <v>6</v>
      </c>
      <c r="AJ314" s="27">
        <f t="shared" ref="AJ314" si="1323">(J314+K314)*Y314</f>
        <v>4</v>
      </c>
      <c r="AK314" s="8">
        <f t="shared" ref="AK314" si="1324">AJ314/AH314</f>
        <v>4</v>
      </c>
      <c r="AM314" s="2">
        <v>271</v>
      </c>
      <c r="AN314" s="26">
        <f t="shared" si="1227"/>
        <v>1623.2</v>
      </c>
      <c r="AO314" s="40" t="s">
        <v>19</v>
      </c>
      <c r="AP314" s="41" t="s">
        <v>19</v>
      </c>
      <c r="AQ314" s="43"/>
    </row>
    <row r="315" spans="1:43">
      <c r="A315" s="2" t="s">
        <v>201</v>
      </c>
      <c r="B315" s="55" t="s">
        <v>266</v>
      </c>
      <c r="C315" s="2" t="s">
        <v>202</v>
      </c>
      <c r="D315" s="2" t="s">
        <v>203</v>
      </c>
      <c r="E315" s="53" t="s">
        <v>261</v>
      </c>
      <c r="F315" s="3">
        <v>0</v>
      </c>
      <c r="G315" s="4">
        <v>3</v>
      </c>
      <c r="H315" s="4">
        <v>10</v>
      </c>
      <c r="J315" s="3">
        <v>3</v>
      </c>
      <c r="L315" s="3">
        <v>0</v>
      </c>
      <c r="N315" s="27">
        <f t="shared" si="1300"/>
        <v>0</v>
      </c>
      <c r="O315" s="5">
        <f t="shared" si="1310"/>
        <v>10</v>
      </c>
      <c r="P315" s="5">
        <f t="shared" si="1311"/>
        <v>10</v>
      </c>
      <c r="Q315" s="5">
        <f t="shared" si="1312"/>
        <v>10</v>
      </c>
      <c r="R315" s="37" t="str">
        <f t="shared" si="1305"/>
        <v>no</v>
      </c>
      <c r="T315" s="25">
        <v>0</v>
      </c>
      <c r="V315" s="3">
        <v>2</v>
      </c>
      <c r="W315" s="3">
        <v>1</v>
      </c>
      <c r="Y315" s="2">
        <v>2</v>
      </c>
      <c r="Z315" s="5">
        <f t="shared" si="1309"/>
        <v>20</v>
      </c>
      <c r="AA315" s="2">
        <v>50</v>
      </c>
      <c r="AB315" s="5">
        <f t="shared" si="1289"/>
        <v>1000</v>
      </c>
      <c r="AD315" s="25">
        <v>4</v>
      </c>
      <c r="AE315" s="5">
        <f t="shared" si="1294"/>
        <v>4</v>
      </c>
      <c r="AF315" s="8">
        <f t="shared" si="1295"/>
        <v>5</v>
      </c>
      <c r="AG315" s="2">
        <v>1</v>
      </c>
      <c r="AH315" s="46">
        <v>1.5</v>
      </c>
      <c r="AI315" s="8">
        <f t="shared" si="1296"/>
        <v>13.333333333333334</v>
      </c>
      <c r="AJ315" s="27">
        <f t="shared" si="1297"/>
        <v>6</v>
      </c>
      <c r="AK315" s="8">
        <f t="shared" si="1298"/>
        <v>4</v>
      </c>
      <c r="AM315" s="2">
        <v>270</v>
      </c>
      <c r="AN315" s="26">
        <f t="shared" si="1227"/>
        <v>1361.3333333333335</v>
      </c>
      <c r="AO315" s="40" t="s">
        <v>19</v>
      </c>
      <c r="AP315" s="41" t="s">
        <v>19</v>
      </c>
      <c r="AQ315" s="43" t="s">
        <v>19</v>
      </c>
    </row>
    <row r="316" spans="1:43">
      <c r="A316" s="2" t="s">
        <v>204</v>
      </c>
      <c r="B316" s="55" t="s">
        <v>266</v>
      </c>
      <c r="C316" s="2" t="s">
        <v>202</v>
      </c>
      <c r="D316" s="2" t="s">
        <v>203</v>
      </c>
      <c r="E316" s="53" t="s">
        <v>261</v>
      </c>
      <c r="F316" s="3">
        <v>1</v>
      </c>
      <c r="G316" s="4">
        <v>4</v>
      </c>
      <c r="H316" s="4">
        <v>10</v>
      </c>
      <c r="I316" s="3">
        <v>1</v>
      </c>
      <c r="J316" s="3">
        <v>3</v>
      </c>
      <c r="K316" s="3">
        <v>1</v>
      </c>
      <c r="L316" s="3">
        <v>0</v>
      </c>
      <c r="N316" s="27">
        <f t="shared" si="1300"/>
        <v>0</v>
      </c>
      <c r="O316" s="5">
        <f t="shared" si="1310"/>
        <v>11</v>
      </c>
      <c r="P316" s="5">
        <f t="shared" si="1311"/>
        <v>11</v>
      </c>
      <c r="Q316" s="5">
        <f t="shared" si="1312"/>
        <v>11</v>
      </c>
      <c r="R316" s="37" t="str">
        <f t="shared" si="1305"/>
        <v>no</v>
      </c>
      <c r="T316" s="25">
        <v>0</v>
      </c>
      <c r="V316" s="3">
        <v>2</v>
      </c>
      <c r="W316" s="3">
        <v>1</v>
      </c>
      <c r="Y316" s="2">
        <v>2</v>
      </c>
      <c r="Z316" s="5">
        <f t="shared" si="1309"/>
        <v>22</v>
      </c>
      <c r="AA316" s="2">
        <v>50</v>
      </c>
      <c r="AB316" s="5">
        <f t="shared" si="1289"/>
        <v>1100</v>
      </c>
      <c r="AD316" s="25">
        <v>4</v>
      </c>
      <c r="AE316" s="5">
        <f t="shared" si="1294"/>
        <v>4</v>
      </c>
      <c r="AF316" s="8">
        <f t="shared" si="1295"/>
        <v>5.5</v>
      </c>
      <c r="AG316" s="2">
        <v>1</v>
      </c>
      <c r="AH316" s="46">
        <v>1.5</v>
      </c>
      <c r="AI316" s="8">
        <f t="shared" si="1296"/>
        <v>14.666666666666666</v>
      </c>
      <c r="AJ316" s="27">
        <f t="shared" si="1297"/>
        <v>8</v>
      </c>
      <c r="AK316" s="8">
        <f t="shared" si="1298"/>
        <v>5.333333333333333</v>
      </c>
      <c r="AM316" s="2">
        <v>270</v>
      </c>
      <c r="AN316" s="26">
        <f t="shared" si="1227"/>
        <v>1459.3333333333333</v>
      </c>
      <c r="AO316" s="40" t="s">
        <v>19</v>
      </c>
      <c r="AP316" s="41" t="s">
        <v>19</v>
      </c>
      <c r="AQ316" s="43" t="s">
        <v>19</v>
      </c>
    </row>
    <row r="317" spans="1:43">
      <c r="A317" s="2" t="s">
        <v>205</v>
      </c>
      <c r="B317" s="55" t="s">
        <v>266</v>
      </c>
      <c r="C317" s="2" t="s">
        <v>202</v>
      </c>
      <c r="D317" s="2" t="s">
        <v>203</v>
      </c>
      <c r="E317" s="53" t="s">
        <v>261</v>
      </c>
      <c r="F317" s="3">
        <v>2</v>
      </c>
      <c r="G317" s="4">
        <v>5</v>
      </c>
      <c r="H317" s="4">
        <v>10</v>
      </c>
      <c r="I317" s="3">
        <v>2</v>
      </c>
      <c r="J317" s="3">
        <v>3</v>
      </c>
      <c r="L317" s="3">
        <v>0</v>
      </c>
      <c r="N317" s="27">
        <f t="shared" si="1300"/>
        <v>0</v>
      </c>
      <c r="O317" s="5">
        <f t="shared" si="1310"/>
        <v>12</v>
      </c>
      <c r="P317" s="5">
        <f t="shared" si="1311"/>
        <v>12</v>
      </c>
      <c r="Q317" s="5">
        <f t="shared" si="1312"/>
        <v>12</v>
      </c>
      <c r="R317" s="37" t="str">
        <f t="shared" si="1305"/>
        <v>no</v>
      </c>
      <c r="T317" s="25">
        <v>0</v>
      </c>
      <c r="V317" s="3">
        <v>2</v>
      </c>
      <c r="W317" s="3">
        <v>1</v>
      </c>
      <c r="Y317" s="2">
        <v>2</v>
      </c>
      <c r="Z317" s="5">
        <f t="shared" si="1309"/>
        <v>24</v>
      </c>
      <c r="AA317" s="2">
        <v>50</v>
      </c>
      <c r="AB317" s="5">
        <f t="shared" si="1289"/>
        <v>1200</v>
      </c>
      <c r="AD317" s="25">
        <v>4</v>
      </c>
      <c r="AE317" s="5">
        <f t="shared" si="1294"/>
        <v>4</v>
      </c>
      <c r="AF317" s="8">
        <f t="shared" si="1295"/>
        <v>6</v>
      </c>
      <c r="AG317" s="2">
        <v>1</v>
      </c>
      <c r="AH317" s="46">
        <v>1.5</v>
      </c>
      <c r="AI317" s="8">
        <f t="shared" si="1296"/>
        <v>16</v>
      </c>
      <c r="AJ317" s="27">
        <f t="shared" si="1297"/>
        <v>6</v>
      </c>
      <c r="AK317" s="8">
        <f t="shared" si="1298"/>
        <v>4</v>
      </c>
      <c r="AM317" s="32">
        <v>330</v>
      </c>
      <c r="AN317" s="26">
        <f t="shared" si="1227"/>
        <v>1556</v>
      </c>
      <c r="AO317" s="40" t="s">
        <v>19</v>
      </c>
      <c r="AP317" s="41" t="s">
        <v>19</v>
      </c>
      <c r="AQ317" s="43" t="s">
        <v>19</v>
      </c>
    </row>
    <row r="318" spans="1:43">
      <c r="A318" s="2" t="s">
        <v>13</v>
      </c>
      <c r="B318" s="55" t="s">
        <v>266</v>
      </c>
      <c r="C318" s="2" t="s">
        <v>202</v>
      </c>
      <c r="D318" s="2" t="s">
        <v>273</v>
      </c>
      <c r="E318" s="53" t="s">
        <v>263</v>
      </c>
      <c r="F318" s="3">
        <v>0</v>
      </c>
      <c r="G318" s="4">
        <v>0</v>
      </c>
      <c r="H318" s="4">
        <v>10</v>
      </c>
      <c r="J318" s="3">
        <v>3</v>
      </c>
      <c r="L318" s="3">
        <v>0</v>
      </c>
      <c r="N318" s="27">
        <f t="shared" si="1300"/>
        <v>0</v>
      </c>
      <c r="O318" s="5">
        <f t="shared" si="1310"/>
        <v>10</v>
      </c>
      <c r="P318" s="5">
        <f t="shared" si="1311"/>
        <v>10</v>
      </c>
      <c r="Q318" s="5">
        <f t="shared" si="1312"/>
        <v>10</v>
      </c>
      <c r="R318" s="37" t="str">
        <f t="shared" si="1305"/>
        <v>no</v>
      </c>
      <c r="T318" s="25">
        <v>0</v>
      </c>
      <c r="V318" s="3">
        <v>2</v>
      </c>
      <c r="W318" s="3">
        <v>1</v>
      </c>
      <c r="Y318" s="2">
        <v>4</v>
      </c>
      <c r="Z318" s="5">
        <f t="shared" si="1309"/>
        <v>40</v>
      </c>
      <c r="AA318" s="2">
        <v>25</v>
      </c>
      <c r="AB318" s="5">
        <f t="shared" si="1289"/>
        <v>1000</v>
      </c>
      <c r="AD318" s="25">
        <v>6</v>
      </c>
      <c r="AE318" s="5">
        <f t="shared" si="1294"/>
        <v>6</v>
      </c>
      <c r="AF318" s="8">
        <f t="shared" si="1295"/>
        <v>6.666666666666667</v>
      </c>
      <c r="AG318" s="2">
        <v>1</v>
      </c>
      <c r="AH318" s="46">
        <v>3</v>
      </c>
      <c r="AI318" s="8">
        <f t="shared" si="1296"/>
        <v>13.333333333333334</v>
      </c>
      <c r="AJ318" s="27">
        <f t="shared" si="1297"/>
        <v>12</v>
      </c>
      <c r="AK318" s="8">
        <f t="shared" si="1298"/>
        <v>4</v>
      </c>
      <c r="AM318" s="2">
        <v>270</v>
      </c>
      <c r="AN318" s="26">
        <f t="shared" si="1227"/>
        <v>1518.0000000000002</v>
      </c>
      <c r="AO318" s="40" t="s">
        <v>19</v>
      </c>
      <c r="AP318" s="57" t="s">
        <v>19</v>
      </c>
      <c r="AQ318" s="48"/>
    </row>
    <row r="319" spans="1:43">
      <c r="A319" s="2" t="s">
        <v>13</v>
      </c>
      <c r="B319" s="55" t="s">
        <v>266</v>
      </c>
      <c r="C319" s="2" t="s">
        <v>202</v>
      </c>
      <c r="D319" s="2" t="s">
        <v>274</v>
      </c>
      <c r="E319" s="53" t="s">
        <v>263</v>
      </c>
      <c r="F319" s="3">
        <v>0</v>
      </c>
      <c r="G319" s="4">
        <v>0</v>
      </c>
      <c r="H319" s="4">
        <v>10</v>
      </c>
      <c r="J319" s="3">
        <v>3</v>
      </c>
      <c r="L319" s="3">
        <v>0</v>
      </c>
      <c r="N319" s="27">
        <f t="shared" si="1300"/>
        <v>0</v>
      </c>
      <c r="O319" s="5">
        <f t="shared" si="1310"/>
        <v>10</v>
      </c>
      <c r="P319" s="5">
        <f t="shared" si="1311"/>
        <v>10</v>
      </c>
      <c r="Q319" s="5">
        <f t="shared" si="1312"/>
        <v>10</v>
      </c>
      <c r="R319" s="37" t="str">
        <f t="shared" si="1305"/>
        <v>no</v>
      </c>
      <c r="T319" s="25">
        <v>0</v>
      </c>
      <c r="V319" s="3">
        <v>2</v>
      </c>
      <c r="W319" s="3">
        <v>1</v>
      </c>
      <c r="Y319" s="2">
        <v>6</v>
      </c>
      <c r="Z319" s="5">
        <f t="shared" si="1309"/>
        <v>60</v>
      </c>
      <c r="AA319" s="2">
        <v>16</v>
      </c>
      <c r="AB319" s="5">
        <f t="shared" si="1289"/>
        <v>960</v>
      </c>
      <c r="AD319" s="25">
        <v>8</v>
      </c>
      <c r="AE319" s="5">
        <f t="shared" si="1294"/>
        <v>8</v>
      </c>
      <c r="AF319" s="8">
        <f t="shared" si="1295"/>
        <v>7.5</v>
      </c>
      <c r="AG319" s="2">
        <v>2</v>
      </c>
      <c r="AH319" s="46">
        <v>4.5</v>
      </c>
      <c r="AI319" s="8">
        <f t="shared" si="1296"/>
        <v>13.333333333333334</v>
      </c>
      <c r="AJ319" s="27">
        <f t="shared" si="1297"/>
        <v>18</v>
      </c>
      <c r="AK319" s="8">
        <f t="shared" si="1298"/>
        <v>4</v>
      </c>
      <c r="AM319" s="2">
        <v>270</v>
      </c>
      <c r="AN319" s="26">
        <f t="shared" si="1227"/>
        <v>1705.3333333333335</v>
      </c>
      <c r="AO319" s="40" t="s">
        <v>19</v>
      </c>
      <c r="AP319" s="57" t="s">
        <v>19</v>
      </c>
      <c r="AQ319" s="48"/>
    </row>
    <row r="320" spans="1:43">
      <c r="A320" s="2" t="s">
        <v>145</v>
      </c>
      <c r="B320" s="55" t="s">
        <v>266</v>
      </c>
      <c r="C320" s="2" t="s">
        <v>202</v>
      </c>
      <c r="D320" s="2" t="s">
        <v>273</v>
      </c>
      <c r="E320" s="53" t="s">
        <v>263</v>
      </c>
      <c r="F320" s="3">
        <v>1</v>
      </c>
      <c r="G320" s="4">
        <v>2</v>
      </c>
      <c r="H320" s="4">
        <v>10</v>
      </c>
      <c r="I320" s="3">
        <v>1</v>
      </c>
      <c r="J320" s="3">
        <v>3</v>
      </c>
      <c r="K320" s="3">
        <v>1</v>
      </c>
      <c r="L320" s="3">
        <v>0</v>
      </c>
      <c r="N320" s="27">
        <f t="shared" ref="N320:N321" si="1325">L320+M320</f>
        <v>0</v>
      </c>
      <c r="O320" s="5">
        <f t="shared" ref="O320:O321" si="1326">H320+I320</f>
        <v>11</v>
      </c>
      <c r="P320" s="5">
        <f t="shared" ref="P320:P321" si="1327">O320-N320</f>
        <v>11</v>
      </c>
      <c r="Q320" s="5">
        <f t="shared" ref="Q320:Q321" si="1328">O320+N320</f>
        <v>11</v>
      </c>
      <c r="R320" s="37" t="str">
        <f t="shared" ref="R320:R321" si="1329">IF(P320&gt;=61,"always",IF(Q320&gt;=61,"yes","no"))</f>
        <v>no</v>
      </c>
      <c r="T320" s="25">
        <v>0</v>
      </c>
      <c r="V320" s="3">
        <v>2</v>
      </c>
      <c r="W320" s="3">
        <v>1</v>
      </c>
      <c r="Y320" s="2">
        <v>4</v>
      </c>
      <c r="Z320" s="5">
        <f t="shared" ref="Z320:Z321" si="1330">Y320*O320</f>
        <v>44</v>
      </c>
      <c r="AA320" s="2">
        <v>25</v>
      </c>
      <c r="AB320" s="5">
        <f t="shared" ref="AB320:AB321" si="1331">Z320*AA320</f>
        <v>1100</v>
      </c>
      <c r="AD320" s="25">
        <v>6</v>
      </c>
      <c r="AE320" s="5">
        <f t="shared" ref="AE320:AE321" si="1332">AD320+AC320</f>
        <v>6</v>
      </c>
      <c r="AF320" s="8">
        <f t="shared" ref="AF320:AF321" si="1333">Z320/AE320</f>
        <v>7.333333333333333</v>
      </c>
      <c r="AG320" s="2">
        <v>1</v>
      </c>
      <c r="AH320" s="46">
        <v>3</v>
      </c>
      <c r="AI320" s="8">
        <f t="shared" ref="AI320:AI321" si="1334">Z320/AH320</f>
        <v>14.666666666666666</v>
      </c>
      <c r="AJ320" s="27">
        <f t="shared" ref="AJ320:AJ321" si="1335">(J320+K320)*Y320</f>
        <v>16</v>
      </c>
      <c r="AK320" s="8">
        <f t="shared" ref="AK320:AK321" si="1336">AJ320/AH320</f>
        <v>5.333333333333333</v>
      </c>
      <c r="AM320" s="2">
        <v>270</v>
      </c>
      <c r="AN320" s="26">
        <f t="shared" ref="AN320:AN321" si="1337">(((Z320*12)+(O320*2)+(AI320*25)+(1.2*AM320))+(AJ320*5)+(X320*75)+(V320*50)+(AK320*20)-(N320*10)-((AG320*30)-30)+(AF320*4)-(AE320*8)-(T320*25)+(AA320*4)+(W320*50)+(S320*Y320*100)-(Y320*2))*(1-(U320/200))</f>
        <v>1650.6666666666665</v>
      </c>
      <c r="AO320" s="40" t="s">
        <v>19</v>
      </c>
      <c r="AP320" s="57" t="s">
        <v>19</v>
      </c>
      <c r="AQ320" s="48"/>
    </row>
    <row r="321" spans="1:43">
      <c r="A321" s="2" t="s">
        <v>145</v>
      </c>
      <c r="B321" s="55" t="s">
        <v>266</v>
      </c>
      <c r="C321" s="2" t="s">
        <v>202</v>
      </c>
      <c r="D321" s="2" t="s">
        <v>274</v>
      </c>
      <c r="E321" s="53" t="s">
        <v>263</v>
      </c>
      <c r="F321" s="3">
        <v>1</v>
      </c>
      <c r="G321" s="4">
        <v>2</v>
      </c>
      <c r="H321" s="4">
        <v>10</v>
      </c>
      <c r="I321" s="3">
        <v>1</v>
      </c>
      <c r="J321" s="3">
        <v>3</v>
      </c>
      <c r="K321" s="3">
        <v>1</v>
      </c>
      <c r="L321" s="3">
        <v>0</v>
      </c>
      <c r="N321" s="27">
        <f t="shared" si="1325"/>
        <v>0</v>
      </c>
      <c r="O321" s="5">
        <f t="shared" si="1326"/>
        <v>11</v>
      </c>
      <c r="P321" s="5">
        <f t="shared" si="1327"/>
        <v>11</v>
      </c>
      <c r="Q321" s="5">
        <f t="shared" si="1328"/>
        <v>11</v>
      </c>
      <c r="R321" s="37" t="str">
        <f t="shared" si="1329"/>
        <v>no</v>
      </c>
      <c r="T321" s="25">
        <v>0</v>
      </c>
      <c r="V321" s="3">
        <v>2</v>
      </c>
      <c r="W321" s="3">
        <v>1</v>
      </c>
      <c r="Y321" s="2">
        <v>6</v>
      </c>
      <c r="Z321" s="5">
        <f t="shared" si="1330"/>
        <v>66</v>
      </c>
      <c r="AA321" s="2">
        <v>16</v>
      </c>
      <c r="AB321" s="5">
        <f t="shared" si="1331"/>
        <v>1056</v>
      </c>
      <c r="AD321" s="25">
        <v>8</v>
      </c>
      <c r="AE321" s="5">
        <f t="shared" si="1332"/>
        <v>8</v>
      </c>
      <c r="AF321" s="8">
        <f t="shared" si="1333"/>
        <v>8.25</v>
      </c>
      <c r="AG321" s="2">
        <v>2</v>
      </c>
      <c r="AH321" s="46">
        <v>4.5</v>
      </c>
      <c r="AI321" s="8">
        <f t="shared" si="1334"/>
        <v>14.666666666666666</v>
      </c>
      <c r="AJ321" s="27">
        <f t="shared" si="1335"/>
        <v>24</v>
      </c>
      <c r="AK321" s="8">
        <f t="shared" si="1336"/>
        <v>5.333333333333333</v>
      </c>
      <c r="AM321" s="2">
        <v>270</v>
      </c>
      <c r="AN321" s="26">
        <f t="shared" si="1337"/>
        <v>1872.3333333333333</v>
      </c>
      <c r="AO321" s="40" t="s">
        <v>19</v>
      </c>
      <c r="AP321" s="57" t="s">
        <v>19</v>
      </c>
      <c r="AQ321" s="48"/>
    </row>
    <row r="322" spans="1:43">
      <c r="A322" s="2" t="s">
        <v>205</v>
      </c>
      <c r="B322" s="55" t="s">
        <v>266</v>
      </c>
      <c r="C322" s="2" t="s">
        <v>202</v>
      </c>
      <c r="D322" s="2" t="s">
        <v>273</v>
      </c>
      <c r="E322" s="53" t="s">
        <v>263</v>
      </c>
      <c r="F322" s="3">
        <v>2</v>
      </c>
      <c r="G322" s="4">
        <v>4</v>
      </c>
      <c r="H322" s="4">
        <v>10</v>
      </c>
      <c r="I322" s="3">
        <v>2</v>
      </c>
      <c r="J322" s="3">
        <v>3</v>
      </c>
      <c r="L322" s="3">
        <v>0</v>
      </c>
      <c r="N322" s="27">
        <f t="shared" ref="N322:N323" si="1338">L322+M322</f>
        <v>0</v>
      </c>
      <c r="O322" s="5">
        <f t="shared" ref="O322:O323" si="1339">H322+I322</f>
        <v>12</v>
      </c>
      <c r="P322" s="5">
        <f t="shared" ref="P322:P323" si="1340">O322-N322</f>
        <v>12</v>
      </c>
      <c r="Q322" s="5">
        <f t="shared" ref="Q322:Q323" si="1341">O322+N322</f>
        <v>12</v>
      </c>
      <c r="R322" s="37" t="str">
        <f t="shared" ref="R322:R323" si="1342">IF(P322&gt;=61,"always",IF(Q322&gt;=61,"yes","no"))</f>
        <v>no</v>
      </c>
      <c r="T322" s="25">
        <v>0</v>
      </c>
      <c r="V322" s="3">
        <v>2</v>
      </c>
      <c r="W322" s="3">
        <v>1</v>
      </c>
      <c r="Y322" s="2">
        <v>4</v>
      </c>
      <c r="Z322" s="5">
        <f t="shared" ref="Z322:Z323" si="1343">Y322*O322</f>
        <v>48</v>
      </c>
      <c r="AA322" s="2">
        <v>25</v>
      </c>
      <c r="AB322" s="5">
        <f t="shared" ref="AB322:AB323" si="1344">Z322*AA322</f>
        <v>1200</v>
      </c>
      <c r="AD322" s="25">
        <v>6</v>
      </c>
      <c r="AE322" s="5">
        <f t="shared" ref="AE322:AE323" si="1345">AD322+AC322</f>
        <v>6</v>
      </c>
      <c r="AF322" s="8">
        <f t="shared" ref="AF322:AF323" si="1346">Z322/AE322</f>
        <v>8</v>
      </c>
      <c r="AG322" s="2">
        <v>1</v>
      </c>
      <c r="AH322" s="46">
        <v>3</v>
      </c>
      <c r="AI322" s="8">
        <f t="shared" ref="AI322:AI323" si="1347">Z322/AH322</f>
        <v>16</v>
      </c>
      <c r="AJ322" s="27">
        <f t="shared" ref="AJ322:AJ323" si="1348">(J322+K322)*Y322</f>
        <v>12</v>
      </c>
      <c r="AK322" s="8">
        <f t="shared" ref="AK322:AK323" si="1349">AJ322/AH322</f>
        <v>4</v>
      </c>
      <c r="AM322" s="32">
        <v>330</v>
      </c>
      <c r="AN322" s="26">
        <f t="shared" ref="AN322:AN323" si="1350">(((Z322*12)+(O322*2)+(AI322*25)+(1.2*AM322))+(AJ322*5)+(X322*75)+(V322*50)+(AK322*20)-(N322*10)-((AG322*30)-30)+(AF322*4)-(AE322*8)-(T322*25)+(AA322*4)+(W322*50)+(S322*Y322*100)-(Y322*2))*(1-(U322/200))</f>
        <v>1762</v>
      </c>
      <c r="AO322" s="40" t="s">
        <v>19</v>
      </c>
      <c r="AP322" s="57" t="s">
        <v>19</v>
      </c>
      <c r="AQ322" s="48"/>
    </row>
    <row r="323" spans="1:43">
      <c r="A323" s="2" t="s">
        <v>205</v>
      </c>
      <c r="B323" s="55" t="s">
        <v>266</v>
      </c>
      <c r="C323" s="2" t="s">
        <v>202</v>
      </c>
      <c r="D323" s="2" t="s">
        <v>274</v>
      </c>
      <c r="E323" s="53" t="s">
        <v>263</v>
      </c>
      <c r="F323" s="3">
        <v>2</v>
      </c>
      <c r="G323" s="4">
        <v>4</v>
      </c>
      <c r="H323" s="4">
        <v>10</v>
      </c>
      <c r="I323" s="3">
        <v>2</v>
      </c>
      <c r="J323" s="3">
        <v>3</v>
      </c>
      <c r="L323" s="3">
        <v>0</v>
      </c>
      <c r="N323" s="27">
        <f t="shared" si="1338"/>
        <v>0</v>
      </c>
      <c r="O323" s="5">
        <f t="shared" si="1339"/>
        <v>12</v>
      </c>
      <c r="P323" s="5">
        <f t="shared" si="1340"/>
        <v>12</v>
      </c>
      <c r="Q323" s="5">
        <f t="shared" si="1341"/>
        <v>12</v>
      </c>
      <c r="R323" s="37" t="str">
        <f t="shared" si="1342"/>
        <v>no</v>
      </c>
      <c r="T323" s="25">
        <v>0</v>
      </c>
      <c r="V323" s="3">
        <v>2</v>
      </c>
      <c r="W323" s="3">
        <v>1</v>
      </c>
      <c r="Y323" s="2">
        <v>6</v>
      </c>
      <c r="Z323" s="5">
        <f t="shared" si="1343"/>
        <v>72</v>
      </c>
      <c r="AA323" s="2">
        <v>16</v>
      </c>
      <c r="AB323" s="5">
        <f t="shared" si="1344"/>
        <v>1152</v>
      </c>
      <c r="AD323" s="25">
        <v>8</v>
      </c>
      <c r="AE323" s="5">
        <f t="shared" si="1345"/>
        <v>8</v>
      </c>
      <c r="AF323" s="8">
        <f t="shared" si="1346"/>
        <v>9</v>
      </c>
      <c r="AG323" s="2">
        <v>2</v>
      </c>
      <c r="AH323" s="46">
        <v>4.5</v>
      </c>
      <c r="AI323" s="8">
        <f t="shared" si="1347"/>
        <v>16</v>
      </c>
      <c r="AJ323" s="27">
        <f t="shared" si="1348"/>
        <v>18</v>
      </c>
      <c r="AK323" s="8">
        <f t="shared" si="1349"/>
        <v>4</v>
      </c>
      <c r="AM323" s="32">
        <v>330</v>
      </c>
      <c r="AN323" s="26">
        <f t="shared" si="1350"/>
        <v>1998</v>
      </c>
      <c r="AO323" s="40" t="s">
        <v>19</v>
      </c>
      <c r="AP323" s="57" t="s">
        <v>19</v>
      </c>
      <c r="AQ323" s="48"/>
    </row>
    <row r="324" spans="1:43">
      <c r="A324" s="2" t="s">
        <v>272</v>
      </c>
      <c r="B324" s="55" t="s">
        <v>266</v>
      </c>
      <c r="C324" s="2" t="s">
        <v>202</v>
      </c>
      <c r="D324" s="2" t="s">
        <v>203</v>
      </c>
      <c r="E324" s="53" t="s">
        <v>263</v>
      </c>
      <c r="F324" s="3">
        <v>0</v>
      </c>
      <c r="G324" s="4">
        <v>1</v>
      </c>
      <c r="H324" s="4">
        <v>10</v>
      </c>
      <c r="I324" s="3">
        <v>1</v>
      </c>
      <c r="J324" s="3">
        <v>3</v>
      </c>
      <c r="K324" s="3">
        <v>-1</v>
      </c>
      <c r="L324" s="3">
        <v>0</v>
      </c>
      <c r="N324" s="27">
        <f t="shared" ref="N324" si="1351">L324+M324</f>
        <v>0</v>
      </c>
      <c r="O324" s="5">
        <f t="shared" ref="O324" si="1352">H324+I324</f>
        <v>11</v>
      </c>
      <c r="P324" s="5">
        <f t="shared" ref="P324" si="1353">O324-N324</f>
        <v>11</v>
      </c>
      <c r="Q324" s="5">
        <f t="shared" ref="Q324" si="1354">O324+N324</f>
        <v>11</v>
      </c>
      <c r="R324" s="37" t="str">
        <f t="shared" ref="R324" si="1355">IF(P324&gt;=61,"always",IF(Q324&gt;=61,"yes","no"))</f>
        <v>no</v>
      </c>
      <c r="T324" s="25">
        <v>0</v>
      </c>
      <c r="V324" s="3">
        <v>2</v>
      </c>
      <c r="W324" s="3">
        <v>1</v>
      </c>
      <c r="Y324" s="2">
        <v>2</v>
      </c>
      <c r="Z324" s="5">
        <f t="shared" ref="Z324" si="1356">Y324*O324</f>
        <v>22</v>
      </c>
      <c r="AA324" s="2">
        <v>50</v>
      </c>
      <c r="AB324" s="5">
        <f t="shared" ref="AB324" si="1357">Z324*AA324</f>
        <v>1100</v>
      </c>
      <c r="AD324" s="25">
        <v>4</v>
      </c>
      <c r="AE324" s="5">
        <f t="shared" ref="AE324" si="1358">AD324+AC324</f>
        <v>4</v>
      </c>
      <c r="AF324" s="8">
        <f t="shared" ref="AF324" si="1359">Z324/AE324</f>
        <v>5.5</v>
      </c>
      <c r="AG324" s="2">
        <v>1</v>
      </c>
      <c r="AH324" s="46">
        <v>1.5</v>
      </c>
      <c r="AI324" s="8">
        <f t="shared" ref="AI324" si="1360">Z324/AH324</f>
        <v>14.666666666666666</v>
      </c>
      <c r="AJ324" s="27">
        <f t="shared" ref="AJ324" si="1361">(J324+K324)*Y324</f>
        <v>4</v>
      </c>
      <c r="AK324" s="8">
        <f t="shared" ref="AK324" si="1362">AJ324/AH324</f>
        <v>2.6666666666666665</v>
      </c>
      <c r="AM324" s="2">
        <v>270</v>
      </c>
      <c r="AN324" s="26">
        <f t="shared" ref="AN324" si="1363">(((Z324*12)+(O324*2)+(AI324*25)+(1.2*AM324))+(AJ324*5)+(X324*75)+(V324*50)+(AK324*20)-(N324*10)-((AG324*30)-30)+(AF324*4)-(AE324*8)-(T324*25)+(AA324*4)+(W324*50)+(S324*Y324*100)-(Y324*2))*(1-(U324/200))</f>
        <v>1385.9999999999998</v>
      </c>
      <c r="AO324" s="40" t="s">
        <v>19</v>
      </c>
      <c r="AP324" s="57" t="s">
        <v>19</v>
      </c>
      <c r="AQ324" s="48"/>
    </row>
    <row r="325" spans="1:43">
      <c r="A325" s="2" t="s">
        <v>272</v>
      </c>
      <c r="B325" s="55" t="s">
        <v>266</v>
      </c>
      <c r="C325" s="2" t="s">
        <v>202</v>
      </c>
      <c r="D325" s="2" t="s">
        <v>273</v>
      </c>
      <c r="E325" s="53" t="s">
        <v>263</v>
      </c>
      <c r="F325" s="3">
        <v>0</v>
      </c>
      <c r="G325" s="4">
        <v>1</v>
      </c>
      <c r="H325" s="4">
        <v>10</v>
      </c>
      <c r="I325" s="3">
        <v>1</v>
      </c>
      <c r="J325" s="3">
        <v>3</v>
      </c>
      <c r="K325" s="3">
        <v>-1</v>
      </c>
      <c r="L325" s="3">
        <v>0</v>
      </c>
      <c r="N325" s="27">
        <f t="shared" ref="N325" si="1364">L325+M325</f>
        <v>0</v>
      </c>
      <c r="O325" s="5">
        <f t="shared" ref="O325" si="1365">H325+I325</f>
        <v>11</v>
      </c>
      <c r="P325" s="5">
        <f t="shared" ref="P325" si="1366">O325-N325</f>
        <v>11</v>
      </c>
      <c r="Q325" s="5">
        <f t="shared" ref="Q325" si="1367">O325+N325</f>
        <v>11</v>
      </c>
      <c r="R325" s="37" t="str">
        <f t="shared" ref="R325" si="1368">IF(P325&gt;=61,"always",IF(Q325&gt;=61,"yes","no"))</f>
        <v>no</v>
      </c>
      <c r="T325" s="25">
        <v>0</v>
      </c>
      <c r="V325" s="3">
        <v>2</v>
      </c>
      <c r="W325" s="3">
        <v>1</v>
      </c>
      <c r="Y325" s="2">
        <v>4</v>
      </c>
      <c r="Z325" s="5">
        <f t="shared" ref="Z325" si="1369">Y325*O325</f>
        <v>44</v>
      </c>
      <c r="AA325" s="2">
        <v>25</v>
      </c>
      <c r="AB325" s="5">
        <f t="shared" ref="AB325" si="1370">Z325*AA325</f>
        <v>1100</v>
      </c>
      <c r="AD325" s="25">
        <v>6</v>
      </c>
      <c r="AE325" s="5">
        <f t="shared" ref="AE325" si="1371">AD325+AC325</f>
        <v>6</v>
      </c>
      <c r="AF325" s="8">
        <f t="shared" ref="AF325" si="1372">Z325/AE325</f>
        <v>7.333333333333333</v>
      </c>
      <c r="AG325" s="2">
        <v>1</v>
      </c>
      <c r="AH325" s="46">
        <v>3</v>
      </c>
      <c r="AI325" s="8">
        <f t="shared" ref="AI325" si="1373">Z325/AH325</f>
        <v>14.666666666666666</v>
      </c>
      <c r="AJ325" s="27">
        <f t="shared" ref="AJ325" si="1374">(J325+K325)*Y325</f>
        <v>8</v>
      </c>
      <c r="AK325" s="8">
        <f t="shared" ref="AK325" si="1375">AJ325/AH325</f>
        <v>2.6666666666666665</v>
      </c>
      <c r="AM325" s="2">
        <v>270</v>
      </c>
      <c r="AN325" s="26">
        <f t="shared" ref="AN325" si="1376">(((Z325*12)+(O325*2)+(AI325*25)+(1.2*AM325))+(AJ325*5)+(X325*75)+(V325*50)+(AK325*20)-(N325*10)-((AG325*30)-30)+(AF325*4)-(AE325*8)-(T325*25)+(AA325*4)+(W325*50)+(S325*Y325*100)-(Y325*2))*(1-(U325/200))</f>
        <v>1557.333333333333</v>
      </c>
      <c r="AO325" s="40" t="s">
        <v>19</v>
      </c>
      <c r="AP325" s="57" t="s">
        <v>19</v>
      </c>
      <c r="AQ325" s="48"/>
    </row>
    <row r="326" spans="1:43">
      <c r="A326" s="2" t="s">
        <v>272</v>
      </c>
      <c r="B326" s="55" t="s">
        <v>266</v>
      </c>
      <c r="C326" s="2" t="s">
        <v>202</v>
      </c>
      <c r="D326" s="2" t="s">
        <v>274</v>
      </c>
      <c r="E326" s="53" t="s">
        <v>263</v>
      </c>
      <c r="F326" s="3">
        <v>0</v>
      </c>
      <c r="G326" s="4">
        <v>1</v>
      </c>
      <c r="H326" s="4">
        <v>10</v>
      </c>
      <c r="I326" s="3">
        <v>1</v>
      </c>
      <c r="J326" s="3">
        <v>3</v>
      </c>
      <c r="K326" s="3">
        <v>-1</v>
      </c>
      <c r="L326" s="3">
        <v>0</v>
      </c>
      <c r="N326" s="27">
        <f t="shared" ref="N326:N328" si="1377">L326+M326</f>
        <v>0</v>
      </c>
      <c r="O326" s="5">
        <f t="shared" ref="O326:O328" si="1378">H326+I326</f>
        <v>11</v>
      </c>
      <c r="P326" s="5">
        <f t="shared" ref="P326:P328" si="1379">O326-N326</f>
        <v>11</v>
      </c>
      <c r="Q326" s="5">
        <f t="shared" ref="Q326:Q328" si="1380">O326+N326</f>
        <v>11</v>
      </c>
      <c r="R326" s="37" t="str">
        <f t="shared" ref="R326:R328" si="1381">IF(P326&gt;=61,"always",IF(Q326&gt;=61,"yes","no"))</f>
        <v>no</v>
      </c>
      <c r="T326" s="25">
        <v>0</v>
      </c>
      <c r="V326" s="3">
        <v>2</v>
      </c>
      <c r="W326" s="3">
        <v>1</v>
      </c>
      <c r="Y326" s="2">
        <v>6</v>
      </c>
      <c r="Z326" s="5">
        <f t="shared" ref="Z326:Z328" si="1382">Y326*O326</f>
        <v>66</v>
      </c>
      <c r="AA326" s="2">
        <v>16</v>
      </c>
      <c r="AB326" s="5">
        <f t="shared" ref="AB326:AB328" si="1383">Z326*AA326</f>
        <v>1056</v>
      </c>
      <c r="AD326" s="25">
        <v>8</v>
      </c>
      <c r="AE326" s="5">
        <f t="shared" ref="AE326:AE328" si="1384">AD326+AC326</f>
        <v>8</v>
      </c>
      <c r="AF326" s="8">
        <f t="shared" ref="AF326:AF328" si="1385">Z326/AE326</f>
        <v>8.25</v>
      </c>
      <c r="AG326" s="2">
        <v>2</v>
      </c>
      <c r="AH326" s="46">
        <v>4.5</v>
      </c>
      <c r="AI326" s="8">
        <f t="shared" ref="AI326:AI328" si="1386">Z326/AH326</f>
        <v>14.666666666666666</v>
      </c>
      <c r="AJ326" s="27">
        <f t="shared" ref="AJ326:AJ328" si="1387">(J326+K326)*Y326</f>
        <v>12</v>
      </c>
      <c r="AK326" s="8">
        <f t="shared" ref="AK326:AK328" si="1388">AJ326/AH326</f>
        <v>2.6666666666666665</v>
      </c>
      <c r="AM326" s="2">
        <v>270</v>
      </c>
      <c r="AN326" s="26">
        <f t="shared" ref="AN326:AN328" si="1389">(((Z326*12)+(O326*2)+(AI326*25)+(1.2*AM326))+(AJ326*5)+(X326*75)+(V326*50)+(AK326*20)-(N326*10)-((AG326*30)-30)+(AF326*4)-(AE326*8)-(T326*25)+(AA326*4)+(W326*50)+(S326*Y326*100)-(Y326*2))*(1-(U326/200))</f>
        <v>1758.9999999999998</v>
      </c>
      <c r="AO326" s="40" t="s">
        <v>19</v>
      </c>
      <c r="AP326" s="57" t="s">
        <v>19</v>
      </c>
      <c r="AQ326" s="48"/>
    </row>
    <row r="327" spans="1:43">
      <c r="A327" s="2" t="s">
        <v>174</v>
      </c>
      <c r="B327" s="55" t="s">
        <v>266</v>
      </c>
      <c r="C327" s="2" t="s">
        <v>202</v>
      </c>
      <c r="D327" s="2" t="s">
        <v>203</v>
      </c>
      <c r="E327" s="53" t="s">
        <v>263</v>
      </c>
      <c r="F327" s="3">
        <v>0</v>
      </c>
      <c r="G327" s="4">
        <v>1</v>
      </c>
      <c r="H327" s="4">
        <v>10</v>
      </c>
      <c r="J327" s="3">
        <v>3</v>
      </c>
      <c r="L327" s="3">
        <v>0</v>
      </c>
      <c r="N327" s="27">
        <f t="shared" si="1377"/>
        <v>0</v>
      </c>
      <c r="O327" s="5">
        <f t="shared" si="1378"/>
        <v>10</v>
      </c>
      <c r="P327" s="5">
        <f t="shared" si="1379"/>
        <v>10</v>
      </c>
      <c r="Q327" s="5">
        <f t="shared" si="1380"/>
        <v>10</v>
      </c>
      <c r="R327" s="37" t="str">
        <f t="shared" si="1381"/>
        <v>no</v>
      </c>
      <c r="T327" s="25">
        <v>0</v>
      </c>
      <c r="V327" s="3">
        <v>2</v>
      </c>
      <c r="W327" s="3">
        <v>1</v>
      </c>
      <c r="X327" s="6">
        <v>1.5</v>
      </c>
      <c r="Y327" s="2">
        <v>2</v>
      </c>
      <c r="Z327" s="5">
        <f t="shared" si="1382"/>
        <v>20</v>
      </c>
      <c r="AA327" s="2">
        <v>50</v>
      </c>
      <c r="AB327" s="5">
        <f t="shared" si="1383"/>
        <v>1000</v>
      </c>
      <c r="AC327" s="28">
        <v>1</v>
      </c>
      <c r="AD327" s="25">
        <v>4</v>
      </c>
      <c r="AE327" s="5">
        <f t="shared" si="1384"/>
        <v>5</v>
      </c>
      <c r="AF327" s="8">
        <f t="shared" si="1385"/>
        <v>4</v>
      </c>
      <c r="AG327" s="2">
        <v>1</v>
      </c>
      <c r="AH327" s="46">
        <v>1.5</v>
      </c>
      <c r="AI327" s="8">
        <f t="shared" si="1386"/>
        <v>13.333333333333334</v>
      </c>
      <c r="AJ327" s="27">
        <f t="shared" si="1387"/>
        <v>6</v>
      </c>
      <c r="AK327" s="8">
        <f t="shared" si="1388"/>
        <v>4</v>
      </c>
      <c r="AM327" s="2">
        <v>270</v>
      </c>
      <c r="AN327" s="26">
        <f t="shared" si="1389"/>
        <v>1461.8333333333335</v>
      </c>
      <c r="AO327" s="40" t="s">
        <v>19</v>
      </c>
      <c r="AP327" s="57" t="s">
        <v>19</v>
      </c>
      <c r="AQ327" s="48"/>
    </row>
    <row r="328" spans="1:43">
      <c r="A328" s="2" t="s">
        <v>174</v>
      </c>
      <c r="B328" s="55" t="s">
        <v>266</v>
      </c>
      <c r="C328" s="2" t="s">
        <v>202</v>
      </c>
      <c r="D328" s="2" t="s">
        <v>273</v>
      </c>
      <c r="E328" s="53" t="s">
        <v>263</v>
      </c>
      <c r="F328" s="3">
        <v>0</v>
      </c>
      <c r="G328" s="4">
        <v>1</v>
      </c>
      <c r="H328" s="4">
        <v>10</v>
      </c>
      <c r="J328" s="3">
        <v>3</v>
      </c>
      <c r="L328" s="3">
        <v>0</v>
      </c>
      <c r="N328" s="27">
        <f t="shared" si="1377"/>
        <v>0</v>
      </c>
      <c r="O328" s="5">
        <f t="shared" si="1378"/>
        <v>10</v>
      </c>
      <c r="P328" s="5">
        <f t="shared" si="1379"/>
        <v>10</v>
      </c>
      <c r="Q328" s="5">
        <f t="shared" si="1380"/>
        <v>10</v>
      </c>
      <c r="R328" s="37" t="str">
        <f t="shared" si="1381"/>
        <v>no</v>
      </c>
      <c r="T328" s="25">
        <v>0</v>
      </c>
      <c r="V328" s="3">
        <v>2</v>
      </c>
      <c r="W328" s="3">
        <v>1</v>
      </c>
      <c r="X328" s="6">
        <v>1.5</v>
      </c>
      <c r="Y328" s="2">
        <v>4</v>
      </c>
      <c r="Z328" s="5">
        <f t="shared" si="1382"/>
        <v>40</v>
      </c>
      <c r="AA328" s="2">
        <v>25</v>
      </c>
      <c r="AB328" s="5">
        <f t="shared" si="1383"/>
        <v>1000</v>
      </c>
      <c r="AC328" s="28">
        <v>2</v>
      </c>
      <c r="AD328" s="25">
        <v>6</v>
      </c>
      <c r="AE328" s="5">
        <f t="shared" si="1384"/>
        <v>8</v>
      </c>
      <c r="AF328" s="8">
        <f t="shared" si="1385"/>
        <v>5</v>
      </c>
      <c r="AG328" s="2">
        <v>1</v>
      </c>
      <c r="AH328" s="46">
        <v>3</v>
      </c>
      <c r="AI328" s="8">
        <f t="shared" si="1386"/>
        <v>13.333333333333334</v>
      </c>
      <c r="AJ328" s="27">
        <f t="shared" si="1387"/>
        <v>12</v>
      </c>
      <c r="AK328" s="8">
        <f t="shared" si="1388"/>
        <v>4</v>
      </c>
      <c r="AM328" s="2">
        <v>270</v>
      </c>
      <c r="AN328" s="26">
        <f t="shared" si="1389"/>
        <v>1607.8333333333335</v>
      </c>
      <c r="AO328" s="40" t="s">
        <v>19</v>
      </c>
      <c r="AP328" s="57" t="s">
        <v>19</v>
      </c>
      <c r="AQ328" s="48"/>
    </row>
    <row r="329" spans="1:43">
      <c r="A329" s="2" t="s">
        <v>174</v>
      </c>
      <c r="B329" s="55" t="s">
        <v>266</v>
      </c>
      <c r="C329" s="2" t="s">
        <v>202</v>
      </c>
      <c r="D329" s="2" t="s">
        <v>274</v>
      </c>
      <c r="E329" s="53" t="s">
        <v>263</v>
      </c>
      <c r="F329" s="3">
        <v>0</v>
      </c>
      <c r="G329" s="4">
        <v>1</v>
      </c>
      <c r="H329" s="4">
        <v>10</v>
      </c>
      <c r="J329" s="3">
        <v>3</v>
      </c>
      <c r="L329" s="3">
        <v>0</v>
      </c>
      <c r="N329" s="27">
        <f t="shared" ref="N329" si="1390">L329+M329</f>
        <v>0</v>
      </c>
      <c r="O329" s="5">
        <f t="shared" ref="O329" si="1391">H329+I329</f>
        <v>10</v>
      </c>
      <c r="P329" s="5">
        <f t="shared" ref="P329" si="1392">O329-N329</f>
        <v>10</v>
      </c>
      <c r="Q329" s="5">
        <f t="shared" ref="Q329" si="1393">O329+N329</f>
        <v>10</v>
      </c>
      <c r="R329" s="37" t="str">
        <f t="shared" ref="R329" si="1394">IF(P329&gt;=61,"always",IF(Q329&gt;=61,"yes","no"))</f>
        <v>no</v>
      </c>
      <c r="T329" s="25">
        <v>0</v>
      </c>
      <c r="V329" s="3">
        <v>2</v>
      </c>
      <c r="W329" s="3">
        <v>1</v>
      </c>
      <c r="X329" s="6">
        <v>1.5</v>
      </c>
      <c r="Y329" s="2">
        <v>6</v>
      </c>
      <c r="Z329" s="5">
        <f t="shared" ref="Z329" si="1395">Y329*O329</f>
        <v>60</v>
      </c>
      <c r="AA329" s="2">
        <v>16</v>
      </c>
      <c r="AB329" s="5">
        <f t="shared" ref="AB329" si="1396">Z329*AA329</f>
        <v>960</v>
      </c>
      <c r="AC329" s="28">
        <v>3</v>
      </c>
      <c r="AD329" s="25">
        <v>8</v>
      </c>
      <c r="AE329" s="5">
        <f t="shared" ref="AE329" si="1397">AD329+AC329</f>
        <v>11</v>
      </c>
      <c r="AF329" s="8">
        <f t="shared" ref="AF329" si="1398">Z329/AE329</f>
        <v>5.4545454545454541</v>
      </c>
      <c r="AG329" s="2">
        <v>2</v>
      </c>
      <c r="AH329" s="46">
        <v>4.5</v>
      </c>
      <c r="AI329" s="8">
        <f t="shared" ref="AI329" si="1399">Z329/AH329</f>
        <v>13.333333333333334</v>
      </c>
      <c r="AJ329" s="27">
        <f t="shared" ref="AJ329" si="1400">(J329+K329)*Y329</f>
        <v>18</v>
      </c>
      <c r="AK329" s="8">
        <f t="shared" ref="AK329" si="1401">AJ329/AH329</f>
        <v>4</v>
      </c>
      <c r="AM329" s="2">
        <v>270</v>
      </c>
      <c r="AN329" s="26">
        <f t="shared" ref="AN329" si="1402">(((Z329*12)+(O329*2)+(AI329*25)+(1.2*AM329))+(AJ329*5)+(X329*75)+(V329*50)+(AK329*20)-(N329*10)-((AG329*30)-30)+(AF329*4)-(AE329*8)-(T329*25)+(AA329*4)+(W329*50)+(S329*Y329*100)-(Y329*2))*(1-(U329/200))</f>
        <v>1785.6515151515152</v>
      </c>
      <c r="AO329" s="40" t="s">
        <v>19</v>
      </c>
      <c r="AP329" s="57" t="s">
        <v>19</v>
      </c>
      <c r="AQ329" s="48"/>
    </row>
    <row r="330" spans="1:43">
      <c r="A330" s="2" t="s">
        <v>244</v>
      </c>
      <c r="B330" s="55" t="s">
        <v>266</v>
      </c>
      <c r="C330" s="2" t="s">
        <v>243</v>
      </c>
      <c r="D330" s="2" t="s">
        <v>242</v>
      </c>
      <c r="E330" s="53" t="s">
        <v>261</v>
      </c>
      <c r="F330" s="3">
        <v>0</v>
      </c>
      <c r="G330" s="4">
        <v>10</v>
      </c>
      <c r="H330" s="4">
        <v>10</v>
      </c>
      <c r="I330" s="3">
        <v>0</v>
      </c>
      <c r="J330" s="3">
        <v>3</v>
      </c>
      <c r="L330" s="3">
        <v>0</v>
      </c>
      <c r="N330" s="27">
        <f t="shared" ref="N330" si="1403">L330+M330</f>
        <v>0</v>
      </c>
      <c r="O330" s="5">
        <f t="shared" ref="O330" si="1404">H330+I330</f>
        <v>10</v>
      </c>
      <c r="P330" s="5">
        <f t="shared" ref="P330" si="1405">O330-N330</f>
        <v>10</v>
      </c>
      <c r="Q330" s="5">
        <f t="shared" ref="Q330" si="1406">O330+N330</f>
        <v>10</v>
      </c>
      <c r="R330" s="37" t="str">
        <f t="shared" ref="R330" si="1407">IF(P330&gt;=61,"always",IF(Q330&gt;=61,"yes","no"))</f>
        <v>no</v>
      </c>
      <c r="T330" s="25">
        <v>0</v>
      </c>
      <c r="V330" s="3">
        <v>0</v>
      </c>
      <c r="W330" s="3">
        <v>0</v>
      </c>
      <c r="Y330" s="2">
        <v>2</v>
      </c>
      <c r="Z330" s="5">
        <f t="shared" ref="Z330" si="1408">Y330*O330</f>
        <v>20</v>
      </c>
      <c r="AA330" s="2">
        <v>50</v>
      </c>
      <c r="AB330" s="5">
        <f t="shared" ref="AB330" si="1409">Z330*AA330</f>
        <v>1000</v>
      </c>
      <c r="AD330" s="25">
        <v>4</v>
      </c>
      <c r="AE330" s="5">
        <f t="shared" ref="AE330" si="1410">AD330+AC330</f>
        <v>4</v>
      </c>
      <c r="AF330" s="8">
        <f t="shared" ref="AF330" si="1411">Z330/AE330</f>
        <v>5</v>
      </c>
      <c r="AG330" s="2">
        <v>1</v>
      </c>
      <c r="AH330" s="46">
        <v>1</v>
      </c>
      <c r="AI330" s="8">
        <f t="shared" ref="AI330" si="1412">Z330/AH330</f>
        <v>20</v>
      </c>
      <c r="AJ330" s="27">
        <f t="shared" ref="AJ330" si="1413">(J330+K330)*Y330</f>
        <v>6</v>
      </c>
      <c r="AK330" s="8">
        <f t="shared" ref="AK330" si="1414">AJ330/AH330</f>
        <v>6</v>
      </c>
      <c r="AM330" s="25">
        <v>270</v>
      </c>
      <c r="AN330" s="26">
        <f t="shared" si="1227"/>
        <v>1418</v>
      </c>
      <c r="AO330" s="40" t="s">
        <v>19</v>
      </c>
      <c r="AP330" s="41" t="s">
        <v>19</v>
      </c>
      <c r="AQ330" s="48"/>
    </row>
    <row r="331" spans="1:43">
      <c r="A331" s="2" t="s">
        <v>94</v>
      </c>
      <c r="B331" s="55" t="s">
        <v>266</v>
      </c>
      <c r="C331" s="2" t="s">
        <v>93</v>
      </c>
      <c r="D331" s="2" t="s">
        <v>99</v>
      </c>
      <c r="E331" s="53">
        <v>3025</v>
      </c>
      <c r="G331" s="4">
        <v>1</v>
      </c>
      <c r="H331" s="4">
        <v>0</v>
      </c>
      <c r="I331" s="3">
        <v>5</v>
      </c>
      <c r="J331" s="3">
        <v>0</v>
      </c>
      <c r="L331" s="3">
        <v>0</v>
      </c>
      <c r="N331" s="27">
        <f t="shared" si="1284"/>
        <v>0</v>
      </c>
      <c r="O331" s="5">
        <f t="shared" si="1285"/>
        <v>5</v>
      </c>
      <c r="P331" s="5">
        <f t="shared" si="1286"/>
        <v>5</v>
      </c>
      <c r="Q331" s="5">
        <f t="shared" si="1287"/>
        <v>5</v>
      </c>
      <c r="R331" s="37"/>
      <c r="T331" s="25">
        <v>0</v>
      </c>
      <c r="V331" s="3">
        <v>0</v>
      </c>
      <c r="Y331" s="2">
        <v>1</v>
      </c>
      <c r="Z331" s="5">
        <f t="shared" si="1288"/>
        <v>5</v>
      </c>
      <c r="AA331" s="2">
        <v>100</v>
      </c>
      <c r="AB331" s="5">
        <f t="shared" si="1289"/>
        <v>500</v>
      </c>
      <c r="AD331" s="25">
        <v>0</v>
      </c>
      <c r="AE331" s="5">
        <f t="shared" si="1290"/>
        <v>0</v>
      </c>
      <c r="AG331" s="2">
        <v>1</v>
      </c>
      <c r="AH331" s="46">
        <v>0</v>
      </c>
      <c r="AM331" s="2">
        <v>0</v>
      </c>
      <c r="AN331" s="33">
        <f>2*(2.5*(((Z331*6)+(AJ331*12)+(O331*2))+(X331*75)+(V331*25)+(AK331*20)-(N331*10)+(AF331*4)-(AE331*8)-(T331*25)+(AA331*4)+(W331*25)+(S331*100))-(Y331*2))-((AG331*100)+(AH331*300))</f>
        <v>2096</v>
      </c>
      <c r="AO331" s="40" t="s">
        <v>19</v>
      </c>
    </row>
    <row r="332" spans="1:43">
      <c r="A332" s="2" t="s">
        <v>94</v>
      </c>
      <c r="B332" s="55" t="s">
        <v>266</v>
      </c>
      <c r="C332" s="2" t="s">
        <v>93</v>
      </c>
      <c r="D332" s="2" t="s">
        <v>100</v>
      </c>
      <c r="E332" s="53">
        <v>3025</v>
      </c>
      <c r="G332" s="4">
        <v>2</v>
      </c>
      <c r="H332" s="4">
        <v>0</v>
      </c>
      <c r="I332" s="3">
        <v>10</v>
      </c>
      <c r="J332" s="3">
        <v>0</v>
      </c>
      <c r="L332" s="3">
        <v>0</v>
      </c>
      <c r="N332" s="27">
        <f t="shared" ref="N332" si="1415">L332+M332</f>
        <v>0</v>
      </c>
      <c r="O332" s="5">
        <f t="shared" ref="O332" si="1416">H332+I332</f>
        <v>10</v>
      </c>
      <c r="P332" s="5">
        <f t="shared" ref="P332" si="1417">O332-N332</f>
        <v>10</v>
      </c>
      <c r="Q332" s="5">
        <f t="shared" ref="Q332" si="1418">O332+N332</f>
        <v>10</v>
      </c>
      <c r="R332" s="37"/>
      <c r="T332" s="25">
        <v>0</v>
      </c>
      <c r="V332" s="3">
        <v>0</v>
      </c>
      <c r="Y332" s="2">
        <v>1</v>
      </c>
      <c r="Z332" s="5">
        <f t="shared" ref="Z332" si="1419">Y332*O332</f>
        <v>10</v>
      </c>
      <c r="AA332" s="2">
        <v>100</v>
      </c>
      <c r="AB332" s="5">
        <f t="shared" ref="AB332" si="1420">Z332*AA332</f>
        <v>1000</v>
      </c>
      <c r="AD332" s="25">
        <v>0</v>
      </c>
      <c r="AE332" s="5">
        <f t="shared" ref="AE332" si="1421">AD332+AC332</f>
        <v>0</v>
      </c>
      <c r="AG332" s="2">
        <v>2</v>
      </c>
      <c r="AH332" s="46">
        <v>0</v>
      </c>
      <c r="AM332" s="2">
        <v>0</v>
      </c>
      <c r="AN332" s="33">
        <f t="shared" ref="AN332:AN353" si="1422">2*(2.5*(((Z332*6)+(AJ332*12)+(O332*2))+(X332*75)+(V332*25)+(AK332*20)-(N332*10)+(AF332*4)-(AE332*8)-(T332*25)+(AA332*4)+(W332*25)+(S332*100))-(Y332*2))-((AG332*100)+(AH332*300))</f>
        <v>2196</v>
      </c>
      <c r="AO332" s="40" t="s">
        <v>19</v>
      </c>
    </row>
    <row r="333" spans="1:43">
      <c r="A333" s="2" t="s">
        <v>94</v>
      </c>
      <c r="B333" s="55" t="s">
        <v>266</v>
      </c>
      <c r="C333" s="2" t="s">
        <v>93</v>
      </c>
      <c r="D333" s="2" t="s">
        <v>101</v>
      </c>
      <c r="E333" s="53">
        <v>3025</v>
      </c>
      <c r="G333" s="4">
        <v>3</v>
      </c>
      <c r="H333" s="4">
        <v>0</v>
      </c>
      <c r="I333" s="3">
        <v>15</v>
      </c>
      <c r="J333" s="3">
        <v>0</v>
      </c>
      <c r="L333" s="3">
        <v>0</v>
      </c>
      <c r="N333" s="27">
        <f t="shared" ref="N333" si="1423">L333+M333</f>
        <v>0</v>
      </c>
      <c r="O333" s="5">
        <f t="shared" ref="O333" si="1424">H333+I333</f>
        <v>15</v>
      </c>
      <c r="P333" s="5">
        <f t="shared" ref="P333" si="1425">O333-N333</f>
        <v>15</v>
      </c>
      <c r="Q333" s="5">
        <f t="shared" ref="Q333" si="1426">O333+N333</f>
        <v>15</v>
      </c>
      <c r="R333" s="37"/>
      <c r="T333" s="25">
        <v>0</v>
      </c>
      <c r="V333" s="3">
        <v>0</v>
      </c>
      <c r="Y333" s="2">
        <v>1</v>
      </c>
      <c r="Z333" s="5">
        <f t="shared" ref="Z333" si="1427">Y333*O333</f>
        <v>15</v>
      </c>
      <c r="AA333" s="2">
        <v>100</v>
      </c>
      <c r="AB333" s="5">
        <f t="shared" ref="AB333" si="1428">Z333*AA333</f>
        <v>1500</v>
      </c>
      <c r="AD333" s="25">
        <v>0</v>
      </c>
      <c r="AE333" s="5">
        <f t="shared" ref="AE333" si="1429">AD333+AC333</f>
        <v>0</v>
      </c>
      <c r="AG333" s="2">
        <v>2</v>
      </c>
      <c r="AH333" s="46">
        <v>0.5</v>
      </c>
      <c r="AM333" s="2">
        <v>0</v>
      </c>
      <c r="AN333" s="33">
        <f t="shared" si="1422"/>
        <v>2246</v>
      </c>
      <c r="AO333" s="40" t="s">
        <v>19</v>
      </c>
    </row>
    <row r="334" spans="1:43">
      <c r="A334" s="2" t="s">
        <v>94</v>
      </c>
      <c r="B334" s="55" t="s">
        <v>266</v>
      </c>
      <c r="C334" s="2" t="s">
        <v>93</v>
      </c>
      <c r="D334" s="2" t="s">
        <v>96</v>
      </c>
      <c r="E334" s="53">
        <v>3025</v>
      </c>
      <c r="G334" s="4">
        <v>2</v>
      </c>
      <c r="H334" s="4">
        <v>0</v>
      </c>
      <c r="I334" s="3">
        <v>20</v>
      </c>
      <c r="J334" s="3">
        <v>0</v>
      </c>
      <c r="L334" s="3">
        <v>0</v>
      </c>
      <c r="N334" s="27">
        <f t="shared" ref="N334" si="1430">L334+M334</f>
        <v>0</v>
      </c>
      <c r="O334" s="5">
        <f t="shared" ref="O334" si="1431">H334+I334</f>
        <v>20</v>
      </c>
      <c r="P334" s="5">
        <f t="shared" ref="P334" si="1432">O334-N334</f>
        <v>20</v>
      </c>
      <c r="Q334" s="5">
        <f t="shared" ref="Q334" si="1433">O334+N334</f>
        <v>20</v>
      </c>
      <c r="R334" s="37"/>
      <c r="T334" s="25">
        <v>0</v>
      </c>
      <c r="V334" s="3">
        <v>0</v>
      </c>
      <c r="Y334" s="2">
        <v>1</v>
      </c>
      <c r="Z334" s="5">
        <f t="shared" ref="Z334" si="1434">Y334*O334</f>
        <v>20</v>
      </c>
      <c r="AA334" s="2">
        <v>100</v>
      </c>
      <c r="AB334" s="5">
        <f t="shared" ref="AB334" si="1435">Z334*AA334</f>
        <v>2000</v>
      </c>
      <c r="AD334" s="25">
        <v>0</v>
      </c>
      <c r="AE334" s="5">
        <f t="shared" ref="AE334" si="1436">AD334+AC334</f>
        <v>0</v>
      </c>
      <c r="AG334" s="2">
        <v>3</v>
      </c>
      <c r="AH334" s="46">
        <v>0.5</v>
      </c>
      <c r="AM334" s="2">
        <v>0</v>
      </c>
      <c r="AN334" s="33">
        <f t="shared" si="1422"/>
        <v>2346</v>
      </c>
      <c r="AO334" s="40" t="s">
        <v>19</v>
      </c>
    </row>
    <row r="335" spans="1:43">
      <c r="A335" s="2" t="s">
        <v>94</v>
      </c>
      <c r="B335" s="55" t="s">
        <v>266</v>
      </c>
      <c r="C335" s="2" t="s">
        <v>93</v>
      </c>
      <c r="D335" s="2" t="s">
        <v>97</v>
      </c>
      <c r="E335" s="53">
        <v>3025</v>
      </c>
      <c r="G335" s="4">
        <v>3</v>
      </c>
      <c r="H335" s="4">
        <v>0</v>
      </c>
      <c r="I335" s="3">
        <v>30</v>
      </c>
      <c r="J335" s="3">
        <v>0</v>
      </c>
      <c r="L335" s="3">
        <v>0</v>
      </c>
      <c r="N335" s="27">
        <f t="shared" ref="N335" si="1437">L335+M335</f>
        <v>0</v>
      </c>
      <c r="O335" s="5">
        <f t="shared" ref="O335" si="1438">H335+I335</f>
        <v>30</v>
      </c>
      <c r="P335" s="5">
        <f t="shared" ref="P335" si="1439">O335-N335</f>
        <v>30</v>
      </c>
      <c r="Q335" s="5">
        <f t="shared" ref="Q335" si="1440">O335+N335</f>
        <v>30</v>
      </c>
      <c r="R335" s="37"/>
      <c r="T335" s="25">
        <v>0</v>
      </c>
      <c r="V335" s="3">
        <v>0</v>
      </c>
      <c r="Y335" s="2">
        <v>1</v>
      </c>
      <c r="Z335" s="5">
        <f t="shared" ref="Z335" si="1441">Y335*O335</f>
        <v>30</v>
      </c>
      <c r="AA335" s="2">
        <v>100</v>
      </c>
      <c r="AB335" s="5">
        <f t="shared" ref="AB335" si="1442">Z335*AA335</f>
        <v>3000</v>
      </c>
      <c r="AD335" s="25">
        <v>0</v>
      </c>
      <c r="AE335" s="5">
        <f t="shared" ref="AE335" si="1443">AD335+AC335</f>
        <v>0</v>
      </c>
      <c r="AG335" s="2">
        <v>3</v>
      </c>
      <c r="AH335" s="46">
        <v>1</v>
      </c>
      <c r="AM335" s="2">
        <v>0</v>
      </c>
      <c r="AN335" s="33">
        <f t="shared" si="1422"/>
        <v>2596</v>
      </c>
      <c r="AO335" s="40" t="s">
        <v>19</v>
      </c>
    </row>
    <row r="336" spans="1:43">
      <c r="A336" s="2" t="s">
        <v>94</v>
      </c>
      <c r="B336" s="55" t="s">
        <v>266</v>
      </c>
      <c r="C336" s="2" t="s">
        <v>93</v>
      </c>
      <c r="D336" s="2" t="s">
        <v>98</v>
      </c>
      <c r="E336" s="53">
        <v>3025</v>
      </c>
      <c r="G336" s="4">
        <v>5</v>
      </c>
      <c r="H336" s="4">
        <v>0</v>
      </c>
      <c r="I336" s="3">
        <v>40</v>
      </c>
      <c r="J336" s="3">
        <v>0</v>
      </c>
      <c r="L336" s="3">
        <v>0</v>
      </c>
      <c r="N336" s="27">
        <f t="shared" ref="N336" si="1444">L336+M336</f>
        <v>0</v>
      </c>
      <c r="O336" s="5">
        <f t="shared" ref="O336" si="1445">H336+I336</f>
        <v>40</v>
      </c>
      <c r="P336" s="5">
        <f t="shared" ref="P336" si="1446">O336-N336</f>
        <v>40</v>
      </c>
      <c r="Q336" s="5">
        <f t="shared" ref="Q336" si="1447">O336+N336</f>
        <v>40</v>
      </c>
      <c r="R336" s="37"/>
      <c r="T336" s="25">
        <v>0</v>
      </c>
      <c r="V336" s="3">
        <v>0</v>
      </c>
      <c r="Y336" s="2">
        <v>1</v>
      </c>
      <c r="Z336" s="5">
        <f t="shared" ref="Z336" si="1448">Y336*O336</f>
        <v>40</v>
      </c>
      <c r="AA336" s="2">
        <v>100</v>
      </c>
      <c r="AB336" s="5">
        <f t="shared" ref="AB336" si="1449">Z336*AA336</f>
        <v>4000</v>
      </c>
      <c r="AD336" s="25">
        <v>0</v>
      </c>
      <c r="AE336" s="5">
        <f t="shared" ref="AE336:AE337" si="1450">AD336+AC336</f>
        <v>0</v>
      </c>
      <c r="AG336" s="2">
        <v>4</v>
      </c>
      <c r="AH336" s="46">
        <v>2</v>
      </c>
      <c r="AM336" s="2">
        <v>0</v>
      </c>
      <c r="AN336" s="33">
        <f t="shared" si="1422"/>
        <v>2596</v>
      </c>
      <c r="AO336" s="40" t="s">
        <v>19</v>
      </c>
    </row>
    <row r="337" spans="1:43">
      <c r="A337" s="2" t="s">
        <v>94</v>
      </c>
      <c r="B337" s="55" t="s">
        <v>266</v>
      </c>
      <c r="C337" s="2" t="s">
        <v>93</v>
      </c>
      <c r="D337" s="2" t="s">
        <v>95</v>
      </c>
      <c r="E337" s="53" t="s">
        <v>261</v>
      </c>
      <c r="G337" s="4">
        <v>99</v>
      </c>
      <c r="H337" s="4">
        <v>0</v>
      </c>
      <c r="I337" s="3">
        <v>40</v>
      </c>
      <c r="J337" s="3">
        <v>0</v>
      </c>
      <c r="L337" s="3">
        <v>0</v>
      </c>
      <c r="N337" s="27">
        <f t="shared" ref="N337:N353" si="1451">L337+M337</f>
        <v>0</v>
      </c>
      <c r="O337" s="5">
        <f t="shared" ref="O337:O353" si="1452">H337+I337</f>
        <v>40</v>
      </c>
      <c r="P337" s="5">
        <f t="shared" ref="P337:P353" si="1453">O337-N337</f>
        <v>40</v>
      </c>
      <c r="Q337" s="5">
        <f t="shared" ref="Q337:Q353" si="1454">O337+N337</f>
        <v>40</v>
      </c>
      <c r="R337" s="37"/>
      <c r="T337" s="25">
        <v>0</v>
      </c>
      <c r="V337" s="3">
        <v>0</v>
      </c>
      <c r="Y337" s="2">
        <v>1</v>
      </c>
      <c r="Z337" s="5">
        <f t="shared" ref="Z337:Z353" si="1455">Y337*O337</f>
        <v>40</v>
      </c>
      <c r="AA337" s="2">
        <v>100</v>
      </c>
      <c r="AB337" s="5">
        <f t="shared" ref="AB337:AB353" si="1456">Z337*AA337</f>
        <v>4000</v>
      </c>
      <c r="AD337" s="25">
        <v>0</v>
      </c>
      <c r="AE337" s="5">
        <f t="shared" si="1450"/>
        <v>0</v>
      </c>
      <c r="AG337" s="2">
        <v>3</v>
      </c>
      <c r="AH337" s="46">
        <v>1</v>
      </c>
      <c r="AM337" s="2">
        <v>0</v>
      </c>
      <c r="AN337" s="33">
        <f t="shared" si="1422"/>
        <v>2996</v>
      </c>
      <c r="AO337" s="40" t="s">
        <v>19</v>
      </c>
    </row>
    <row r="338" spans="1:43">
      <c r="A338" s="2" t="s">
        <v>94</v>
      </c>
      <c r="B338" s="55" t="s">
        <v>266</v>
      </c>
      <c r="C338" s="2" t="s">
        <v>93</v>
      </c>
      <c r="D338" s="2" t="s">
        <v>232</v>
      </c>
      <c r="E338" s="53">
        <v>3025</v>
      </c>
      <c r="G338" s="4">
        <v>2</v>
      </c>
      <c r="H338" s="4">
        <v>0</v>
      </c>
      <c r="I338" s="3">
        <v>-10</v>
      </c>
      <c r="J338" s="3">
        <v>0</v>
      </c>
      <c r="L338" s="3">
        <v>0</v>
      </c>
      <c r="N338" s="27">
        <f t="shared" ref="N338" si="1457">L338+M338</f>
        <v>0</v>
      </c>
      <c r="O338" s="5">
        <f t="shared" ref="O338" si="1458">H338+I338</f>
        <v>-10</v>
      </c>
      <c r="P338" s="5">
        <f t="shared" ref="P338" si="1459">O338-N338</f>
        <v>-10</v>
      </c>
      <c r="Q338" s="5">
        <f t="shared" ref="Q338" si="1460">O338+N338</f>
        <v>-10</v>
      </c>
      <c r="R338" s="37"/>
      <c r="T338" s="25">
        <v>0</v>
      </c>
      <c r="V338" s="3">
        <v>2</v>
      </c>
      <c r="Y338" s="2">
        <v>1</v>
      </c>
      <c r="Z338" s="5">
        <f t="shared" ref="Z338" si="1461">Y338*O338</f>
        <v>-10</v>
      </c>
      <c r="AA338" s="2">
        <v>100</v>
      </c>
      <c r="AB338" s="5">
        <f t="shared" ref="AB338" si="1462">Z338*AA338</f>
        <v>-1000</v>
      </c>
      <c r="AD338" s="25">
        <v>0</v>
      </c>
      <c r="AE338" s="5">
        <f t="shared" ref="AE338" si="1463">AD338+AC338</f>
        <v>0</v>
      </c>
      <c r="AG338" s="2">
        <v>3</v>
      </c>
      <c r="AH338" s="46">
        <v>0</v>
      </c>
      <c r="AM338" s="2">
        <v>0</v>
      </c>
      <c r="AN338" s="33">
        <f>2*(2.5*(((Z338*2)+(AJ338*12)+(O338*2))+(X338*75)+(V338*100)+(AK338*20)-(N338*10)+(AF338*4)-(AE338*8)-(T338*25)+(AA338*4)+(W338*25)+(S338*100))-(Y338*2))-((AG338*100)+(AH338*300))</f>
        <v>2496</v>
      </c>
      <c r="AO338" s="40" t="s">
        <v>19</v>
      </c>
      <c r="AP338" s="41" t="s">
        <v>19</v>
      </c>
      <c r="AQ338" s="43" t="s">
        <v>19</v>
      </c>
    </row>
    <row r="339" spans="1:43">
      <c r="A339" s="2" t="s">
        <v>94</v>
      </c>
      <c r="B339" s="55" t="s">
        <v>266</v>
      </c>
      <c r="C339" s="2" t="s">
        <v>93</v>
      </c>
      <c r="D339" s="2" t="s">
        <v>233</v>
      </c>
      <c r="E339" s="53">
        <v>3025</v>
      </c>
      <c r="G339" s="4">
        <v>3</v>
      </c>
      <c r="H339" s="4">
        <v>0</v>
      </c>
      <c r="I339" s="3">
        <v>-20</v>
      </c>
      <c r="J339" s="3">
        <v>0</v>
      </c>
      <c r="L339" s="3">
        <v>0</v>
      </c>
      <c r="N339" s="27">
        <f t="shared" ref="N339" si="1464">L339+M339</f>
        <v>0</v>
      </c>
      <c r="O339" s="5">
        <f t="shared" ref="O339" si="1465">H339+I339</f>
        <v>-20</v>
      </c>
      <c r="P339" s="5">
        <f t="shared" ref="P339" si="1466">O339-N339</f>
        <v>-20</v>
      </c>
      <c r="Q339" s="5">
        <f t="shared" ref="Q339" si="1467">O339+N339</f>
        <v>-20</v>
      </c>
      <c r="R339" s="37"/>
      <c r="T339" s="25">
        <v>0</v>
      </c>
      <c r="V339" s="3">
        <v>3</v>
      </c>
      <c r="Y339" s="2">
        <v>1</v>
      </c>
      <c r="Z339" s="5">
        <f t="shared" ref="Z339" si="1468">Y339*O339</f>
        <v>-20</v>
      </c>
      <c r="AA339" s="2">
        <v>100</v>
      </c>
      <c r="AB339" s="5">
        <f t="shared" ref="AB339" si="1469">Z339*AA339</f>
        <v>-2000</v>
      </c>
      <c r="AD339" s="25">
        <v>0</v>
      </c>
      <c r="AE339" s="5">
        <f t="shared" ref="AE339" si="1470">AD339+AC339</f>
        <v>0</v>
      </c>
      <c r="AG339" s="2">
        <v>3</v>
      </c>
      <c r="AH339" s="46">
        <v>0.5</v>
      </c>
      <c r="AM339" s="2">
        <v>0</v>
      </c>
      <c r="AN339" s="33">
        <f t="shared" ref="AN339:AN340" si="1471">2*(2.5*(((Z339*2)+(AJ339*12)+(O339*2))+(X339*75)+(V339*100)+(AK339*20)-(N339*10)+(AF339*4)-(AE339*8)-(T339*25)+(AA339*4)+(W339*25)+(S339*100))-(Y339*2))-((AG339*100)+(AH339*300))</f>
        <v>2646</v>
      </c>
      <c r="AO339" s="40" t="s">
        <v>19</v>
      </c>
      <c r="AP339" s="41" t="s">
        <v>19</v>
      </c>
      <c r="AQ339" s="43" t="s">
        <v>19</v>
      </c>
    </row>
    <row r="340" spans="1:43">
      <c r="A340" s="2" t="s">
        <v>94</v>
      </c>
      <c r="B340" s="55" t="s">
        <v>266</v>
      </c>
      <c r="C340" s="2" t="s">
        <v>93</v>
      </c>
      <c r="D340" s="2" t="s">
        <v>234</v>
      </c>
      <c r="E340" s="53">
        <v>3025</v>
      </c>
      <c r="G340" s="4">
        <v>4</v>
      </c>
      <c r="H340" s="4">
        <v>0</v>
      </c>
      <c r="I340" s="3">
        <v>-30</v>
      </c>
      <c r="J340" s="3">
        <v>0</v>
      </c>
      <c r="L340" s="3">
        <v>0</v>
      </c>
      <c r="N340" s="27">
        <f t="shared" ref="N340" si="1472">L340+M340</f>
        <v>0</v>
      </c>
      <c r="O340" s="5">
        <f t="shared" ref="O340" si="1473">H340+I340</f>
        <v>-30</v>
      </c>
      <c r="P340" s="5">
        <f t="shared" ref="P340" si="1474">O340-N340</f>
        <v>-30</v>
      </c>
      <c r="Q340" s="5">
        <f t="shared" ref="Q340" si="1475">O340+N340</f>
        <v>-30</v>
      </c>
      <c r="R340" s="37"/>
      <c r="T340" s="25">
        <v>0</v>
      </c>
      <c r="V340" s="3">
        <v>4</v>
      </c>
      <c r="Y340" s="2">
        <v>1</v>
      </c>
      <c r="Z340" s="5">
        <f t="shared" ref="Z340" si="1476">Y340*O340</f>
        <v>-30</v>
      </c>
      <c r="AA340" s="2">
        <v>100</v>
      </c>
      <c r="AB340" s="5">
        <f t="shared" ref="AB340" si="1477">Z340*AA340</f>
        <v>-3000</v>
      </c>
      <c r="AD340" s="25">
        <v>0</v>
      </c>
      <c r="AE340" s="5">
        <f t="shared" ref="AE340" si="1478">AD340+AC340</f>
        <v>0</v>
      </c>
      <c r="AG340" s="2">
        <v>3</v>
      </c>
      <c r="AH340" s="46">
        <v>1</v>
      </c>
      <c r="AM340" s="2">
        <v>0</v>
      </c>
      <c r="AN340" s="33">
        <f t="shared" si="1471"/>
        <v>2796</v>
      </c>
      <c r="AO340" s="40" t="s">
        <v>19</v>
      </c>
      <c r="AP340" s="41" t="s">
        <v>19</v>
      </c>
      <c r="AQ340" s="43" t="s">
        <v>19</v>
      </c>
    </row>
    <row r="341" spans="1:43">
      <c r="A341" s="2" t="s">
        <v>102</v>
      </c>
      <c r="B341" s="55" t="s">
        <v>266</v>
      </c>
      <c r="C341" s="2" t="s">
        <v>93</v>
      </c>
      <c r="D341" s="2" t="s">
        <v>109</v>
      </c>
      <c r="E341" s="53">
        <v>3025</v>
      </c>
      <c r="G341" s="4">
        <v>2</v>
      </c>
      <c r="H341" s="4">
        <v>0</v>
      </c>
      <c r="J341" s="3">
        <v>0</v>
      </c>
      <c r="K341" s="3">
        <v>10</v>
      </c>
      <c r="L341" s="3">
        <v>0</v>
      </c>
      <c r="N341" s="27">
        <f t="shared" si="1451"/>
        <v>0</v>
      </c>
      <c r="O341" s="5">
        <f t="shared" si="1452"/>
        <v>0</v>
      </c>
      <c r="P341" s="5">
        <f t="shared" si="1453"/>
        <v>0</v>
      </c>
      <c r="Q341" s="5">
        <f t="shared" si="1454"/>
        <v>0</v>
      </c>
      <c r="R341" s="37"/>
      <c r="T341" s="25">
        <v>0</v>
      </c>
      <c r="V341" s="3">
        <v>1</v>
      </c>
      <c r="Y341" s="2">
        <v>1</v>
      </c>
      <c r="Z341" s="5">
        <f t="shared" si="1455"/>
        <v>0</v>
      </c>
      <c r="AA341" s="2">
        <v>100</v>
      </c>
      <c r="AB341" s="5">
        <f t="shared" si="1456"/>
        <v>0</v>
      </c>
      <c r="AD341" s="25">
        <v>0</v>
      </c>
      <c r="AE341" s="5">
        <f t="shared" ref="AE341:AE353" si="1479">AD341+AC341</f>
        <v>0</v>
      </c>
      <c r="AG341" s="2">
        <v>1</v>
      </c>
      <c r="AH341" s="46">
        <v>0</v>
      </c>
      <c r="AJ341" s="27">
        <f t="shared" ref="AJ341:AJ347" si="1480">J341+K341</f>
        <v>10</v>
      </c>
      <c r="AM341" s="2">
        <v>0</v>
      </c>
      <c r="AN341" s="33">
        <f t="shared" si="1422"/>
        <v>2621</v>
      </c>
      <c r="AO341" s="40" t="s">
        <v>19</v>
      </c>
      <c r="AQ341" s="48"/>
    </row>
    <row r="342" spans="1:43">
      <c r="A342" s="2" t="s">
        <v>102</v>
      </c>
      <c r="B342" s="55" t="s">
        <v>266</v>
      </c>
      <c r="C342" s="2" t="s">
        <v>93</v>
      </c>
      <c r="D342" s="2" t="s">
        <v>108</v>
      </c>
      <c r="E342" s="53">
        <v>3025</v>
      </c>
      <c r="G342" s="4">
        <v>3</v>
      </c>
      <c r="H342" s="4">
        <v>0</v>
      </c>
      <c r="J342" s="3">
        <v>0</v>
      </c>
      <c r="K342" s="3">
        <v>20</v>
      </c>
      <c r="L342" s="3">
        <v>0</v>
      </c>
      <c r="N342" s="27">
        <f t="shared" si="1451"/>
        <v>0</v>
      </c>
      <c r="O342" s="5">
        <f t="shared" si="1452"/>
        <v>0</v>
      </c>
      <c r="P342" s="5">
        <f t="shared" si="1453"/>
        <v>0</v>
      </c>
      <c r="Q342" s="5">
        <f t="shared" si="1454"/>
        <v>0</v>
      </c>
      <c r="R342" s="37"/>
      <c r="T342" s="25">
        <v>0</v>
      </c>
      <c r="V342" s="3">
        <v>1</v>
      </c>
      <c r="Y342" s="2">
        <v>1</v>
      </c>
      <c r="Z342" s="5">
        <f t="shared" si="1455"/>
        <v>0</v>
      </c>
      <c r="AA342" s="2">
        <v>100</v>
      </c>
      <c r="AB342" s="5">
        <f t="shared" si="1456"/>
        <v>0</v>
      </c>
      <c r="AD342" s="25">
        <v>0</v>
      </c>
      <c r="AE342" s="5">
        <f t="shared" si="1479"/>
        <v>0</v>
      </c>
      <c r="AG342" s="2">
        <v>2</v>
      </c>
      <c r="AH342" s="46">
        <v>0</v>
      </c>
      <c r="AJ342" s="27">
        <f t="shared" si="1480"/>
        <v>20</v>
      </c>
      <c r="AM342" s="2">
        <v>0</v>
      </c>
      <c r="AN342" s="33">
        <f t="shared" si="1422"/>
        <v>3121</v>
      </c>
      <c r="AO342" s="40" t="s">
        <v>19</v>
      </c>
    </row>
    <row r="343" spans="1:43">
      <c r="A343" s="2" t="s">
        <v>102</v>
      </c>
      <c r="B343" s="55" t="s">
        <v>266</v>
      </c>
      <c r="C343" s="2" t="s">
        <v>93</v>
      </c>
      <c r="D343" s="2" t="s">
        <v>107</v>
      </c>
      <c r="E343" s="53">
        <v>3025</v>
      </c>
      <c r="G343" s="4">
        <v>4</v>
      </c>
      <c r="H343" s="4">
        <v>0</v>
      </c>
      <c r="J343" s="3">
        <v>0</v>
      </c>
      <c r="K343" s="3">
        <v>30</v>
      </c>
      <c r="L343" s="3">
        <v>0</v>
      </c>
      <c r="N343" s="27">
        <f t="shared" si="1451"/>
        <v>0</v>
      </c>
      <c r="O343" s="5">
        <f t="shared" si="1452"/>
        <v>0</v>
      </c>
      <c r="P343" s="5">
        <f t="shared" si="1453"/>
        <v>0</v>
      </c>
      <c r="Q343" s="5">
        <f t="shared" si="1454"/>
        <v>0</v>
      </c>
      <c r="R343" s="37"/>
      <c r="T343" s="25">
        <v>0</v>
      </c>
      <c r="V343" s="3">
        <v>1</v>
      </c>
      <c r="Y343" s="2">
        <v>1</v>
      </c>
      <c r="Z343" s="5">
        <f t="shared" si="1455"/>
        <v>0</v>
      </c>
      <c r="AA343" s="2">
        <v>100</v>
      </c>
      <c r="AB343" s="5">
        <f t="shared" si="1456"/>
        <v>0</v>
      </c>
      <c r="AD343" s="25">
        <v>0</v>
      </c>
      <c r="AE343" s="5">
        <f t="shared" si="1479"/>
        <v>0</v>
      </c>
      <c r="AG343" s="2">
        <v>2</v>
      </c>
      <c r="AH343" s="46">
        <v>0.5</v>
      </c>
      <c r="AJ343" s="27">
        <f t="shared" si="1480"/>
        <v>30</v>
      </c>
      <c r="AM343" s="2">
        <v>0</v>
      </c>
      <c r="AN343" s="33">
        <f t="shared" si="1422"/>
        <v>3571</v>
      </c>
      <c r="AO343" s="40" t="s">
        <v>19</v>
      </c>
    </row>
    <row r="344" spans="1:43">
      <c r="A344" s="2" t="s">
        <v>102</v>
      </c>
      <c r="B344" s="55" t="s">
        <v>266</v>
      </c>
      <c r="C344" s="2" t="s">
        <v>93</v>
      </c>
      <c r="D344" s="2" t="s">
        <v>103</v>
      </c>
      <c r="E344" s="53">
        <v>3025</v>
      </c>
      <c r="G344" s="4">
        <v>3</v>
      </c>
      <c r="H344" s="4">
        <v>0</v>
      </c>
      <c r="J344" s="3">
        <v>0</v>
      </c>
      <c r="K344" s="3">
        <v>40</v>
      </c>
      <c r="L344" s="3">
        <v>0</v>
      </c>
      <c r="N344" s="27">
        <f t="shared" si="1451"/>
        <v>0</v>
      </c>
      <c r="O344" s="5">
        <f t="shared" si="1452"/>
        <v>0</v>
      </c>
      <c r="P344" s="5">
        <f t="shared" si="1453"/>
        <v>0</v>
      </c>
      <c r="Q344" s="5">
        <f t="shared" si="1454"/>
        <v>0</v>
      </c>
      <c r="R344" s="37"/>
      <c r="T344" s="25">
        <v>0</v>
      </c>
      <c r="V344" s="3">
        <v>2</v>
      </c>
      <c r="Y344" s="2">
        <v>1</v>
      </c>
      <c r="Z344" s="5">
        <f t="shared" si="1455"/>
        <v>0</v>
      </c>
      <c r="AA344" s="2">
        <v>100</v>
      </c>
      <c r="AB344" s="5">
        <f t="shared" si="1456"/>
        <v>0</v>
      </c>
      <c r="AD344" s="25">
        <v>0</v>
      </c>
      <c r="AE344" s="5">
        <f t="shared" si="1479"/>
        <v>0</v>
      </c>
      <c r="AG344" s="2">
        <v>3</v>
      </c>
      <c r="AH344" s="46">
        <v>0.5</v>
      </c>
      <c r="AJ344" s="27">
        <f t="shared" si="1480"/>
        <v>40</v>
      </c>
      <c r="AM344" s="2">
        <v>0</v>
      </c>
      <c r="AN344" s="33">
        <f t="shared" si="1422"/>
        <v>4196</v>
      </c>
      <c r="AO344" s="40" t="s">
        <v>19</v>
      </c>
    </row>
    <row r="345" spans="1:43">
      <c r="A345" s="2" t="s">
        <v>102</v>
      </c>
      <c r="B345" s="55" t="s">
        <v>266</v>
      </c>
      <c r="C345" s="2" t="s">
        <v>93</v>
      </c>
      <c r="D345" s="2" t="s">
        <v>106</v>
      </c>
      <c r="E345" s="53">
        <v>3025</v>
      </c>
      <c r="G345" s="4">
        <v>4</v>
      </c>
      <c r="H345" s="4">
        <v>0</v>
      </c>
      <c r="J345" s="3">
        <v>0</v>
      </c>
      <c r="K345" s="3">
        <v>50</v>
      </c>
      <c r="L345" s="3">
        <v>0</v>
      </c>
      <c r="N345" s="27">
        <f t="shared" si="1451"/>
        <v>0</v>
      </c>
      <c r="O345" s="5">
        <f t="shared" si="1452"/>
        <v>0</v>
      </c>
      <c r="P345" s="5">
        <f t="shared" si="1453"/>
        <v>0</v>
      </c>
      <c r="Q345" s="5">
        <f t="shared" si="1454"/>
        <v>0</v>
      </c>
      <c r="R345" s="37"/>
      <c r="T345" s="25">
        <v>0</v>
      </c>
      <c r="V345" s="3">
        <v>2</v>
      </c>
      <c r="Y345" s="2">
        <v>1</v>
      </c>
      <c r="Z345" s="5">
        <f t="shared" si="1455"/>
        <v>0</v>
      </c>
      <c r="AA345" s="2">
        <v>100</v>
      </c>
      <c r="AB345" s="5">
        <f t="shared" si="1456"/>
        <v>0</v>
      </c>
      <c r="AD345" s="25">
        <v>0</v>
      </c>
      <c r="AE345" s="5">
        <f t="shared" si="1479"/>
        <v>0</v>
      </c>
      <c r="AG345" s="2">
        <v>3</v>
      </c>
      <c r="AH345" s="46">
        <v>1</v>
      </c>
      <c r="AJ345" s="27">
        <f t="shared" si="1480"/>
        <v>50</v>
      </c>
      <c r="AM345" s="2">
        <v>0</v>
      </c>
      <c r="AN345" s="33">
        <f t="shared" si="1422"/>
        <v>4646</v>
      </c>
      <c r="AO345" s="40" t="s">
        <v>19</v>
      </c>
    </row>
    <row r="346" spans="1:43">
      <c r="A346" s="2" t="s">
        <v>102</v>
      </c>
      <c r="B346" s="55" t="s">
        <v>266</v>
      </c>
      <c r="C346" s="2" t="s">
        <v>93</v>
      </c>
      <c r="D346" s="2" t="s">
        <v>104</v>
      </c>
      <c r="E346" s="53">
        <v>3025</v>
      </c>
      <c r="G346" s="4">
        <v>5</v>
      </c>
      <c r="H346" s="4">
        <v>0</v>
      </c>
      <c r="J346" s="3">
        <v>0</v>
      </c>
      <c r="K346" s="3">
        <v>60</v>
      </c>
      <c r="L346" s="3">
        <v>0</v>
      </c>
      <c r="N346" s="27">
        <f t="shared" si="1451"/>
        <v>0</v>
      </c>
      <c r="O346" s="5">
        <f t="shared" si="1452"/>
        <v>0</v>
      </c>
      <c r="P346" s="5">
        <f t="shared" si="1453"/>
        <v>0</v>
      </c>
      <c r="Q346" s="5">
        <f t="shared" si="1454"/>
        <v>0</v>
      </c>
      <c r="R346" s="37"/>
      <c r="T346" s="25">
        <v>0</v>
      </c>
      <c r="V346" s="3">
        <v>2</v>
      </c>
      <c r="Y346" s="2">
        <v>1</v>
      </c>
      <c r="Z346" s="5">
        <f t="shared" si="1455"/>
        <v>0</v>
      </c>
      <c r="AA346" s="2">
        <v>100</v>
      </c>
      <c r="AB346" s="5">
        <f t="shared" si="1456"/>
        <v>0</v>
      </c>
      <c r="AD346" s="25">
        <v>0</v>
      </c>
      <c r="AE346" s="5">
        <f t="shared" si="1479"/>
        <v>0</v>
      </c>
      <c r="AG346" s="2">
        <v>4</v>
      </c>
      <c r="AH346" s="46">
        <v>2</v>
      </c>
      <c r="AJ346" s="27">
        <f t="shared" si="1480"/>
        <v>60</v>
      </c>
      <c r="AM346" s="2">
        <v>0</v>
      </c>
      <c r="AN346" s="33">
        <f t="shared" si="1422"/>
        <v>4846</v>
      </c>
      <c r="AO346" s="40" t="s">
        <v>19</v>
      </c>
    </row>
    <row r="347" spans="1:43">
      <c r="A347" s="2" t="s">
        <v>102</v>
      </c>
      <c r="B347" s="55" t="s">
        <v>266</v>
      </c>
      <c r="C347" s="2" t="s">
        <v>93</v>
      </c>
      <c r="D347" s="2" t="s">
        <v>105</v>
      </c>
      <c r="E347" s="53" t="s">
        <v>261</v>
      </c>
      <c r="G347" s="4">
        <v>99</v>
      </c>
      <c r="H347" s="4">
        <v>0</v>
      </c>
      <c r="J347" s="3">
        <v>0</v>
      </c>
      <c r="K347" s="3">
        <v>60</v>
      </c>
      <c r="L347" s="3">
        <v>0</v>
      </c>
      <c r="N347" s="27">
        <f t="shared" si="1451"/>
        <v>0</v>
      </c>
      <c r="O347" s="5">
        <f t="shared" si="1452"/>
        <v>0</v>
      </c>
      <c r="P347" s="5">
        <f t="shared" si="1453"/>
        <v>0</v>
      </c>
      <c r="Q347" s="5">
        <f t="shared" si="1454"/>
        <v>0</v>
      </c>
      <c r="R347" s="37"/>
      <c r="T347" s="25">
        <v>0</v>
      </c>
      <c r="V347" s="3">
        <v>3</v>
      </c>
      <c r="Y347" s="2">
        <v>1</v>
      </c>
      <c r="Z347" s="5">
        <f t="shared" si="1455"/>
        <v>0</v>
      </c>
      <c r="AA347" s="2">
        <v>100</v>
      </c>
      <c r="AB347" s="5">
        <f t="shared" si="1456"/>
        <v>0</v>
      </c>
      <c r="AD347" s="25">
        <v>0</v>
      </c>
      <c r="AE347" s="5">
        <f t="shared" si="1479"/>
        <v>0</v>
      </c>
      <c r="AG347" s="2">
        <v>3</v>
      </c>
      <c r="AH347" s="46">
        <v>1</v>
      </c>
      <c r="AJ347" s="27">
        <f t="shared" si="1480"/>
        <v>60</v>
      </c>
      <c r="AM347" s="2">
        <v>0</v>
      </c>
      <c r="AN347" s="33">
        <f t="shared" si="1422"/>
        <v>5371</v>
      </c>
      <c r="AO347" s="40" t="s">
        <v>19</v>
      </c>
    </row>
    <row r="348" spans="1:43">
      <c r="A348" s="2" t="s">
        <v>110</v>
      </c>
      <c r="B348" s="55" t="s">
        <v>266</v>
      </c>
      <c r="C348" s="2" t="s">
        <v>111</v>
      </c>
      <c r="D348" s="2" t="s">
        <v>112</v>
      </c>
      <c r="E348" s="53">
        <v>3025</v>
      </c>
      <c r="G348" s="4">
        <v>1</v>
      </c>
      <c r="H348" s="4">
        <v>0</v>
      </c>
      <c r="I348" s="34">
        <v>10</v>
      </c>
      <c r="J348" s="3">
        <v>0</v>
      </c>
      <c r="L348" s="3">
        <v>0</v>
      </c>
      <c r="N348" s="27">
        <f t="shared" si="1451"/>
        <v>0</v>
      </c>
      <c r="O348" s="5">
        <f t="shared" si="1452"/>
        <v>10</v>
      </c>
      <c r="P348" s="5">
        <f t="shared" si="1453"/>
        <v>10</v>
      </c>
      <c r="Q348" s="5">
        <f t="shared" si="1454"/>
        <v>10</v>
      </c>
      <c r="R348" s="37"/>
      <c r="T348" s="25">
        <v>0</v>
      </c>
      <c r="V348" s="3">
        <v>1</v>
      </c>
      <c r="Y348" s="2">
        <v>1</v>
      </c>
      <c r="Z348" s="5">
        <f t="shared" si="1455"/>
        <v>10</v>
      </c>
      <c r="AA348" s="2">
        <v>100</v>
      </c>
      <c r="AB348" s="5">
        <f t="shared" si="1456"/>
        <v>1000</v>
      </c>
      <c r="AD348" s="25">
        <v>0</v>
      </c>
      <c r="AE348" s="5">
        <f t="shared" si="1479"/>
        <v>0</v>
      </c>
      <c r="AG348" s="2">
        <v>3</v>
      </c>
      <c r="AH348" s="46">
        <v>0</v>
      </c>
      <c r="AM348" s="2">
        <v>0</v>
      </c>
      <c r="AN348" s="33">
        <f t="shared" si="1422"/>
        <v>2221</v>
      </c>
      <c r="AO348" s="40" t="s">
        <v>19</v>
      </c>
    </row>
    <row r="349" spans="1:43">
      <c r="A349" s="2" t="s">
        <v>110</v>
      </c>
      <c r="B349" s="55" t="s">
        <v>266</v>
      </c>
      <c r="C349" s="2" t="s">
        <v>111</v>
      </c>
      <c r="D349" s="2" t="s">
        <v>113</v>
      </c>
      <c r="E349" s="53">
        <v>3025</v>
      </c>
      <c r="G349" s="4">
        <v>2</v>
      </c>
      <c r="H349" s="4">
        <v>0</v>
      </c>
      <c r="I349" s="34">
        <v>20</v>
      </c>
      <c r="J349" s="3">
        <v>0</v>
      </c>
      <c r="L349" s="3">
        <v>0</v>
      </c>
      <c r="N349" s="27">
        <f t="shared" si="1451"/>
        <v>0</v>
      </c>
      <c r="O349" s="5">
        <f t="shared" si="1452"/>
        <v>20</v>
      </c>
      <c r="P349" s="5">
        <f t="shared" si="1453"/>
        <v>20</v>
      </c>
      <c r="Q349" s="5">
        <f t="shared" si="1454"/>
        <v>20</v>
      </c>
      <c r="R349" s="37"/>
      <c r="T349" s="25">
        <v>0</v>
      </c>
      <c r="V349" s="3">
        <v>2</v>
      </c>
      <c r="Y349" s="2">
        <v>1</v>
      </c>
      <c r="Z349" s="5">
        <f t="shared" si="1455"/>
        <v>20</v>
      </c>
      <c r="AA349" s="2">
        <v>100</v>
      </c>
      <c r="AB349" s="5">
        <f t="shared" si="1456"/>
        <v>2000</v>
      </c>
      <c r="AD349" s="25">
        <v>0</v>
      </c>
      <c r="AE349" s="5">
        <f t="shared" si="1479"/>
        <v>0</v>
      </c>
      <c r="AG349" s="2">
        <v>3</v>
      </c>
      <c r="AH349" s="46">
        <v>0.5</v>
      </c>
      <c r="AM349" s="2">
        <v>0</v>
      </c>
      <c r="AN349" s="33">
        <f t="shared" si="1422"/>
        <v>2596</v>
      </c>
      <c r="AO349" s="40" t="s">
        <v>19</v>
      </c>
    </row>
    <row r="350" spans="1:43">
      <c r="A350" s="2" t="s">
        <v>110</v>
      </c>
      <c r="B350" s="55" t="s">
        <v>266</v>
      </c>
      <c r="C350" s="2" t="s">
        <v>111</v>
      </c>
      <c r="D350" s="2" t="s">
        <v>114</v>
      </c>
      <c r="E350" s="53">
        <v>3025</v>
      </c>
      <c r="G350" s="4">
        <v>3</v>
      </c>
      <c r="H350" s="4">
        <v>0</v>
      </c>
      <c r="I350" s="34">
        <v>30</v>
      </c>
      <c r="J350" s="3">
        <v>0</v>
      </c>
      <c r="L350" s="3">
        <v>0</v>
      </c>
      <c r="N350" s="27">
        <f t="shared" si="1451"/>
        <v>0</v>
      </c>
      <c r="O350" s="5">
        <f t="shared" si="1452"/>
        <v>30</v>
      </c>
      <c r="P350" s="5">
        <f t="shared" si="1453"/>
        <v>30</v>
      </c>
      <c r="Q350" s="5">
        <f t="shared" si="1454"/>
        <v>30</v>
      </c>
      <c r="R350" s="37"/>
      <c r="T350" s="25">
        <v>0</v>
      </c>
      <c r="V350" s="3">
        <v>3</v>
      </c>
      <c r="Y350" s="2">
        <v>1</v>
      </c>
      <c r="Z350" s="5">
        <f t="shared" si="1455"/>
        <v>30</v>
      </c>
      <c r="AA350" s="2">
        <v>100</v>
      </c>
      <c r="AB350" s="5">
        <f t="shared" si="1456"/>
        <v>3000</v>
      </c>
      <c r="AD350" s="25">
        <v>0</v>
      </c>
      <c r="AE350" s="5">
        <f t="shared" si="1479"/>
        <v>0</v>
      </c>
      <c r="AG350" s="2">
        <v>3</v>
      </c>
      <c r="AH350" s="46">
        <v>1</v>
      </c>
      <c r="AM350" s="2">
        <v>0</v>
      </c>
      <c r="AN350" s="33">
        <f t="shared" si="1422"/>
        <v>2971</v>
      </c>
      <c r="AO350" s="40" t="s">
        <v>19</v>
      </c>
    </row>
    <row r="351" spans="1:43">
      <c r="A351" s="2" t="s">
        <v>115</v>
      </c>
      <c r="B351" s="55" t="s">
        <v>266</v>
      </c>
      <c r="C351" s="2" t="s">
        <v>111</v>
      </c>
      <c r="D351" s="2" t="s">
        <v>116</v>
      </c>
      <c r="E351" s="53">
        <v>3025</v>
      </c>
      <c r="G351" s="4">
        <v>2</v>
      </c>
      <c r="H351" s="4">
        <v>0</v>
      </c>
      <c r="I351" s="3">
        <v>10</v>
      </c>
      <c r="J351" s="3">
        <v>0</v>
      </c>
      <c r="L351" s="3">
        <v>0</v>
      </c>
      <c r="N351" s="27">
        <f t="shared" si="1451"/>
        <v>0</v>
      </c>
      <c r="O351" s="5">
        <f t="shared" si="1452"/>
        <v>10</v>
      </c>
      <c r="P351" s="5">
        <f t="shared" si="1453"/>
        <v>10</v>
      </c>
      <c r="Q351" s="5">
        <f t="shared" si="1454"/>
        <v>10</v>
      </c>
      <c r="R351" s="37"/>
      <c r="T351" s="25">
        <v>0</v>
      </c>
      <c r="V351" s="3">
        <v>1</v>
      </c>
      <c r="Y351" s="2">
        <v>1</v>
      </c>
      <c r="Z351" s="5">
        <f t="shared" si="1455"/>
        <v>10</v>
      </c>
      <c r="AA351" s="2">
        <v>100</v>
      </c>
      <c r="AB351" s="5">
        <f t="shared" si="1456"/>
        <v>1000</v>
      </c>
      <c r="AD351" s="25">
        <v>0</v>
      </c>
      <c r="AE351" s="5">
        <f t="shared" si="1479"/>
        <v>0</v>
      </c>
      <c r="AG351" s="2">
        <v>3</v>
      </c>
      <c r="AH351" s="46">
        <v>0</v>
      </c>
      <c r="AM351" s="2">
        <v>0</v>
      </c>
      <c r="AN351" s="33">
        <f t="shared" si="1422"/>
        <v>2221</v>
      </c>
      <c r="AO351" s="40" t="s">
        <v>19</v>
      </c>
    </row>
    <row r="352" spans="1:43">
      <c r="A352" s="2" t="s">
        <v>115</v>
      </c>
      <c r="B352" s="55" t="s">
        <v>266</v>
      </c>
      <c r="C352" s="2" t="s">
        <v>111</v>
      </c>
      <c r="D352" s="2" t="s">
        <v>117</v>
      </c>
      <c r="E352" s="53">
        <v>3025</v>
      </c>
      <c r="G352" s="4">
        <v>3</v>
      </c>
      <c r="H352" s="4">
        <v>0</v>
      </c>
      <c r="I352" s="3">
        <v>20</v>
      </c>
      <c r="J352" s="3">
        <v>0</v>
      </c>
      <c r="L352" s="3">
        <v>0</v>
      </c>
      <c r="N352" s="27">
        <f t="shared" si="1451"/>
        <v>0</v>
      </c>
      <c r="O352" s="5">
        <f t="shared" si="1452"/>
        <v>20</v>
      </c>
      <c r="P352" s="5">
        <f t="shared" si="1453"/>
        <v>20</v>
      </c>
      <c r="Q352" s="5">
        <f t="shared" si="1454"/>
        <v>20</v>
      </c>
      <c r="R352" s="37"/>
      <c r="T352" s="25">
        <v>0</v>
      </c>
      <c r="V352" s="3">
        <v>2</v>
      </c>
      <c r="Y352" s="2">
        <v>1</v>
      </c>
      <c r="Z352" s="5">
        <f t="shared" si="1455"/>
        <v>20</v>
      </c>
      <c r="AA352" s="2">
        <v>100</v>
      </c>
      <c r="AB352" s="5">
        <f t="shared" si="1456"/>
        <v>2000</v>
      </c>
      <c r="AD352" s="25">
        <v>0</v>
      </c>
      <c r="AE352" s="5">
        <f t="shared" si="1479"/>
        <v>0</v>
      </c>
      <c r="AG352" s="2">
        <v>3</v>
      </c>
      <c r="AH352" s="46">
        <v>0.5</v>
      </c>
      <c r="AM352" s="2">
        <v>0</v>
      </c>
      <c r="AN352" s="33">
        <f t="shared" si="1422"/>
        <v>2596</v>
      </c>
      <c r="AO352" s="40" t="s">
        <v>19</v>
      </c>
    </row>
    <row r="353" spans="1:41">
      <c r="A353" s="2" t="s">
        <v>115</v>
      </c>
      <c r="B353" s="55" t="s">
        <v>266</v>
      </c>
      <c r="C353" s="2" t="s">
        <v>111</v>
      </c>
      <c r="D353" s="2" t="s">
        <v>118</v>
      </c>
      <c r="E353" s="53">
        <v>3025</v>
      </c>
      <c r="G353" s="4">
        <v>4</v>
      </c>
      <c r="H353" s="4">
        <v>0</v>
      </c>
      <c r="I353" s="3">
        <v>30</v>
      </c>
      <c r="J353" s="3">
        <v>0</v>
      </c>
      <c r="L353" s="3">
        <v>0</v>
      </c>
      <c r="N353" s="27">
        <f t="shared" si="1451"/>
        <v>0</v>
      </c>
      <c r="O353" s="5">
        <f t="shared" si="1452"/>
        <v>30</v>
      </c>
      <c r="P353" s="5">
        <f t="shared" si="1453"/>
        <v>30</v>
      </c>
      <c r="Q353" s="5">
        <f t="shared" si="1454"/>
        <v>30</v>
      </c>
      <c r="R353" s="37"/>
      <c r="T353" s="25">
        <v>0</v>
      </c>
      <c r="V353" s="3">
        <v>3</v>
      </c>
      <c r="Y353" s="2">
        <v>1</v>
      </c>
      <c r="Z353" s="5">
        <f t="shared" si="1455"/>
        <v>30</v>
      </c>
      <c r="AA353" s="2">
        <v>100</v>
      </c>
      <c r="AB353" s="5">
        <f t="shared" si="1456"/>
        <v>3000</v>
      </c>
      <c r="AD353" s="25">
        <v>0</v>
      </c>
      <c r="AE353" s="5">
        <f t="shared" si="1479"/>
        <v>0</v>
      </c>
      <c r="AG353" s="2">
        <v>3</v>
      </c>
      <c r="AH353" s="46">
        <v>1</v>
      </c>
      <c r="AM353" s="2">
        <v>0</v>
      </c>
      <c r="AN353" s="33">
        <f t="shared" si="1422"/>
        <v>2971</v>
      </c>
      <c r="AO353" s="40" t="s">
        <v>19</v>
      </c>
    </row>
  </sheetData>
  <sortState ref="A129:AL134">
    <sortCondition ref="K129:K134"/>
  </sortState>
  <conditionalFormatting sqref="R1:R1048576">
    <cfRule type="containsText" dxfId="6" priority="7" operator="containsText" text="yes">
      <formula>NOT(ISERROR(SEARCH("yes",R1)))</formula>
    </cfRule>
    <cfRule type="containsText" dxfId="5" priority="8" operator="containsText" text="always">
      <formula>NOT(ISERROR(SEARCH("always",R1)))</formula>
    </cfRule>
  </conditionalFormatting>
  <conditionalFormatting sqref="E1:E1048576">
    <cfRule type="containsText" dxfId="4" priority="1" operator="containsText" text="Civil War">
      <formula>NOT(ISERROR(SEARCH("Civil War",E1)))</formula>
    </cfRule>
    <cfRule type="containsText" dxfId="3" priority="2" operator="containsText" text="pre-Clan">
      <formula>NOT(ISERROR(SEARCH("pre-Clan",E1)))</formula>
    </cfRule>
    <cfRule type="containsText" dxfId="2" priority="3" operator="containsText" text="Clan">
      <formula>NOT(ISERROR(SEARCH("Clan",E1)))</formula>
    </cfRule>
    <cfRule type="containsText" dxfId="1" priority="4" operator="containsText" text="SLDF">
      <formula>NOT(ISERROR(SEARCH("SLDF",E1)))</formula>
    </cfRule>
    <cfRule type="containsText" dxfId="0" priority="5" operator="containsText" text="3025">
      <formula>NOT(ISERROR(SEARCH("3025",E1)))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"/>
  <sheetViews>
    <sheetView zoomScale="85" zoomScaleNormal="85" workbookViewId="0">
      <pane ySplit="750" activePane="bottomLeft"/>
      <selection activeCell="E11" sqref="E11"/>
      <selection pane="bottomLeft"/>
    </sheetView>
  </sheetViews>
  <sheetFormatPr baseColWidth="10" defaultRowHeight="15"/>
  <cols>
    <col min="1" max="1" width="20.5703125" style="2" customWidth="1"/>
    <col min="2" max="2" width="19.42578125" style="2" customWidth="1"/>
    <col min="3" max="3" width="24.42578125" style="2" customWidth="1"/>
    <col min="4" max="5" width="15.7109375" style="2" customWidth="1"/>
    <col min="6" max="6" width="8.7109375" style="3" bestFit="1" customWidth="1"/>
    <col min="7" max="7" width="5.28515625" style="2" bestFit="1" customWidth="1"/>
    <col min="8" max="8" width="7.5703125" style="2" bestFit="1" customWidth="1"/>
    <col min="9" max="9" width="14.42578125" style="5" customWidth="1"/>
    <col min="10" max="10" width="6.7109375" style="7" bestFit="1" customWidth="1"/>
  </cols>
  <sheetData>
    <row r="1" spans="1:10" s="1" customFormat="1" ht="30" customHeight="1" thickBot="1">
      <c r="A1" s="16" t="s">
        <v>7</v>
      </c>
      <c r="B1" s="29" t="s">
        <v>90</v>
      </c>
      <c r="C1" s="29" t="s">
        <v>35</v>
      </c>
      <c r="D1" s="17" t="s">
        <v>88</v>
      </c>
      <c r="E1" s="17" t="s">
        <v>21</v>
      </c>
      <c r="F1" s="18" t="s">
        <v>11</v>
      </c>
      <c r="G1" s="17" t="s">
        <v>10</v>
      </c>
      <c r="H1" s="17" t="s">
        <v>29</v>
      </c>
      <c r="I1" s="17" t="s">
        <v>25</v>
      </c>
      <c r="J1" s="22" t="s">
        <v>18</v>
      </c>
    </row>
    <row r="2" spans="1:10">
      <c r="A2" s="9" t="s">
        <v>89</v>
      </c>
      <c r="B2" s="9" t="s">
        <v>91</v>
      </c>
      <c r="C2" s="9" t="s">
        <v>87</v>
      </c>
      <c r="D2" s="9" t="s">
        <v>92</v>
      </c>
      <c r="E2" s="9">
        <v>2</v>
      </c>
      <c r="F2" s="10">
        <v>1</v>
      </c>
      <c r="G2" s="9">
        <v>2</v>
      </c>
      <c r="H2" s="9">
        <v>0.5</v>
      </c>
      <c r="I2" s="26">
        <f>(F2*1000)/(G2+H2)</f>
        <v>400</v>
      </c>
      <c r="J2" s="15" t="s">
        <v>19</v>
      </c>
    </row>
    <row r="3" spans="1:10">
      <c r="A3" s="9" t="s">
        <v>89</v>
      </c>
      <c r="B3" s="9" t="s">
        <v>119</v>
      </c>
      <c r="C3" s="9" t="s">
        <v>87</v>
      </c>
      <c r="D3" s="9" t="s">
        <v>92</v>
      </c>
      <c r="E3" s="9">
        <v>4</v>
      </c>
      <c r="F3" s="10">
        <v>2</v>
      </c>
      <c r="G3" s="9">
        <v>2</v>
      </c>
      <c r="H3" s="9">
        <v>1</v>
      </c>
      <c r="I3" s="26">
        <f t="shared" ref="I3:I13" si="0">(F3*1000)/(G3+H3)</f>
        <v>666.66666666666663</v>
      </c>
      <c r="J3" s="7" t="s">
        <v>19</v>
      </c>
    </row>
    <row r="4" spans="1:10">
      <c r="A4" s="9" t="s">
        <v>89</v>
      </c>
      <c r="B4" s="9" t="s">
        <v>120</v>
      </c>
      <c r="C4" s="9" t="s">
        <v>87</v>
      </c>
      <c r="D4" s="9" t="s">
        <v>92</v>
      </c>
      <c r="E4" s="9">
        <v>5</v>
      </c>
      <c r="F4" s="10">
        <v>3</v>
      </c>
      <c r="G4" s="9">
        <v>2</v>
      </c>
      <c r="H4" s="9">
        <v>1.5</v>
      </c>
      <c r="I4" s="26">
        <f t="shared" si="0"/>
        <v>857.14285714285711</v>
      </c>
      <c r="J4" s="7" t="s">
        <v>19</v>
      </c>
    </row>
    <row r="5" spans="1:10">
      <c r="A5" s="9" t="s">
        <v>89</v>
      </c>
      <c r="B5" s="9" t="s">
        <v>121</v>
      </c>
      <c r="C5" s="9" t="s">
        <v>87</v>
      </c>
      <c r="D5" s="9" t="s">
        <v>92</v>
      </c>
      <c r="E5" s="9">
        <v>99</v>
      </c>
      <c r="F5" s="10">
        <v>3</v>
      </c>
      <c r="G5" s="9">
        <v>2</v>
      </c>
      <c r="H5" s="9">
        <v>0.5</v>
      </c>
      <c r="I5" s="26">
        <f t="shared" si="0"/>
        <v>1200</v>
      </c>
      <c r="J5" s="7" t="s">
        <v>19</v>
      </c>
    </row>
    <row r="6" spans="1:10">
      <c r="A6" s="2" t="s">
        <v>122</v>
      </c>
      <c r="B6" s="9" t="s">
        <v>124</v>
      </c>
      <c r="C6" s="9" t="s">
        <v>87</v>
      </c>
      <c r="D6" s="9" t="s">
        <v>123</v>
      </c>
      <c r="E6" s="9">
        <v>2</v>
      </c>
      <c r="F6" s="10">
        <v>1</v>
      </c>
      <c r="G6" s="9">
        <v>2</v>
      </c>
      <c r="H6" s="9">
        <v>0.5</v>
      </c>
      <c r="I6" s="26">
        <f t="shared" si="0"/>
        <v>400</v>
      </c>
      <c r="J6" s="7" t="s">
        <v>19</v>
      </c>
    </row>
    <row r="7" spans="1:10">
      <c r="A7" s="2" t="s">
        <v>122</v>
      </c>
      <c r="B7" s="9" t="s">
        <v>125</v>
      </c>
      <c r="C7" s="9" t="s">
        <v>87</v>
      </c>
      <c r="D7" s="9" t="s">
        <v>123</v>
      </c>
      <c r="E7" s="9">
        <v>4</v>
      </c>
      <c r="F7" s="10">
        <v>2</v>
      </c>
      <c r="G7" s="9">
        <v>2</v>
      </c>
      <c r="H7" s="9">
        <v>1</v>
      </c>
      <c r="I7" s="26">
        <f t="shared" si="0"/>
        <v>666.66666666666663</v>
      </c>
      <c r="J7" s="7" t="s">
        <v>19</v>
      </c>
    </row>
    <row r="8" spans="1:10">
      <c r="A8" s="2" t="s">
        <v>122</v>
      </c>
      <c r="B8" s="9" t="s">
        <v>126</v>
      </c>
      <c r="C8" s="9" t="s">
        <v>87</v>
      </c>
      <c r="D8" s="9" t="s">
        <v>123</v>
      </c>
      <c r="E8" s="9">
        <v>5</v>
      </c>
      <c r="F8" s="10">
        <v>3</v>
      </c>
      <c r="G8" s="9">
        <v>2</v>
      </c>
      <c r="H8" s="9">
        <v>1.5</v>
      </c>
      <c r="I8" s="26">
        <f t="shared" si="0"/>
        <v>857.14285714285711</v>
      </c>
      <c r="J8" s="7" t="s">
        <v>19</v>
      </c>
    </row>
    <row r="9" spans="1:10">
      <c r="A9" s="2" t="s">
        <v>122</v>
      </c>
      <c r="B9" s="9" t="s">
        <v>127</v>
      </c>
      <c r="C9" s="9" t="s">
        <v>87</v>
      </c>
      <c r="D9" s="9" t="s">
        <v>123</v>
      </c>
      <c r="E9" s="9">
        <v>99</v>
      </c>
      <c r="F9" s="10">
        <v>3</v>
      </c>
      <c r="G9" s="9">
        <v>2</v>
      </c>
      <c r="H9" s="9">
        <v>0.5</v>
      </c>
      <c r="I9" s="26">
        <f t="shared" si="0"/>
        <v>1200</v>
      </c>
      <c r="J9" s="7" t="s">
        <v>19</v>
      </c>
    </row>
    <row r="10" spans="1:10">
      <c r="A10" s="2" t="s">
        <v>128</v>
      </c>
      <c r="B10" s="2" t="s">
        <v>131</v>
      </c>
      <c r="C10" s="9" t="s">
        <v>87</v>
      </c>
      <c r="D10" s="9" t="s">
        <v>129</v>
      </c>
      <c r="E10" s="9">
        <v>2</v>
      </c>
      <c r="F10" s="10">
        <v>1</v>
      </c>
      <c r="G10" s="9">
        <v>2</v>
      </c>
      <c r="H10" s="9">
        <v>0.5</v>
      </c>
      <c r="I10" s="26">
        <f t="shared" si="0"/>
        <v>400</v>
      </c>
      <c r="J10" s="7" t="s">
        <v>19</v>
      </c>
    </row>
    <row r="11" spans="1:10">
      <c r="A11" s="2" t="s">
        <v>128</v>
      </c>
      <c r="B11" s="9" t="s">
        <v>130</v>
      </c>
      <c r="C11" s="9" t="s">
        <v>87</v>
      </c>
      <c r="D11" s="9" t="s">
        <v>129</v>
      </c>
      <c r="E11" s="9">
        <v>4</v>
      </c>
      <c r="F11" s="10">
        <v>2</v>
      </c>
      <c r="G11" s="9">
        <v>2</v>
      </c>
      <c r="H11" s="9">
        <v>1</v>
      </c>
      <c r="I11" s="26">
        <f t="shared" si="0"/>
        <v>666.66666666666663</v>
      </c>
      <c r="J11" s="7" t="s">
        <v>19</v>
      </c>
    </row>
    <row r="12" spans="1:10">
      <c r="A12" s="2" t="s">
        <v>128</v>
      </c>
      <c r="B12" s="9" t="s">
        <v>132</v>
      </c>
      <c r="C12" s="9" t="s">
        <v>87</v>
      </c>
      <c r="D12" s="9" t="s">
        <v>129</v>
      </c>
      <c r="E12" s="9">
        <v>5</v>
      </c>
      <c r="F12" s="10">
        <v>3</v>
      </c>
      <c r="G12" s="9">
        <v>2</v>
      </c>
      <c r="H12" s="9">
        <v>1.5</v>
      </c>
      <c r="I12" s="26">
        <f t="shared" si="0"/>
        <v>857.14285714285711</v>
      </c>
      <c r="J12" s="7" t="s">
        <v>19</v>
      </c>
    </row>
    <row r="13" spans="1:10">
      <c r="A13" s="2" t="s">
        <v>128</v>
      </c>
      <c r="B13" s="9" t="s">
        <v>133</v>
      </c>
      <c r="C13" s="9" t="s">
        <v>87</v>
      </c>
      <c r="D13" s="9" t="s">
        <v>129</v>
      </c>
      <c r="E13" s="9">
        <v>99</v>
      </c>
      <c r="F13" s="10">
        <v>3</v>
      </c>
      <c r="G13" s="9">
        <v>2</v>
      </c>
      <c r="H13" s="9">
        <v>0.5</v>
      </c>
      <c r="I13" s="26">
        <f t="shared" si="0"/>
        <v>1200</v>
      </c>
      <c r="J13" s="7" t="s">
        <v>19</v>
      </c>
    </row>
    <row r="14" spans="1:10">
      <c r="A14" s="2" t="s">
        <v>239</v>
      </c>
      <c r="B14" s="9" t="s">
        <v>235</v>
      </c>
      <c r="C14" s="9" t="s">
        <v>87</v>
      </c>
      <c r="D14" s="9" t="s">
        <v>236</v>
      </c>
      <c r="E14" s="9">
        <v>4</v>
      </c>
      <c r="F14" s="10">
        <v>1</v>
      </c>
      <c r="G14" s="9">
        <v>2</v>
      </c>
      <c r="H14" s="9">
        <v>1.5</v>
      </c>
      <c r="I14" s="26">
        <f>(F14*3000)/(G14+H14)</f>
        <v>857.14285714285711</v>
      </c>
      <c r="J14" s="7" t="s">
        <v>19</v>
      </c>
    </row>
    <row r="15" spans="1:10">
      <c r="A15" s="2" t="s">
        <v>239</v>
      </c>
      <c r="B15" s="9" t="s">
        <v>237</v>
      </c>
      <c r="C15" s="9" t="s">
        <v>87</v>
      </c>
      <c r="D15" s="9" t="s">
        <v>236</v>
      </c>
      <c r="E15" s="9">
        <v>5</v>
      </c>
      <c r="F15" s="10">
        <v>2</v>
      </c>
      <c r="G15" s="9">
        <v>2</v>
      </c>
      <c r="H15" s="9">
        <v>2</v>
      </c>
      <c r="I15" s="26">
        <f>(F15*3000)/(G15+H15)</f>
        <v>1500</v>
      </c>
      <c r="J15" s="7" t="s">
        <v>19</v>
      </c>
    </row>
    <row r="16" spans="1:10">
      <c r="A16" s="2" t="s">
        <v>239</v>
      </c>
      <c r="B16" s="9" t="s">
        <v>238</v>
      </c>
      <c r="C16" s="9" t="s">
        <v>87</v>
      </c>
      <c r="D16" s="9" t="s">
        <v>236</v>
      </c>
      <c r="E16" s="9">
        <v>99</v>
      </c>
      <c r="F16" s="10">
        <v>3</v>
      </c>
      <c r="G16" s="9">
        <v>2</v>
      </c>
      <c r="H16" s="9">
        <v>2.5</v>
      </c>
      <c r="I16" s="26">
        <f>(F16*3000)/(G16+H16)</f>
        <v>2000</v>
      </c>
      <c r="J16" s="7" t="s">
        <v>19</v>
      </c>
    </row>
    <row r="17" spans="1:10">
      <c r="A17" s="2" t="s">
        <v>239</v>
      </c>
      <c r="B17" s="9" t="s">
        <v>292</v>
      </c>
      <c r="C17" s="9" t="s">
        <v>87</v>
      </c>
      <c r="D17" s="9" t="s">
        <v>236</v>
      </c>
      <c r="E17" s="9">
        <v>99</v>
      </c>
      <c r="F17" s="10">
        <v>3</v>
      </c>
      <c r="G17" s="9">
        <v>2</v>
      </c>
      <c r="H17" s="9">
        <v>1</v>
      </c>
      <c r="I17" s="26">
        <f>(F17*3000)/(G17+H17)</f>
        <v>3000</v>
      </c>
      <c r="J17" s="7" t="s">
        <v>19</v>
      </c>
    </row>
    <row r="18" spans="1:10">
      <c r="B18" s="9"/>
      <c r="C18" s="9"/>
      <c r="I18" s="26"/>
    </row>
    <row r="19" spans="1:10">
      <c r="B19" s="9"/>
      <c r="C19" s="9"/>
      <c r="I19" s="26"/>
    </row>
    <row r="20" spans="1:10">
      <c r="B20" s="9"/>
      <c r="C20" s="9"/>
      <c r="I20" s="26"/>
    </row>
    <row r="21" spans="1:10">
      <c r="B21" s="9"/>
      <c r="C21" s="9"/>
      <c r="F21" s="28"/>
      <c r="I21" s="26"/>
    </row>
    <row r="22" spans="1:10">
      <c r="B22" s="9"/>
      <c r="C22" s="9"/>
      <c r="F22" s="28"/>
      <c r="I22" s="26"/>
    </row>
    <row r="23" spans="1:10">
      <c r="B23" s="9"/>
      <c r="C23" s="9"/>
      <c r="F23" s="28"/>
      <c r="I23" s="26"/>
    </row>
    <row r="24" spans="1:10">
      <c r="B24" s="9"/>
      <c r="C24" s="9"/>
      <c r="F24" s="28"/>
      <c r="I24" s="26"/>
    </row>
    <row r="25" spans="1:10">
      <c r="B25" s="9"/>
      <c r="C25" s="9"/>
      <c r="F25" s="28"/>
      <c r="I25" s="26"/>
    </row>
    <row r="26" spans="1:10">
      <c r="B26" s="9"/>
      <c r="C26" s="9"/>
      <c r="F26" s="28"/>
      <c r="I26" s="26"/>
    </row>
    <row r="27" spans="1:10">
      <c r="B27" s="9"/>
      <c r="C27" s="9"/>
      <c r="F27" s="28"/>
      <c r="I27" s="26"/>
    </row>
    <row r="28" spans="1:10">
      <c r="B28" s="9"/>
      <c r="C28" s="9"/>
      <c r="F28" s="28"/>
      <c r="I28" s="26"/>
    </row>
    <row r="29" spans="1:10">
      <c r="B29" s="9"/>
      <c r="C29" s="9"/>
      <c r="F29" s="28"/>
      <c r="I29" s="26"/>
    </row>
    <row r="30" spans="1:10">
      <c r="B30" s="9"/>
      <c r="C30" s="9"/>
      <c r="F30" s="28"/>
      <c r="I30" s="26"/>
    </row>
    <row r="31" spans="1:10">
      <c r="B31" s="9"/>
      <c r="C31" s="9"/>
      <c r="F31" s="28"/>
      <c r="I31" s="26"/>
    </row>
    <row r="32" spans="1:10">
      <c r="B32" s="9"/>
      <c r="C32" s="9"/>
      <c r="F32" s="28"/>
      <c r="I32" s="26"/>
    </row>
    <row r="33" spans="2:9">
      <c r="B33" s="9"/>
      <c r="C33" s="9"/>
      <c r="F33" s="28"/>
      <c r="I33" s="26"/>
    </row>
    <row r="34" spans="2:9">
      <c r="B34" s="9"/>
      <c r="C34" s="9"/>
      <c r="F34" s="28"/>
      <c r="I34" s="26"/>
    </row>
    <row r="35" spans="2:9">
      <c r="B35" s="9"/>
      <c r="C35" s="9"/>
      <c r="F35" s="28"/>
      <c r="I35" s="26"/>
    </row>
    <row r="36" spans="2:9">
      <c r="B36" s="9"/>
      <c r="C36" s="9"/>
      <c r="F36" s="28"/>
      <c r="I36" s="26"/>
    </row>
    <row r="37" spans="2:9">
      <c r="B37" s="9"/>
      <c r="C37" s="9"/>
      <c r="F37" s="28"/>
      <c r="I37" s="26"/>
    </row>
    <row r="38" spans="2:9">
      <c r="B38" s="9"/>
      <c r="C38" s="9"/>
      <c r="F38" s="28"/>
      <c r="I38" s="26"/>
    </row>
    <row r="39" spans="2:9">
      <c r="B39" s="9"/>
      <c r="C39" s="9"/>
      <c r="F39" s="28"/>
      <c r="I39" s="26"/>
    </row>
    <row r="40" spans="2:9">
      <c r="B40" s="9"/>
      <c r="C40" s="9"/>
      <c r="F40" s="28"/>
      <c r="I40" s="26"/>
    </row>
    <row r="41" spans="2:9">
      <c r="B41" s="9"/>
      <c r="C41" s="9"/>
      <c r="F41" s="28"/>
      <c r="I41" s="26"/>
    </row>
    <row r="42" spans="2:9">
      <c r="B42" s="9"/>
      <c r="C42" s="9"/>
      <c r="F42" s="28"/>
      <c r="I42" s="26"/>
    </row>
    <row r="43" spans="2:9">
      <c r="B43" s="9"/>
      <c r="C43" s="9"/>
      <c r="F43" s="28"/>
      <c r="I43" s="26"/>
    </row>
    <row r="44" spans="2:9">
      <c r="B44" s="9"/>
      <c r="C44" s="9"/>
      <c r="F44" s="28"/>
      <c r="I44" s="26"/>
    </row>
    <row r="45" spans="2:9">
      <c r="B45" s="9"/>
      <c r="C45" s="9"/>
      <c r="F45" s="28"/>
      <c r="I45" s="26"/>
    </row>
    <row r="46" spans="2:9">
      <c r="F46" s="28"/>
      <c r="I46" s="26"/>
    </row>
    <row r="47" spans="2:9">
      <c r="I47" s="26"/>
    </row>
    <row r="48" spans="2:9">
      <c r="I48" s="26"/>
    </row>
    <row r="49" spans="9:9">
      <c r="I49" s="26"/>
    </row>
    <row r="50" spans="9:9">
      <c r="I50" s="26"/>
    </row>
    <row r="51" spans="9:9">
      <c r="I51" s="26"/>
    </row>
    <row r="52" spans="9:9">
      <c r="I52" s="26"/>
    </row>
    <row r="53" spans="9:9">
      <c r="I53" s="26"/>
    </row>
    <row r="54" spans="9:9">
      <c r="I54" s="26"/>
    </row>
    <row r="55" spans="9:9">
      <c r="I55" s="26"/>
    </row>
    <row r="56" spans="9:9">
      <c r="I56" s="26"/>
    </row>
    <row r="57" spans="9:9">
      <c r="I57" s="26"/>
    </row>
    <row r="58" spans="9:9">
      <c r="I58" s="26"/>
    </row>
    <row r="59" spans="9:9">
      <c r="I59" s="26"/>
    </row>
    <row r="60" spans="9:9">
      <c r="I60" s="26"/>
    </row>
    <row r="61" spans="9:9">
      <c r="I61" s="26"/>
    </row>
    <row r="62" spans="9:9">
      <c r="I62" s="26"/>
    </row>
    <row r="63" spans="9:9">
      <c r="I63" s="26"/>
    </row>
    <row r="64" spans="9:9">
      <c r="I64" s="26"/>
    </row>
    <row r="65" spans="9:9">
      <c r="I65" s="26"/>
    </row>
    <row r="66" spans="9:9">
      <c r="I66" s="26"/>
    </row>
    <row r="67" spans="9:9">
      <c r="I67" s="26"/>
    </row>
    <row r="68" spans="9:9">
      <c r="I68" s="26"/>
    </row>
    <row r="69" spans="9:9">
      <c r="I69" s="26"/>
    </row>
    <row r="70" spans="9:9">
      <c r="I70" s="26"/>
    </row>
    <row r="71" spans="9:9">
      <c r="I71" s="26"/>
    </row>
    <row r="72" spans="9:9">
      <c r="I72" s="26"/>
    </row>
    <row r="73" spans="9:9">
      <c r="I73" s="26"/>
    </row>
    <row r="74" spans="9:9">
      <c r="I74" s="26"/>
    </row>
    <row r="75" spans="9:9">
      <c r="I75" s="26"/>
    </row>
    <row r="76" spans="9:9">
      <c r="I76" s="26"/>
    </row>
    <row r="77" spans="9:9">
      <c r="I77" s="26"/>
    </row>
    <row r="78" spans="9:9">
      <c r="I78" s="26"/>
    </row>
    <row r="79" spans="9:9">
      <c r="I79" s="26"/>
    </row>
    <row r="80" spans="9:9">
      <c r="I80" s="26"/>
    </row>
    <row r="81" spans="9:9">
      <c r="I81" s="26"/>
    </row>
    <row r="82" spans="9:9">
      <c r="I82" s="26"/>
    </row>
    <row r="83" spans="9:9">
      <c r="I83" s="26"/>
    </row>
    <row r="84" spans="9:9">
      <c r="I84" s="26"/>
    </row>
    <row r="85" spans="9:9">
      <c r="I85" s="26"/>
    </row>
    <row r="86" spans="9:9">
      <c r="I86" s="26"/>
    </row>
    <row r="87" spans="9:9">
      <c r="I87" s="26"/>
    </row>
    <row r="88" spans="9:9">
      <c r="I88" s="26"/>
    </row>
    <row r="89" spans="9:9">
      <c r="I89" s="26"/>
    </row>
    <row r="90" spans="9:9">
      <c r="I90" s="26"/>
    </row>
    <row r="91" spans="9:9">
      <c r="I91" s="26"/>
    </row>
    <row r="92" spans="9:9">
      <c r="I92" s="26"/>
    </row>
    <row r="93" spans="9:9">
      <c r="I93" s="26"/>
    </row>
    <row r="94" spans="9:9">
      <c r="I94" s="26"/>
    </row>
    <row r="95" spans="9:9">
      <c r="I95" s="26"/>
    </row>
    <row r="96" spans="9:9">
      <c r="I96" s="26"/>
    </row>
    <row r="97" spans="9:9">
      <c r="I97" s="26"/>
    </row>
    <row r="98" spans="9:9">
      <c r="I98" s="26"/>
    </row>
    <row r="99" spans="9:9">
      <c r="I99" s="26"/>
    </row>
    <row r="100" spans="9:9">
      <c r="I100" s="26"/>
    </row>
    <row r="101" spans="9:9">
      <c r="I101" s="26"/>
    </row>
    <row r="102" spans="9:9">
      <c r="I102" s="26"/>
    </row>
    <row r="103" spans="9:9">
      <c r="I103" s="26"/>
    </row>
    <row r="104" spans="9:9">
      <c r="I104" s="26"/>
    </row>
    <row r="105" spans="9:9">
      <c r="I105" s="26"/>
    </row>
    <row r="106" spans="9:9">
      <c r="I106" s="26"/>
    </row>
    <row r="107" spans="9:9">
      <c r="I107" s="26"/>
    </row>
    <row r="108" spans="9:9">
      <c r="I108" s="26"/>
    </row>
    <row r="109" spans="9:9">
      <c r="I109" s="26"/>
    </row>
    <row r="110" spans="9:9">
      <c r="I110" s="26"/>
    </row>
    <row r="111" spans="9:9">
      <c r="I111" s="26"/>
    </row>
    <row r="112" spans="9:9">
      <c r="I112" s="26"/>
    </row>
    <row r="113" spans="9:9">
      <c r="I113" s="26"/>
    </row>
    <row r="114" spans="9:9">
      <c r="I114" s="26"/>
    </row>
    <row r="115" spans="9:9">
      <c r="I115" s="26"/>
    </row>
    <row r="116" spans="9:9">
      <c r="I116" s="26"/>
    </row>
    <row r="117" spans="9:9">
      <c r="I117" s="26"/>
    </row>
    <row r="118" spans="9:9">
      <c r="I118" s="26"/>
    </row>
    <row r="119" spans="9:9">
      <c r="I119" s="26"/>
    </row>
    <row r="120" spans="9:9">
      <c r="I120" s="26"/>
    </row>
    <row r="121" spans="9:9">
      <c r="I121" s="26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I7" sqref="I7"/>
    </sheetView>
  </sheetViews>
  <sheetFormatPr baseColWidth="10" defaultRowHeight="15"/>
  <cols>
    <col min="1" max="1" width="14.85546875" customWidth="1"/>
    <col min="2" max="2" width="7.140625" bestFit="1" customWidth="1"/>
    <col min="3" max="3" width="9.42578125" bestFit="1" customWidth="1"/>
    <col min="4" max="4" width="9" style="66" bestFit="1" customWidth="1"/>
    <col min="5" max="5" width="8.28515625" bestFit="1" customWidth="1"/>
    <col min="6" max="6" width="9.7109375" style="66" bestFit="1" customWidth="1"/>
    <col min="7" max="8" width="9.7109375" customWidth="1"/>
    <col min="9" max="9" width="10.28515625" bestFit="1" customWidth="1"/>
  </cols>
  <sheetData>
    <row r="1" spans="1:9" s="58" customFormat="1" ht="32.25" customHeight="1">
      <c r="A1" s="62" t="s">
        <v>1</v>
      </c>
      <c r="B1" s="62" t="s">
        <v>301</v>
      </c>
      <c r="C1" s="62" t="s">
        <v>300</v>
      </c>
      <c r="D1" s="63" t="s">
        <v>293</v>
      </c>
      <c r="E1" s="62" t="s">
        <v>294</v>
      </c>
      <c r="F1" s="63" t="s">
        <v>304</v>
      </c>
      <c r="G1" s="62" t="s">
        <v>305</v>
      </c>
      <c r="H1" s="62" t="s">
        <v>303</v>
      </c>
      <c r="I1" s="62" t="s">
        <v>302</v>
      </c>
    </row>
    <row r="2" spans="1:9">
      <c r="A2" s="64" t="s">
        <v>0</v>
      </c>
      <c r="B2" s="64">
        <v>24</v>
      </c>
      <c r="C2" s="64">
        <v>30</v>
      </c>
      <c r="D2" s="65">
        <f>C2/I2</f>
        <v>7.5</v>
      </c>
      <c r="E2" s="64">
        <f>D2*B2</f>
        <v>180</v>
      </c>
      <c r="F2" s="65">
        <f>D2/2</f>
        <v>3.75</v>
      </c>
      <c r="G2" s="64">
        <v>18</v>
      </c>
      <c r="H2" s="64">
        <f>F2*G2</f>
        <v>67.5</v>
      </c>
      <c r="I2" s="64">
        <v>4</v>
      </c>
    </row>
    <row r="3" spans="1:9">
      <c r="A3" s="64" t="s">
        <v>3</v>
      </c>
      <c r="B3" s="64">
        <v>14</v>
      </c>
      <c r="C3" s="64">
        <v>50</v>
      </c>
      <c r="D3" s="65">
        <f t="shared" ref="D3:D14" si="0">C3/I3</f>
        <v>12.5</v>
      </c>
      <c r="E3" s="64">
        <f t="shared" ref="E3:E14" si="1">D3*B3</f>
        <v>175</v>
      </c>
      <c r="F3" s="65">
        <f t="shared" ref="F3:F14" si="2">D3/2</f>
        <v>6.25</v>
      </c>
      <c r="G3" s="64">
        <v>11</v>
      </c>
      <c r="H3" s="64">
        <f t="shared" ref="H3:H14" si="3">F3*G3</f>
        <v>68.75</v>
      </c>
      <c r="I3" s="64">
        <v>4</v>
      </c>
    </row>
    <row r="4" spans="1:9">
      <c r="A4" s="64" t="s">
        <v>4</v>
      </c>
      <c r="B4" s="64">
        <v>10</v>
      </c>
      <c r="C4" s="64">
        <v>70</v>
      </c>
      <c r="D4" s="65">
        <f t="shared" si="0"/>
        <v>17.5</v>
      </c>
      <c r="E4" s="64">
        <f t="shared" si="1"/>
        <v>175</v>
      </c>
      <c r="F4" s="65">
        <f t="shared" si="2"/>
        <v>8.75</v>
      </c>
      <c r="G4" s="64">
        <v>8</v>
      </c>
      <c r="H4" s="64">
        <f t="shared" si="3"/>
        <v>70</v>
      </c>
      <c r="I4" s="64">
        <v>4</v>
      </c>
    </row>
    <row r="5" spans="1:9">
      <c r="A5" s="64" t="s">
        <v>5</v>
      </c>
      <c r="B5" s="64">
        <v>6</v>
      </c>
      <c r="C5" s="64">
        <v>110</v>
      </c>
      <c r="D5" s="65">
        <f t="shared" si="0"/>
        <v>27.5</v>
      </c>
      <c r="E5" s="64">
        <f t="shared" si="1"/>
        <v>165</v>
      </c>
      <c r="F5" s="65">
        <f t="shared" si="2"/>
        <v>13.75</v>
      </c>
      <c r="G5" s="64">
        <v>4</v>
      </c>
      <c r="H5" s="64">
        <f t="shared" si="3"/>
        <v>55</v>
      </c>
      <c r="I5" s="64">
        <v>4</v>
      </c>
    </row>
    <row r="6" spans="1:9">
      <c r="A6" s="64" t="s">
        <v>187</v>
      </c>
      <c r="B6" s="64">
        <v>12</v>
      </c>
      <c r="C6" s="64">
        <v>70</v>
      </c>
      <c r="D6" s="65">
        <f t="shared" si="0"/>
        <v>17.5</v>
      </c>
      <c r="E6" s="64">
        <f t="shared" si="1"/>
        <v>210</v>
      </c>
      <c r="F6" s="65"/>
      <c r="G6" s="64"/>
      <c r="H6" s="64"/>
      <c r="I6" s="64">
        <v>4</v>
      </c>
    </row>
    <row r="7" spans="1:9">
      <c r="A7" s="64" t="s">
        <v>83</v>
      </c>
      <c r="B7" s="64">
        <v>100</v>
      </c>
      <c r="C7" s="64">
        <v>8</v>
      </c>
      <c r="D7" s="65">
        <f t="shared" si="0"/>
        <v>2</v>
      </c>
      <c r="E7" s="64">
        <f t="shared" si="1"/>
        <v>200</v>
      </c>
      <c r="F7" s="65">
        <f t="shared" si="2"/>
        <v>1</v>
      </c>
      <c r="G7" s="64">
        <v>72</v>
      </c>
      <c r="H7" s="64">
        <f t="shared" si="3"/>
        <v>72</v>
      </c>
      <c r="I7" s="67">
        <v>4</v>
      </c>
    </row>
    <row r="8" spans="1:9">
      <c r="A8" s="64" t="s">
        <v>77</v>
      </c>
      <c r="B8" s="64">
        <v>120</v>
      </c>
      <c r="C8" s="64">
        <v>4</v>
      </c>
      <c r="D8" s="65">
        <f t="shared" si="0"/>
        <v>2</v>
      </c>
      <c r="E8" s="64">
        <f t="shared" si="1"/>
        <v>240</v>
      </c>
      <c r="F8" s="65">
        <f t="shared" si="2"/>
        <v>1</v>
      </c>
      <c r="G8" s="64">
        <v>90</v>
      </c>
      <c r="H8" s="64">
        <f t="shared" si="3"/>
        <v>90</v>
      </c>
      <c r="I8" s="64">
        <v>2</v>
      </c>
    </row>
    <row r="9" spans="1:9">
      <c r="A9" s="64" t="s">
        <v>74</v>
      </c>
      <c r="B9" s="64">
        <v>8</v>
      </c>
      <c r="C9" s="64">
        <v>80</v>
      </c>
      <c r="D9" s="65">
        <v>0</v>
      </c>
      <c r="E9" s="64">
        <f t="shared" si="1"/>
        <v>0</v>
      </c>
      <c r="F9" s="65"/>
      <c r="G9" s="64"/>
      <c r="H9" s="64"/>
      <c r="I9" s="64">
        <v>2</v>
      </c>
    </row>
    <row r="10" spans="1:9">
      <c r="A10" s="64" t="s">
        <v>295</v>
      </c>
      <c r="B10" s="64">
        <v>200</v>
      </c>
      <c r="C10" s="64">
        <v>3</v>
      </c>
      <c r="D10" s="65">
        <f t="shared" si="0"/>
        <v>1.5</v>
      </c>
      <c r="E10" s="64">
        <f t="shared" si="1"/>
        <v>300</v>
      </c>
      <c r="F10" s="65">
        <f t="shared" si="2"/>
        <v>0.75</v>
      </c>
      <c r="G10" s="64">
        <v>150</v>
      </c>
      <c r="H10" s="64">
        <f t="shared" si="3"/>
        <v>112.5</v>
      </c>
      <c r="I10" s="64">
        <v>2</v>
      </c>
    </row>
    <row r="11" spans="1:9">
      <c r="A11" s="64" t="s">
        <v>296</v>
      </c>
      <c r="B11" s="64">
        <v>5</v>
      </c>
      <c r="C11" s="64">
        <v>150</v>
      </c>
      <c r="D11" s="65">
        <f t="shared" si="0"/>
        <v>75</v>
      </c>
      <c r="E11" s="64">
        <f t="shared" si="1"/>
        <v>375</v>
      </c>
      <c r="F11" s="65">
        <f t="shared" si="2"/>
        <v>37.5</v>
      </c>
      <c r="G11" s="64"/>
      <c r="H11" s="64">
        <f t="shared" si="3"/>
        <v>0</v>
      </c>
      <c r="I11" s="64">
        <v>2</v>
      </c>
    </row>
    <row r="12" spans="1:9">
      <c r="A12" s="64" t="s">
        <v>297</v>
      </c>
      <c r="B12" s="64">
        <v>10</v>
      </c>
      <c r="C12" s="64">
        <v>100</v>
      </c>
      <c r="D12" s="65">
        <f t="shared" si="0"/>
        <v>50</v>
      </c>
      <c r="E12" s="64">
        <f t="shared" si="1"/>
        <v>500</v>
      </c>
      <c r="F12" s="65">
        <f t="shared" si="2"/>
        <v>25</v>
      </c>
      <c r="G12" s="64"/>
      <c r="H12" s="64">
        <f t="shared" si="3"/>
        <v>0</v>
      </c>
      <c r="I12" s="64">
        <v>2</v>
      </c>
    </row>
    <row r="13" spans="1:9">
      <c r="A13" s="64" t="s">
        <v>298</v>
      </c>
      <c r="B13" s="64">
        <v>20</v>
      </c>
      <c r="C13" s="64">
        <v>80</v>
      </c>
      <c r="D13" s="65">
        <f t="shared" si="0"/>
        <v>40</v>
      </c>
      <c r="E13" s="64">
        <f t="shared" si="1"/>
        <v>800</v>
      </c>
      <c r="F13" s="65">
        <f t="shared" si="2"/>
        <v>20</v>
      </c>
      <c r="G13" s="64"/>
      <c r="H13" s="64">
        <f t="shared" si="3"/>
        <v>0</v>
      </c>
      <c r="I13" s="64">
        <v>2</v>
      </c>
    </row>
    <row r="14" spans="1:9">
      <c r="A14" s="64" t="s">
        <v>299</v>
      </c>
      <c r="B14" s="64">
        <v>5</v>
      </c>
      <c r="C14" s="64">
        <v>125</v>
      </c>
      <c r="D14" s="65">
        <f t="shared" si="0"/>
        <v>62.5</v>
      </c>
      <c r="E14" s="64">
        <f t="shared" si="1"/>
        <v>312.5</v>
      </c>
      <c r="F14" s="65">
        <f t="shared" si="2"/>
        <v>31.25</v>
      </c>
      <c r="G14" s="64"/>
      <c r="H14" s="64">
        <f t="shared" si="3"/>
        <v>0</v>
      </c>
      <c r="I14" s="64">
        <v>2</v>
      </c>
    </row>
    <row r="15" spans="1:9">
      <c r="A15" s="64" t="s">
        <v>306</v>
      </c>
      <c r="B15" s="64">
        <v>100</v>
      </c>
      <c r="C15" s="64">
        <v>8</v>
      </c>
      <c r="D15" s="65">
        <f t="shared" ref="D15" si="4">C15/I15</f>
        <v>4</v>
      </c>
      <c r="E15" s="64">
        <f t="shared" ref="E15" si="5">D15*B15</f>
        <v>400</v>
      </c>
      <c r="F15" s="65"/>
      <c r="G15" s="64"/>
      <c r="H15" s="64">
        <f t="shared" ref="H15" si="6">F15*G15</f>
        <v>0</v>
      </c>
      <c r="I15" s="64">
        <v>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topLeftCell="A18" zoomScale="145" zoomScaleNormal="145" workbookViewId="0">
      <selection activeCell="A21" sqref="A21"/>
    </sheetView>
  </sheetViews>
  <sheetFormatPr baseColWidth="10" defaultRowHeight="15"/>
  <cols>
    <col min="1" max="1" width="8.5703125" bestFit="1" customWidth="1"/>
    <col min="2" max="2" width="9.85546875" style="60" bestFit="1" customWidth="1"/>
    <col min="3" max="3" width="11.140625" bestFit="1" customWidth="1"/>
    <col min="4" max="4" width="11.140625" customWidth="1"/>
    <col min="5" max="5" width="12.85546875" bestFit="1" customWidth="1"/>
    <col min="6" max="6" width="12.85546875" customWidth="1"/>
    <col min="7" max="8" width="11.85546875" bestFit="1" customWidth="1"/>
    <col min="9" max="9" width="14.28515625" bestFit="1" customWidth="1"/>
    <col min="10" max="10" width="9" bestFit="1" customWidth="1"/>
  </cols>
  <sheetData>
    <row r="1" spans="1:10">
      <c r="A1" t="s">
        <v>309</v>
      </c>
      <c r="B1" s="60" t="s">
        <v>307</v>
      </c>
      <c r="C1" s="66" t="s">
        <v>313</v>
      </c>
      <c r="G1" s="66" t="s">
        <v>310</v>
      </c>
      <c r="H1" s="60" t="s">
        <v>307</v>
      </c>
      <c r="I1" t="s">
        <v>308</v>
      </c>
      <c r="J1" s="66" t="s">
        <v>312</v>
      </c>
    </row>
    <row r="2" spans="1:10">
      <c r="A2">
        <v>100</v>
      </c>
      <c r="B2" s="60">
        <v>0.75</v>
      </c>
      <c r="C2" s="69">
        <f>MAX(A2*B2,30)</f>
        <v>75</v>
      </c>
      <c r="D2" s="59"/>
      <c r="G2" s="66">
        <v>160</v>
      </c>
      <c r="H2" s="60">
        <v>0.75</v>
      </c>
      <c r="I2" s="59">
        <f t="shared" ref="I2:I13" si="0">MAX(G2*H2,30)</f>
        <v>120</v>
      </c>
      <c r="J2" s="68">
        <f>MROUND(I2,5)</f>
        <v>120</v>
      </c>
    </row>
    <row r="3" spans="1:10">
      <c r="A3">
        <v>95</v>
      </c>
      <c r="B3" s="61">
        <f>B2</f>
        <v>0.75</v>
      </c>
      <c r="C3" s="69">
        <f t="shared" ref="C3:C19" si="1">MAX(A3*B3,30)</f>
        <v>71.25</v>
      </c>
      <c r="D3" s="59"/>
      <c r="G3" s="66">
        <v>155</v>
      </c>
      <c r="H3" s="61">
        <f t="shared" ref="H3:H15" si="2">H2</f>
        <v>0.75</v>
      </c>
      <c r="I3" s="59">
        <f t="shared" si="0"/>
        <v>116.25</v>
      </c>
      <c r="J3" s="68">
        <f t="shared" ref="J3:J31" si="3">MROUND(I3,5)</f>
        <v>115</v>
      </c>
    </row>
    <row r="4" spans="1:10">
      <c r="A4">
        <v>90</v>
      </c>
      <c r="B4" s="61">
        <f t="shared" ref="B4:B19" si="4">B3</f>
        <v>0.75</v>
      </c>
      <c r="C4" s="69">
        <f t="shared" si="1"/>
        <v>67.5</v>
      </c>
      <c r="D4" s="59"/>
      <c r="G4" s="66">
        <v>150</v>
      </c>
      <c r="H4" s="61">
        <f t="shared" si="2"/>
        <v>0.75</v>
      </c>
      <c r="I4" s="59">
        <f t="shared" si="0"/>
        <v>112.5</v>
      </c>
      <c r="J4" s="68">
        <f t="shared" si="3"/>
        <v>115</v>
      </c>
    </row>
    <row r="5" spans="1:10">
      <c r="A5">
        <v>85</v>
      </c>
      <c r="B5" s="61">
        <f t="shared" si="4"/>
        <v>0.75</v>
      </c>
      <c r="C5" s="69">
        <f t="shared" si="1"/>
        <v>63.75</v>
      </c>
      <c r="D5" s="59"/>
      <c r="G5" s="66">
        <v>145</v>
      </c>
      <c r="H5" s="61">
        <f t="shared" si="2"/>
        <v>0.75</v>
      </c>
      <c r="I5" s="59">
        <f t="shared" si="0"/>
        <v>108.75</v>
      </c>
      <c r="J5" s="68">
        <f t="shared" si="3"/>
        <v>110</v>
      </c>
    </row>
    <row r="6" spans="1:10">
      <c r="A6">
        <v>80</v>
      </c>
      <c r="B6" s="61">
        <f t="shared" si="4"/>
        <v>0.75</v>
      </c>
      <c r="C6" s="69">
        <f t="shared" si="1"/>
        <v>60</v>
      </c>
      <c r="D6" s="59"/>
      <c r="G6" s="66">
        <v>140</v>
      </c>
      <c r="H6" s="61">
        <f t="shared" si="2"/>
        <v>0.75</v>
      </c>
      <c r="I6" s="59">
        <f t="shared" si="0"/>
        <v>105</v>
      </c>
      <c r="J6" s="68">
        <f t="shared" si="3"/>
        <v>105</v>
      </c>
    </row>
    <row r="7" spans="1:10">
      <c r="A7">
        <v>75</v>
      </c>
      <c r="B7" s="61">
        <f t="shared" si="4"/>
        <v>0.75</v>
      </c>
      <c r="C7" s="69">
        <f t="shared" si="1"/>
        <v>56.25</v>
      </c>
      <c r="D7" s="59"/>
      <c r="G7" s="66">
        <v>135</v>
      </c>
      <c r="H7" s="61">
        <f t="shared" si="2"/>
        <v>0.75</v>
      </c>
      <c r="I7" s="59">
        <f t="shared" si="0"/>
        <v>101.25</v>
      </c>
      <c r="J7" s="68">
        <f t="shared" si="3"/>
        <v>100</v>
      </c>
    </row>
    <row r="8" spans="1:10">
      <c r="A8">
        <v>70</v>
      </c>
      <c r="B8" s="61">
        <f t="shared" si="4"/>
        <v>0.75</v>
      </c>
      <c r="C8" s="69">
        <f t="shared" si="1"/>
        <v>52.5</v>
      </c>
      <c r="D8" s="59"/>
      <c r="G8" s="66">
        <v>130</v>
      </c>
      <c r="H8" s="61">
        <f t="shared" si="2"/>
        <v>0.75</v>
      </c>
      <c r="I8" s="59">
        <f t="shared" si="0"/>
        <v>97.5</v>
      </c>
      <c r="J8" s="68">
        <f t="shared" si="3"/>
        <v>100</v>
      </c>
    </row>
    <row r="9" spans="1:10">
      <c r="A9">
        <v>65</v>
      </c>
      <c r="B9" s="61">
        <f t="shared" si="4"/>
        <v>0.75</v>
      </c>
      <c r="C9" s="69">
        <f t="shared" si="1"/>
        <v>48.75</v>
      </c>
      <c r="D9" s="59"/>
      <c r="G9" s="66">
        <v>125</v>
      </c>
      <c r="H9" s="61">
        <f t="shared" si="2"/>
        <v>0.75</v>
      </c>
      <c r="I9" s="59">
        <f t="shared" si="0"/>
        <v>93.75</v>
      </c>
      <c r="J9" s="68">
        <f t="shared" si="3"/>
        <v>95</v>
      </c>
    </row>
    <row r="10" spans="1:10">
      <c r="A10">
        <v>60</v>
      </c>
      <c r="B10" s="61">
        <f t="shared" si="4"/>
        <v>0.75</v>
      </c>
      <c r="C10" s="69">
        <f t="shared" si="1"/>
        <v>45</v>
      </c>
      <c r="D10" s="59"/>
      <c r="G10" s="66">
        <v>120</v>
      </c>
      <c r="H10" s="61">
        <f t="shared" si="2"/>
        <v>0.75</v>
      </c>
      <c r="I10" s="59">
        <f t="shared" si="0"/>
        <v>90</v>
      </c>
      <c r="J10" s="68">
        <f t="shared" si="3"/>
        <v>90</v>
      </c>
    </row>
    <row r="11" spans="1:10">
      <c r="A11">
        <v>55</v>
      </c>
      <c r="B11" s="61">
        <f t="shared" si="4"/>
        <v>0.75</v>
      </c>
      <c r="C11" s="69">
        <f t="shared" si="1"/>
        <v>41.25</v>
      </c>
      <c r="D11" s="59"/>
      <c r="G11" s="66">
        <v>115</v>
      </c>
      <c r="H11" s="61">
        <f t="shared" si="2"/>
        <v>0.75</v>
      </c>
      <c r="I11" s="59">
        <f t="shared" si="0"/>
        <v>86.25</v>
      </c>
      <c r="J11" s="68">
        <f t="shared" si="3"/>
        <v>85</v>
      </c>
    </row>
    <row r="12" spans="1:10">
      <c r="A12">
        <v>50</v>
      </c>
      <c r="B12" s="61">
        <f t="shared" si="4"/>
        <v>0.75</v>
      </c>
      <c r="C12" s="69">
        <f t="shared" si="1"/>
        <v>37.5</v>
      </c>
      <c r="D12" s="59"/>
      <c r="G12" s="66">
        <v>110</v>
      </c>
      <c r="H12" s="61">
        <f t="shared" si="2"/>
        <v>0.75</v>
      </c>
      <c r="I12" s="59">
        <f t="shared" si="0"/>
        <v>82.5</v>
      </c>
      <c r="J12" s="68">
        <f t="shared" si="3"/>
        <v>85</v>
      </c>
    </row>
    <row r="13" spans="1:10">
      <c r="A13">
        <v>45</v>
      </c>
      <c r="B13" s="61">
        <f t="shared" si="4"/>
        <v>0.75</v>
      </c>
      <c r="C13" s="69">
        <f t="shared" si="1"/>
        <v>33.75</v>
      </c>
      <c r="D13" s="59"/>
      <c r="G13" s="66">
        <v>105</v>
      </c>
      <c r="H13" s="61">
        <f t="shared" si="2"/>
        <v>0.75</v>
      </c>
      <c r="I13" s="59">
        <f t="shared" si="0"/>
        <v>78.75</v>
      </c>
      <c r="J13" s="68">
        <f t="shared" si="3"/>
        <v>80</v>
      </c>
    </row>
    <row r="14" spans="1:10">
      <c r="A14">
        <v>40</v>
      </c>
      <c r="B14" s="61">
        <f t="shared" si="4"/>
        <v>0.75</v>
      </c>
      <c r="C14" s="69">
        <f t="shared" si="1"/>
        <v>30</v>
      </c>
      <c r="D14" s="59"/>
      <c r="G14" s="66">
        <v>100</v>
      </c>
      <c r="H14" s="61">
        <f t="shared" si="2"/>
        <v>0.75</v>
      </c>
      <c r="I14" s="59">
        <f>MAX(G14*H14,30)</f>
        <v>75</v>
      </c>
      <c r="J14" s="68">
        <f t="shared" si="3"/>
        <v>75</v>
      </c>
    </row>
    <row r="15" spans="1:10">
      <c r="A15">
        <v>35</v>
      </c>
      <c r="B15" s="61">
        <f t="shared" si="4"/>
        <v>0.75</v>
      </c>
      <c r="C15" s="69">
        <f t="shared" si="1"/>
        <v>30</v>
      </c>
      <c r="D15" s="59"/>
      <c r="G15" s="66">
        <v>95</v>
      </c>
      <c r="H15" s="61">
        <f t="shared" si="2"/>
        <v>0.75</v>
      </c>
      <c r="I15" s="59">
        <f t="shared" ref="I15:I31" si="5">MAX(G15*H15,30)</f>
        <v>71.25</v>
      </c>
      <c r="J15" s="68">
        <f t="shared" si="3"/>
        <v>70</v>
      </c>
    </row>
    <row r="16" spans="1:10">
      <c r="A16">
        <v>30</v>
      </c>
      <c r="B16" s="61">
        <f t="shared" si="4"/>
        <v>0.75</v>
      </c>
      <c r="C16" s="69">
        <f t="shared" si="1"/>
        <v>30</v>
      </c>
      <c r="D16" s="59"/>
      <c r="G16" s="66">
        <v>90</v>
      </c>
      <c r="H16" s="61">
        <f t="shared" ref="H16:H31" si="6">H15</f>
        <v>0.75</v>
      </c>
      <c r="I16" s="59">
        <f t="shared" si="5"/>
        <v>67.5</v>
      </c>
      <c r="J16" s="68">
        <f t="shared" si="3"/>
        <v>70</v>
      </c>
    </row>
    <row r="17" spans="1:10">
      <c r="A17">
        <v>25</v>
      </c>
      <c r="B17" s="61">
        <f t="shared" si="4"/>
        <v>0.75</v>
      </c>
      <c r="C17" s="69">
        <f t="shared" si="1"/>
        <v>30</v>
      </c>
      <c r="D17" s="59"/>
      <c r="G17" s="66">
        <v>85</v>
      </c>
      <c r="H17" s="61">
        <f t="shared" si="6"/>
        <v>0.75</v>
      </c>
      <c r="I17" s="59">
        <f t="shared" si="5"/>
        <v>63.75</v>
      </c>
      <c r="J17" s="68">
        <f t="shared" si="3"/>
        <v>65</v>
      </c>
    </row>
    <row r="18" spans="1:10">
      <c r="A18">
        <v>20</v>
      </c>
      <c r="B18" s="61">
        <f t="shared" si="4"/>
        <v>0.75</v>
      </c>
      <c r="C18" s="69">
        <f t="shared" si="1"/>
        <v>30</v>
      </c>
      <c r="D18" s="59"/>
      <c r="G18" s="66">
        <v>80</v>
      </c>
      <c r="H18" s="61">
        <f t="shared" si="6"/>
        <v>0.75</v>
      </c>
      <c r="I18" s="59">
        <f t="shared" si="5"/>
        <v>60</v>
      </c>
      <c r="J18" s="68">
        <f t="shared" si="3"/>
        <v>60</v>
      </c>
    </row>
    <row r="19" spans="1:10">
      <c r="A19">
        <v>15</v>
      </c>
      <c r="B19" s="61">
        <f t="shared" si="4"/>
        <v>0.75</v>
      </c>
      <c r="C19" s="69">
        <f t="shared" si="1"/>
        <v>30</v>
      </c>
      <c r="D19" s="59"/>
      <c r="G19" s="66">
        <v>75</v>
      </c>
      <c r="H19" s="61">
        <f t="shared" si="6"/>
        <v>0.75</v>
      </c>
      <c r="I19" s="59">
        <f t="shared" si="5"/>
        <v>56.25</v>
      </c>
      <c r="J19" s="68">
        <f t="shared" si="3"/>
        <v>55</v>
      </c>
    </row>
    <row r="20" spans="1:10">
      <c r="G20" s="66">
        <v>70</v>
      </c>
      <c r="H20" s="61">
        <f t="shared" si="6"/>
        <v>0.75</v>
      </c>
      <c r="I20" s="59">
        <f t="shared" si="5"/>
        <v>52.5</v>
      </c>
      <c r="J20" s="68">
        <f t="shared" si="3"/>
        <v>55</v>
      </c>
    </row>
    <row r="21" spans="1:10">
      <c r="A21" s="70" t="s">
        <v>309</v>
      </c>
      <c r="B21" s="71" t="s">
        <v>316</v>
      </c>
      <c r="C21" s="70" t="s">
        <v>311</v>
      </c>
      <c r="D21" t="s">
        <v>314</v>
      </c>
      <c r="E21" s="70" t="s">
        <v>315</v>
      </c>
      <c r="F21" s="66" t="s">
        <v>317</v>
      </c>
      <c r="G21" s="66">
        <v>65</v>
      </c>
      <c r="H21" s="61">
        <f t="shared" si="6"/>
        <v>0.75</v>
      </c>
      <c r="I21" s="59">
        <f t="shared" si="5"/>
        <v>48.75</v>
      </c>
      <c r="J21" s="68">
        <f t="shared" si="3"/>
        <v>50</v>
      </c>
    </row>
    <row r="22" spans="1:10">
      <c r="A22" s="70">
        <v>100</v>
      </c>
      <c r="B22" s="72">
        <f>MAX(MROUND(A22*1.25,5),30)</f>
        <v>125</v>
      </c>
      <c r="C22" s="73">
        <f>MAX(MROUND(B22,5),30)*2</f>
        <v>250</v>
      </c>
      <c r="D22" s="60">
        <v>0.25</v>
      </c>
      <c r="E22" s="73">
        <f>MAX(MROUND(C22*D22,5),15)</f>
        <v>65</v>
      </c>
      <c r="F22" s="74">
        <f>MROUND(E22/2,5)</f>
        <v>35</v>
      </c>
      <c r="G22" s="66">
        <v>60</v>
      </c>
      <c r="H22" s="61">
        <f t="shared" si="6"/>
        <v>0.75</v>
      </c>
      <c r="I22" s="59">
        <f t="shared" si="5"/>
        <v>45</v>
      </c>
      <c r="J22" s="68">
        <f t="shared" si="3"/>
        <v>45</v>
      </c>
    </row>
    <row r="23" spans="1:10">
      <c r="A23" s="70">
        <v>95</v>
      </c>
      <c r="B23" s="72">
        <f t="shared" ref="B23:B39" si="7">MAX(MROUND(A23*1.25,5),30)</f>
        <v>120</v>
      </c>
      <c r="C23" s="73">
        <f t="shared" ref="C23:C39" si="8">MAX(MROUND(B23,5),30)*2</f>
        <v>240</v>
      </c>
      <c r="D23" s="61">
        <f t="shared" ref="D23:D39" si="9">$D$22</f>
        <v>0.25</v>
      </c>
      <c r="E23" s="73">
        <f t="shared" ref="E23:E39" si="10">MAX(MROUND(C23*D23,5),15)</f>
        <v>60</v>
      </c>
      <c r="F23" s="74">
        <f t="shared" ref="F23:F39" si="11">MROUND(E23/2,5)</f>
        <v>30</v>
      </c>
      <c r="G23" s="66">
        <v>55</v>
      </c>
      <c r="H23" s="61">
        <f t="shared" si="6"/>
        <v>0.75</v>
      </c>
      <c r="I23" s="59">
        <f t="shared" si="5"/>
        <v>41.25</v>
      </c>
      <c r="J23" s="68">
        <f t="shared" si="3"/>
        <v>40</v>
      </c>
    </row>
    <row r="24" spans="1:10">
      <c r="A24" s="70">
        <v>90</v>
      </c>
      <c r="B24" s="72">
        <f t="shared" si="7"/>
        <v>115</v>
      </c>
      <c r="C24" s="73">
        <f t="shared" si="8"/>
        <v>230</v>
      </c>
      <c r="D24" s="61">
        <f t="shared" si="9"/>
        <v>0.25</v>
      </c>
      <c r="E24" s="73">
        <f t="shared" si="10"/>
        <v>60</v>
      </c>
      <c r="F24" s="74">
        <f t="shared" si="11"/>
        <v>30</v>
      </c>
      <c r="G24" s="66">
        <v>50</v>
      </c>
      <c r="H24" s="61">
        <f t="shared" si="6"/>
        <v>0.75</v>
      </c>
      <c r="I24" s="59">
        <f t="shared" si="5"/>
        <v>37.5</v>
      </c>
      <c r="J24" s="68">
        <f t="shared" si="3"/>
        <v>40</v>
      </c>
    </row>
    <row r="25" spans="1:10">
      <c r="A25" s="70">
        <v>85</v>
      </c>
      <c r="B25" s="72">
        <f t="shared" si="7"/>
        <v>105</v>
      </c>
      <c r="C25" s="73">
        <f t="shared" si="8"/>
        <v>210</v>
      </c>
      <c r="D25" s="61">
        <f t="shared" si="9"/>
        <v>0.25</v>
      </c>
      <c r="E25" s="73">
        <f t="shared" si="10"/>
        <v>55</v>
      </c>
      <c r="F25" s="74">
        <f t="shared" si="11"/>
        <v>30</v>
      </c>
      <c r="G25" s="66">
        <v>45</v>
      </c>
      <c r="H25" s="61">
        <f t="shared" si="6"/>
        <v>0.75</v>
      </c>
      <c r="I25" s="59">
        <f t="shared" si="5"/>
        <v>33.75</v>
      </c>
      <c r="J25" s="68">
        <f t="shared" si="3"/>
        <v>35</v>
      </c>
    </row>
    <row r="26" spans="1:10">
      <c r="A26" s="70">
        <v>80</v>
      </c>
      <c r="B26" s="72">
        <f t="shared" si="7"/>
        <v>100</v>
      </c>
      <c r="C26" s="73">
        <f t="shared" si="8"/>
        <v>200</v>
      </c>
      <c r="D26" s="61">
        <f t="shared" si="9"/>
        <v>0.25</v>
      </c>
      <c r="E26" s="73">
        <f t="shared" si="10"/>
        <v>50</v>
      </c>
      <c r="F26" s="74">
        <f t="shared" si="11"/>
        <v>25</v>
      </c>
      <c r="G26" s="66">
        <v>40</v>
      </c>
      <c r="H26" s="61">
        <f t="shared" si="6"/>
        <v>0.75</v>
      </c>
      <c r="I26" s="59">
        <f t="shared" si="5"/>
        <v>30</v>
      </c>
      <c r="J26" s="68">
        <f t="shared" si="3"/>
        <v>30</v>
      </c>
    </row>
    <row r="27" spans="1:10">
      <c r="A27" s="70">
        <v>75</v>
      </c>
      <c r="B27" s="72">
        <f t="shared" si="7"/>
        <v>95</v>
      </c>
      <c r="C27" s="73">
        <f t="shared" si="8"/>
        <v>190</v>
      </c>
      <c r="D27" s="61">
        <f t="shared" si="9"/>
        <v>0.25</v>
      </c>
      <c r="E27" s="73">
        <f t="shared" si="10"/>
        <v>50</v>
      </c>
      <c r="F27" s="74">
        <f t="shared" si="11"/>
        <v>25</v>
      </c>
      <c r="G27" s="66">
        <v>35</v>
      </c>
      <c r="H27" s="61">
        <f t="shared" si="6"/>
        <v>0.75</v>
      </c>
      <c r="I27" s="59">
        <f t="shared" si="5"/>
        <v>30</v>
      </c>
      <c r="J27" s="68">
        <f t="shared" si="3"/>
        <v>30</v>
      </c>
    </row>
    <row r="28" spans="1:10">
      <c r="A28" s="70">
        <v>70</v>
      </c>
      <c r="B28" s="72">
        <f t="shared" si="7"/>
        <v>90</v>
      </c>
      <c r="C28" s="73">
        <f t="shared" si="8"/>
        <v>180</v>
      </c>
      <c r="D28" s="61">
        <f t="shared" si="9"/>
        <v>0.25</v>
      </c>
      <c r="E28" s="73">
        <f t="shared" si="10"/>
        <v>45</v>
      </c>
      <c r="F28" s="74">
        <f t="shared" si="11"/>
        <v>25</v>
      </c>
      <c r="G28" s="66">
        <v>30</v>
      </c>
      <c r="H28" s="61">
        <f t="shared" si="6"/>
        <v>0.75</v>
      </c>
      <c r="I28" s="59">
        <f t="shared" si="5"/>
        <v>30</v>
      </c>
      <c r="J28" s="68">
        <f t="shared" si="3"/>
        <v>30</v>
      </c>
    </row>
    <row r="29" spans="1:10">
      <c r="A29" s="70">
        <v>65</v>
      </c>
      <c r="B29" s="72">
        <f t="shared" si="7"/>
        <v>80</v>
      </c>
      <c r="C29" s="73">
        <f t="shared" si="8"/>
        <v>160</v>
      </c>
      <c r="D29" s="61">
        <f t="shared" si="9"/>
        <v>0.25</v>
      </c>
      <c r="E29" s="73">
        <f t="shared" si="10"/>
        <v>40</v>
      </c>
      <c r="F29" s="74">
        <f t="shared" si="11"/>
        <v>20</v>
      </c>
      <c r="G29" s="66">
        <v>25</v>
      </c>
      <c r="H29" s="61">
        <f t="shared" si="6"/>
        <v>0.75</v>
      </c>
      <c r="I29" s="59">
        <f t="shared" si="5"/>
        <v>30</v>
      </c>
      <c r="J29" s="68">
        <f t="shared" si="3"/>
        <v>30</v>
      </c>
    </row>
    <row r="30" spans="1:10">
      <c r="A30" s="70">
        <v>60</v>
      </c>
      <c r="B30" s="72">
        <f t="shared" si="7"/>
        <v>75</v>
      </c>
      <c r="C30" s="73">
        <f t="shared" si="8"/>
        <v>150</v>
      </c>
      <c r="D30" s="61">
        <f t="shared" si="9"/>
        <v>0.25</v>
      </c>
      <c r="E30" s="73">
        <f t="shared" si="10"/>
        <v>40</v>
      </c>
      <c r="F30" s="74">
        <f t="shared" si="11"/>
        <v>20</v>
      </c>
      <c r="G30" s="66">
        <v>20</v>
      </c>
      <c r="H30" s="61">
        <f t="shared" si="6"/>
        <v>0.75</v>
      </c>
      <c r="I30" s="59">
        <f t="shared" si="5"/>
        <v>30</v>
      </c>
      <c r="J30" s="68">
        <f t="shared" si="3"/>
        <v>30</v>
      </c>
    </row>
    <row r="31" spans="1:10">
      <c r="A31" s="70">
        <v>55</v>
      </c>
      <c r="B31" s="72">
        <f t="shared" si="7"/>
        <v>70</v>
      </c>
      <c r="C31" s="73">
        <f t="shared" si="8"/>
        <v>140</v>
      </c>
      <c r="D31" s="61">
        <f t="shared" si="9"/>
        <v>0.25</v>
      </c>
      <c r="E31" s="73">
        <f t="shared" si="10"/>
        <v>35</v>
      </c>
      <c r="F31" s="74">
        <f t="shared" si="11"/>
        <v>20</v>
      </c>
      <c r="G31" s="66">
        <v>15</v>
      </c>
      <c r="H31" s="61">
        <f t="shared" si="6"/>
        <v>0.75</v>
      </c>
      <c r="I31" s="59">
        <f t="shared" si="5"/>
        <v>30</v>
      </c>
      <c r="J31" s="68">
        <f t="shared" si="3"/>
        <v>30</v>
      </c>
    </row>
    <row r="32" spans="1:10">
      <c r="A32" s="70">
        <v>50</v>
      </c>
      <c r="B32" s="72">
        <f t="shared" si="7"/>
        <v>65</v>
      </c>
      <c r="C32" s="73">
        <f t="shared" si="8"/>
        <v>130</v>
      </c>
      <c r="D32" s="61">
        <f t="shared" si="9"/>
        <v>0.25</v>
      </c>
      <c r="E32" s="73">
        <f t="shared" si="10"/>
        <v>35</v>
      </c>
      <c r="F32" s="74">
        <f t="shared" si="11"/>
        <v>20</v>
      </c>
    </row>
    <row r="33" spans="1:6">
      <c r="A33" s="70">
        <v>45</v>
      </c>
      <c r="B33" s="72">
        <f t="shared" si="7"/>
        <v>55</v>
      </c>
      <c r="C33" s="73">
        <f t="shared" si="8"/>
        <v>110</v>
      </c>
      <c r="D33" s="61">
        <f t="shared" si="9"/>
        <v>0.25</v>
      </c>
      <c r="E33" s="73">
        <f t="shared" si="10"/>
        <v>30</v>
      </c>
      <c r="F33" s="74">
        <f t="shared" si="11"/>
        <v>15</v>
      </c>
    </row>
    <row r="34" spans="1:6">
      <c r="A34" s="70">
        <v>40</v>
      </c>
      <c r="B34" s="72">
        <f t="shared" si="7"/>
        <v>50</v>
      </c>
      <c r="C34" s="73">
        <f t="shared" si="8"/>
        <v>100</v>
      </c>
      <c r="D34" s="61">
        <f t="shared" si="9"/>
        <v>0.25</v>
      </c>
      <c r="E34" s="73">
        <f t="shared" si="10"/>
        <v>25</v>
      </c>
      <c r="F34" s="74">
        <f t="shared" si="11"/>
        <v>15</v>
      </c>
    </row>
    <row r="35" spans="1:6">
      <c r="A35" s="70">
        <v>35</v>
      </c>
      <c r="B35" s="72">
        <f t="shared" si="7"/>
        <v>45</v>
      </c>
      <c r="C35" s="73">
        <f t="shared" si="8"/>
        <v>90</v>
      </c>
      <c r="D35" s="61">
        <f t="shared" si="9"/>
        <v>0.25</v>
      </c>
      <c r="E35" s="73">
        <f t="shared" si="10"/>
        <v>25</v>
      </c>
      <c r="F35" s="74">
        <f t="shared" si="11"/>
        <v>15</v>
      </c>
    </row>
    <row r="36" spans="1:6">
      <c r="A36" s="70">
        <v>30</v>
      </c>
      <c r="B36" s="72">
        <f t="shared" si="7"/>
        <v>40</v>
      </c>
      <c r="C36" s="73">
        <f t="shared" si="8"/>
        <v>80</v>
      </c>
      <c r="D36" s="61">
        <f t="shared" si="9"/>
        <v>0.25</v>
      </c>
      <c r="E36" s="73">
        <f t="shared" si="10"/>
        <v>20</v>
      </c>
      <c r="F36" s="74">
        <f t="shared" si="11"/>
        <v>10</v>
      </c>
    </row>
    <row r="37" spans="1:6">
      <c r="A37" s="70">
        <v>25</v>
      </c>
      <c r="B37" s="72">
        <f t="shared" si="7"/>
        <v>30</v>
      </c>
      <c r="C37" s="73">
        <f t="shared" si="8"/>
        <v>60</v>
      </c>
      <c r="D37" s="61">
        <f t="shared" si="9"/>
        <v>0.25</v>
      </c>
      <c r="E37" s="73">
        <f t="shared" si="10"/>
        <v>15</v>
      </c>
      <c r="F37" s="74">
        <f t="shared" si="11"/>
        <v>10</v>
      </c>
    </row>
    <row r="38" spans="1:6">
      <c r="A38" s="70">
        <v>20</v>
      </c>
      <c r="B38" s="72">
        <f t="shared" si="7"/>
        <v>30</v>
      </c>
      <c r="C38" s="73">
        <f t="shared" si="8"/>
        <v>60</v>
      </c>
      <c r="D38" s="61">
        <f t="shared" si="9"/>
        <v>0.25</v>
      </c>
      <c r="E38" s="73">
        <f t="shared" si="10"/>
        <v>15</v>
      </c>
      <c r="F38" s="74">
        <f t="shared" si="11"/>
        <v>10</v>
      </c>
    </row>
    <row r="39" spans="1:6">
      <c r="A39" s="70">
        <v>15</v>
      </c>
      <c r="B39" s="72">
        <f t="shared" si="7"/>
        <v>30</v>
      </c>
      <c r="C39" s="73">
        <f t="shared" si="8"/>
        <v>60</v>
      </c>
      <c r="D39" s="61">
        <f t="shared" si="9"/>
        <v>0.25</v>
      </c>
      <c r="E39" s="73">
        <f t="shared" si="10"/>
        <v>15</v>
      </c>
      <c r="F39" s="74">
        <f t="shared" si="11"/>
        <v>10</v>
      </c>
    </row>
    <row r="40" spans="1:6">
      <c r="F40" s="59"/>
    </row>
    <row r="41" spans="1:6">
      <c r="F41" s="59"/>
    </row>
    <row r="42" spans="1:6">
      <c r="F42" s="5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Weapons</vt:lpstr>
      <vt:lpstr>Equipment</vt:lpstr>
      <vt:lpstr>Ammo Explosion Table</vt:lpstr>
      <vt:lpstr>Melee Dmg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2019-07-01T10:07:02Z</dcterms:modified>
</cp:coreProperties>
</file>