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39B3C7EE-0E08-4D3F-AFD5-5DCE347E27C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o de Negócio" sheetId="1" r:id="rId1"/>
    <sheet name="Salario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6" i="2"/>
  <c r="C15" i="2"/>
  <c r="C11" i="2"/>
  <c r="C10" i="2"/>
  <c r="C6" i="2"/>
  <c r="C5" i="2"/>
  <c r="AB25" i="1"/>
  <c r="AA2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Z10" i="1"/>
  <c r="Z25" i="1"/>
  <c r="Y10" i="1"/>
  <c r="Y25" i="1"/>
  <c r="X10" i="1"/>
  <c r="X25" i="1"/>
  <c r="W10" i="1"/>
  <c r="W25" i="1"/>
  <c r="V10" i="1"/>
  <c r="V25" i="1"/>
  <c r="U10" i="1"/>
  <c r="U25" i="1"/>
  <c r="T10" i="1"/>
  <c r="T25" i="1"/>
  <c r="S10" i="1"/>
  <c r="S25" i="1"/>
  <c r="R10" i="1"/>
  <c r="R25" i="1"/>
  <c r="Q10" i="1"/>
  <c r="Q25" i="1"/>
  <c r="P10" i="1"/>
  <c r="P25" i="1"/>
  <c r="O10" i="1"/>
  <c r="O25" i="1"/>
  <c r="N10" i="1"/>
  <c r="N25" i="1"/>
  <c r="M10" i="1"/>
  <c r="M25" i="1"/>
  <c r="L10" i="1"/>
  <c r="L25" i="1"/>
  <c r="K10" i="1"/>
  <c r="K25" i="1"/>
  <c r="J10" i="1"/>
  <c r="J25" i="1"/>
  <c r="I10" i="1"/>
  <c r="I25" i="1"/>
  <c r="H10" i="1"/>
  <c r="H25" i="1"/>
  <c r="G10" i="1"/>
  <c r="G25" i="1"/>
  <c r="F10" i="1"/>
  <c r="F25" i="1"/>
  <c r="E10" i="1"/>
  <c r="E25" i="1"/>
  <c r="D10" i="1"/>
  <c r="D25" i="1"/>
  <c r="C10" i="1"/>
  <c r="C25" i="1"/>
  <c r="B10" i="1"/>
  <c r="B25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J10" i="2"/>
  <c r="J11" i="2"/>
  <c r="J12" i="2"/>
  <c r="S6" i="2"/>
  <c r="S5" i="2"/>
  <c r="S4" i="2"/>
  <c r="S3" i="2"/>
  <c r="J21" i="2"/>
  <c r="J20" i="2"/>
  <c r="J22" i="2"/>
  <c r="J16" i="2"/>
  <c r="J15" i="2"/>
  <c r="J17" i="2"/>
  <c r="J6" i="2"/>
  <c r="J5" i="2"/>
  <c r="J7" i="2"/>
  <c r="E21" i="2"/>
  <c r="E20" i="2"/>
  <c r="E22" i="2"/>
  <c r="E16" i="2"/>
  <c r="E15" i="2"/>
  <c r="E17" i="2"/>
  <c r="E11" i="2"/>
  <c r="E10" i="2"/>
  <c r="E12" i="2"/>
  <c r="J18" i="1"/>
  <c r="E6" i="2"/>
  <c r="E5" i="2"/>
  <c r="E7" i="2"/>
  <c r="C6" i="1"/>
  <c r="O22" i="1"/>
  <c r="O23" i="1"/>
  <c r="O24" i="1"/>
  <c r="O21" i="1"/>
  <c r="O17" i="1"/>
  <c r="O28" i="1"/>
  <c r="O20" i="1"/>
  <c r="O27" i="1"/>
  <c r="O31" i="1"/>
  <c r="B17" i="1"/>
  <c r="B22" i="1"/>
  <c r="B23" i="1"/>
  <c r="B24" i="1"/>
  <c r="N22" i="1"/>
  <c r="N23" i="1"/>
  <c r="N24" i="1"/>
  <c r="M22" i="1"/>
  <c r="M23" i="1"/>
  <c r="M24" i="1"/>
  <c r="L22" i="1"/>
  <c r="L23" i="1"/>
  <c r="L24" i="1"/>
  <c r="K22" i="1"/>
  <c r="K23" i="1"/>
  <c r="K24" i="1"/>
  <c r="J22" i="1"/>
  <c r="J23" i="1"/>
  <c r="J24" i="1"/>
  <c r="I22" i="1"/>
  <c r="I23" i="1"/>
  <c r="I24" i="1"/>
  <c r="H22" i="1"/>
  <c r="H23" i="1"/>
  <c r="H24" i="1"/>
  <c r="G22" i="1"/>
  <c r="G23" i="1"/>
  <c r="G24" i="1"/>
  <c r="F22" i="1"/>
  <c r="F23" i="1"/>
  <c r="F24" i="1"/>
  <c r="E22" i="1"/>
  <c r="E23" i="1"/>
  <c r="E24" i="1"/>
  <c r="D22" i="1"/>
  <c r="D23" i="1"/>
  <c r="D24" i="1"/>
  <c r="C22" i="1"/>
  <c r="C23" i="1"/>
  <c r="C24" i="1"/>
  <c r="P22" i="1"/>
  <c r="P23" i="1"/>
  <c r="P24" i="1"/>
  <c r="P21" i="1"/>
  <c r="L21" i="1"/>
  <c r="D21" i="1"/>
  <c r="G21" i="1"/>
  <c r="N21" i="1"/>
  <c r="J21" i="1"/>
  <c r="F21" i="1"/>
  <c r="H21" i="1"/>
  <c r="K21" i="1"/>
  <c r="C21" i="1"/>
  <c r="M21" i="1"/>
  <c r="I21" i="1"/>
  <c r="E21" i="1"/>
  <c r="B21" i="1"/>
  <c r="B28" i="1"/>
  <c r="B20" i="1"/>
  <c r="B27" i="1"/>
  <c r="N17" i="1"/>
  <c r="N20" i="1"/>
  <c r="M17" i="1"/>
  <c r="M20" i="1"/>
  <c r="L17" i="1"/>
  <c r="L20" i="1"/>
  <c r="K17" i="1"/>
  <c r="K28" i="1"/>
  <c r="K20" i="1"/>
  <c r="J17" i="1"/>
  <c r="J20" i="1"/>
  <c r="I17" i="1"/>
  <c r="I28" i="1"/>
  <c r="I20" i="1"/>
  <c r="H17" i="1"/>
  <c r="H20" i="1"/>
  <c r="G17" i="1"/>
  <c r="G28" i="1"/>
  <c r="G20" i="1"/>
  <c r="F17" i="1"/>
  <c r="F20" i="1"/>
  <c r="E17" i="1"/>
  <c r="E28" i="1"/>
  <c r="E20" i="1"/>
  <c r="D17" i="1"/>
  <c r="D20" i="1"/>
  <c r="C17" i="1"/>
  <c r="C28" i="1"/>
  <c r="C20" i="1"/>
  <c r="P17" i="1"/>
  <c r="P28" i="1"/>
  <c r="P20" i="1"/>
  <c r="O30" i="1"/>
  <c r="B31" i="1"/>
  <c r="N27" i="1"/>
  <c r="N31" i="1"/>
  <c r="M27" i="1"/>
  <c r="M31" i="1"/>
  <c r="L27" i="1"/>
  <c r="L31" i="1"/>
  <c r="K27" i="1"/>
  <c r="K31" i="1"/>
  <c r="J27" i="1"/>
  <c r="J31" i="1"/>
  <c r="I27" i="1"/>
  <c r="I31" i="1"/>
  <c r="H27" i="1"/>
  <c r="H31" i="1"/>
  <c r="G27" i="1"/>
  <c r="G31" i="1"/>
  <c r="F27" i="1"/>
  <c r="F31" i="1"/>
  <c r="E27" i="1"/>
  <c r="E31" i="1"/>
  <c r="D27" i="1"/>
  <c r="D31" i="1"/>
  <c r="C27" i="1"/>
  <c r="C31" i="1"/>
  <c r="P27" i="1"/>
  <c r="P31" i="1"/>
  <c r="N28" i="1"/>
  <c r="J28" i="1"/>
  <c r="M28" i="1"/>
  <c r="L28" i="1"/>
  <c r="F28" i="1"/>
  <c r="H28" i="1"/>
  <c r="D28" i="1"/>
  <c r="Q22" i="1"/>
  <c r="Q23" i="1"/>
  <c r="Q24" i="1"/>
  <c r="Q21" i="1"/>
  <c r="Q17" i="1"/>
  <c r="Q28" i="1"/>
  <c r="Q20" i="1"/>
  <c r="P30" i="1"/>
  <c r="C30" i="1"/>
  <c r="D30" i="1"/>
  <c r="E30" i="1"/>
  <c r="F30" i="1"/>
  <c r="G30" i="1"/>
  <c r="H30" i="1"/>
  <c r="I30" i="1"/>
  <c r="J30" i="1"/>
  <c r="K30" i="1"/>
  <c r="L30" i="1"/>
  <c r="M30" i="1"/>
  <c r="N30" i="1"/>
  <c r="B30" i="1"/>
  <c r="Q27" i="1"/>
  <c r="Q31" i="1"/>
  <c r="R22" i="1"/>
  <c r="R23" i="1"/>
  <c r="R24" i="1"/>
  <c r="R21" i="1"/>
  <c r="R17" i="1"/>
  <c r="R20" i="1"/>
  <c r="Q30" i="1"/>
  <c r="R27" i="1"/>
  <c r="R31" i="1"/>
  <c r="R28" i="1"/>
  <c r="S22" i="1"/>
  <c r="S23" i="1"/>
  <c r="S24" i="1"/>
  <c r="S21" i="1"/>
  <c r="S17" i="1"/>
  <c r="S28" i="1"/>
  <c r="S20" i="1"/>
  <c r="R30" i="1"/>
  <c r="S27" i="1"/>
  <c r="S31" i="1"/>
  <c r="T22" i="1"/>
  <c r="T23" i="1"/>
  <c r="T24" i="1"/>
  <c r="T21" i="1"/>
  <c r="T17" i="1"/>
  <c r="T20" i="1"/>
  <c r="S30" i="1"/>
  <c r="T27" i="1"/>
  <c r="T31" i="1"/>
  <c r="T28" i="1"/>
  <c r="U22" i="1"/>
  <c r="U23" i="1"/>
  <c r="U24" i="1"/>
  <c r="U21" i="1"/>
  <c r="U17" i="1"/>
  <c r="U20" i="1"/>
  <c r="T30" i="1"/>
  <c r="U27" i="1"/>
  <c r="U31" i="1"/>
  <c r="U28" i="1"/>
  <c r="V22" i="1"/>
  <c r="V23" i="1"/>
  <c r="V24" i="1"/>
  <c r="V21" i="1"/>
  <c r="V17" i="1"/>
  <c r="V20" i="1"/>
  <c r="U30" i="1"/>
  <c r="V27" i="1"/>
  <c r="V31" i="1"/>
  <c r="V28" i="1"/>
  <c r="W22" i="1"/>
  <c r="W23" i="1"/>
  <c r="W24" i="1"/>
  <c r="W17" i="1"/>
  <c r="W21" i="1"/>
  <c r="W28" i="1"/>
  <c r="W20" i="1"/>
  <c r="V30" i="1"/>
  <c r="W27" i="1"/>
  <c r="W31" i="1"/>
  <c r="X22" i="1"/>
  <c r="X23" i="1"/>
  <c r="X24" i="1"/>
  <c r="X21" i="1"/>
  <c r="X17" i="1"/>
  <c r="X20" i="1"/>
  <c r="W30" i="1"/>
  <c r="X27" i="1"/>
  <c r="X31" i="1"/>
  <c r="X28" i="1"/>
  <c r="Y22" i="1"/>
  <c r="Y23" i="1"/>
  <c r="Y24" i="1"/>
  <c r="Y21" i="1"/>
  <c r="Y17" i="1"/>
  <c r="Y20" i="1"/>
  <c r="X30" i="1"/>
  <c r="Y27" i="1"/>
  <c r="Y31" i="1"/>
  <c r="Y28" i="1"/>
  <c r="Z22" i="1"/>
  <c r="Z23" i="1"/>
  <c r="Z24" i="1"/>
  <c r="Z21" i="1"/>
  <c r="Z17" i="1"/>
  <c r="Z20" i="1"/>
  <c r="Y30" i="1"/>
  <c r="Z27" i="1"/>
  <c r="Z31" i="1"/>
  <c r="Z28" i="1"/>
  <c r="Z30" i="1"/>
  <c r="AA10" i="1"/>
  <c r="AA22" i="1"/>
  <c r="AA23" i="1"/>
  <c r="AA24" i="1"/>
  <c r="AA21" i="1"/>
  <c r="AA17" i="1"/>
  <c r="AA20" i="1"/>
  <c r="AA30" i="1"/>
  <c r="AA27" i="1"/>
  <c r="AA31" i="1"/>
  <c r="AB10" i="1"/>
  <c r="AB22" i="1"/>
  <c r="AB23" i="1"/>
  <c r="AB24" i="1"/>
  <c r="AB21" i="1"/>
  <c r="AB17" i="1"/>
  <c r="AB20" i="1"/>
  <c r="AB30" i="1"/>
  <c r="AB27" i="1"/>
  <c r="AB31" i="1"/>
  <c r="AC10" i="1"/>
  <c r="AA28" i="1"/>
  <c r="AC25" i="1"/>
  <c r="AC22" i="1"/>
  <c r="AC23" i="1"/>
  <c r="AC24" i="1"/>
  <c r="AC21" i="1"/>
  <c r="AC17" i="1"/>
  <c r="AC20" i="1"/>
  <c r="AC30" i="1"/>
  <c r="AC27" i="1"/>
  <c r="AC31" i="1"/>
  <c r="AD10" i="1"/>
  <c r="AB28" i="1"/>
  <c r="AD25" i="1"/>
  <c r="AD22" i="1"/>
  <c r="AD23" i="1"/>
  <c r="AD24" i="1"/>
  <c r="AD21" i="1"/>
  <c r="AD17" i="1"/>
  <c r="AD20" i="1"/>
  <c r="AD30" i="1"/>
  <c r="AD27" i="1"/>
  <c r="AD31" i="1"/>
  <c r="AE10" i="1"/>
  <c r="AC28" i="1"/>
  <c r="AE25" i="1"/>
  <c r="AE22" i="1"/>
  <c r="AE23" i="1"/>
  <c r="AE24" i="1"/>
  <c r="AE21" i="1"/>
  <c r="AE17" i="1"/>
  <c r="AE20" i="1"/>
  <c r="AE30" i="1"/>
  <c r="AE27" i="1"/>
  <c r="AE31" i="1"/>
  <c r="AF10" i="1"/>
  <c r="AD28" i="1"/>
  <c r="AF25" i="1"/>
  <c r="AF22" i="1"/>
  <c r="AF23" i="1"/>
  <c r="AF24" i="1"/>
  <c r="AF21" i="1"/>
  <c r="AF17" i="1"/>
  <c r="AF20" i="1"/>
  <c r="AF30" i="1"/>
  <c r="AF27" i="1"/>
  <c r="AF31" i="1"/>
  <c r="AG10" i="1"/>
  <c r="AE28" i="1"/>
  <c r="AG25" i="1"/>
  <c r="AG22" i="1"/>
  <c r="AG23" i="1"/>
  <c r="AG24" i="1"/>
  <c r="AG21" i="1"/>
  <c r="AG17" i="1"/>
  <c r="AG20" i="1"/>
  <c r="AG30" i="1"/>
  <c r="AG27" i="1"/>
  <c r="AG31" i="1"/>
  <c r="AH10" i="1"/>
  <c r="AF28" i="1"/>
  <c r="AH25" i="1"/>
  <c r="AH22" i="1"/>
  <c r="AH23" i="1"/>
  <c r="AH24" i="1"/>
  <c r="AH21" i="1"/>
  <c r="AH17" i="1"/>
  <c r="AH20" i="1"/>
  <c r="AH30" i="1"/>
  <c r="AH27" i="1"/>
  <c r="AH31" i="1"/>
  <c r="AI10" i="1"/>
  <c r="AG28" i="1"/>
  <c r="AI25" i="1"/>
  <c r="AI22" i="1"/>
  <c r="AI23" i="1"/>
  <c r="AI24" i="1"/>
  <c r="AI21" i="1"/>
  <c r="AI17" i="1"/>
  <c r="AI20" i="1"/>
  <c r="AI30" i="1"/>
  <c r="AI27" i="1"/>
  <c r="AI31" i="1"/>
  <c r="AK10" i="1"/>
  <c r="AK22" i="1"/>
  <c r="AJ10" i="1"/>
  <c r="AH28" i="1"/>
  <c r="AJ25" i="1"/>
  <c r="AJ22" i="1"/>
  <c r="AJ23" i="1"/>
  <c r="AJ24" i="1"/>
  <c r="AJ21" i="1"/>
  <c r="AJ17" i="1"/>
  <c r="AJ20" i="1"/>
  <c r="AJ30" i="1"/>
  <c r="AJ27" i="1"/>
  <c r="AJ31" i="1"/>
  <c r="AK25" i="1"/>
  <c r="AK23" i="1"/>
  <c r="AK24" i="1"/>
  <c r="AK21" i="1"/>
  <c r="AK17" i="1"/>
  <c r="AK20" i="1"/>
  <c r="AK30" i="1"/>
  <c r="AK27" i="1"/>
  <c r="AK31" i="1"/>
  <c r="AI28" i="1"/>
  <c r="AK28" i="1"/>
  <c r="AJ28" i="1"/>
  <c r="B19" i="1"/>
  <c r="C19" i="1"/>
  <c r="D19" i="1"/>
  <c r="J19" i="1"/>
  <c r="I19" i="1"/>
  <c r="K19" i="1"/>
  <c r="L19" i="1"/>
  <c r="M19" i="1"/>
  <c r="N19" i="1"/>
  <c r="O19" i="1"/>
  <c r="P19" i="1"/>
  <c r="Q19" i="1"/>
  <c r="R19" i="1"/>
  <c r="S19" i="1"/>
  <c r="T19" i="1"/>
  <c r="U19" i="1"/>
  <c r="D18" i="1"/>
  <c r="D29" i="1"/>
  <c r="C18" i="1"/>
  <c r="C29" i="1"/>
  <c r="B18" i="1"/>
  <c r="B29" i="1"/>
  <c r="O18" i="1"/>
  <c r="O29" i="1"/>
  <c r="J29" i="1"/>
  <c r="T18" i="1"/>
  <c r="T29" i="1"/>
  <c r="T13" i="1"/>
  <c r="T26" i="1"/>
  <c r="T32" i="1"/>
  <c r="C13" i="1"/>
  <c r="C26" i="1"/>
  <c r="C32" i="1"/>
  <c r="D13" i="1"/>
  <c r="D26" i="1"/>
  <c r="D32" i="1"/>
  <c r="J13" i="1"/>
  <c r="J26" i="1"/>
  <c r="J32" i="1"/>
  <c r="B13" i="1"/>
  <c r="B26" i="1"/>
  <c r="O13" i="1"/>
  <c r="O26" i="1"/>
  <c r="O32" i="1"/>
  <c r="D33" i="1"/>
  <c r="C33" i="1"/>
  <c r="B33" i="1"/>
  <c r="B32" i="1"/>
  <c r="E18" i="1"/>
  <c r="F18" i="1"/>
  <c r="G18" i="1"/>
  <c r="H18" i="1"/>
  <c r="I18" i="1"/>
  <c r="K18" i="1"/>
  <c r="L18" i="1"/>
  <c r="M18" i="1"/>
  <c r="N18" i="1"/>
  <c r="P18" i="1"/>
  <c r="Q18" i="1"/>
  <c r="R18" i="1"/>
  <c r="S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K29" i="1"/>
  <c r="AK13" i="1"/>
  <c r="AK26" i="1"/>
  <c r="AK32" i="1"/>
  <c r="AJ29" i="1"/>
  <c r="AJ13" i="1"/>
  <c r="AJ26" i="1"/>
  <c r="AJ32" i="1"/>
  <c r="AI29" i="1"/>
  <c r="AI13" i="1"/>
  <c r="AI26" i="1"/>
  <c r="AI32" i="1"/>
  <c r="AH29" i="1"/>
  <c r="AH13" i="1"/>
  <c r="AH26" i="1"/>
  <c r="AH32" i="1"/>
  <c r="AG29" i="1"/>
  <c r="AG13" i="1"/>
  <c r="AG26" i="1"/>
  <c r="AG32" i="1"/>
  <c r="AF29" i="1"/>
  <c r="AF13" i="1"/>
  <c r="AF26" i="1"/>
  <c r="AF32" i="1"/>
  <c r="AE29" i="1"/>
  <c r="AE13" i="1"/>
  <c r="AE26" i="1"/>
  <c r="AE32" i="1"/>
  <c r="AD29" i="1"/>
  <c r="AD13" i="1"/>
  <c r="AD26" i="1"/>
  <c r="AD32" i="1"/>
  <c r="AC29" i="1"/>
  <c r="AC13" i="1"/>
  <c r="AC26" i="1"/>
  <c r="AC32" i="1"/>
  <c r="AB29" i="1"/>
  <c r="AB13" i="1"/>
  <c r="AB26" i="1"/>
  <c r="AB32" i="1"/>
  <c r="AA29" i="1"/>
  <c r="AA13" i="1"/>
  <c r="AA26" i="1"/>
  <c r="AA32" i="1"/>
  <c r="Z29" i="1"/>
  <c r="Z13" i="1"/>
  <c r="Z26" i="1"/>
  <c r="Z32" i="1"/>
  <c r="Y29" i="1"/>
  <c r="Y13" i="1"/>
  <c r="Y26" i="1"/>
  <c r="Y32" i="1"/>
  <c r="X29" i="1"/>
  <c r="X13" i="1"/>
  <c r="X26" i="1"/>
  <c r="X32" i="1"/>
  <c r="W29" i="1"/>
  <c r="W13" i="1"/>
  <c r="W26" i="1"/>
  <c r="W32" i="1"/>
  <c r="V29" i="1"/>
  <c r="V13" i="1"/>
  <c r="V26" i="1"/>
  <c r="V32" i="1"/>
  <c r="U29" i="1"/>
  <c r="U13" i="1"/>
  <c r="U26" i="1"/>
  <c r="U32" i="1"/>
  <c r="S29" i="1"/>
  <c r="S13" i="1"/>
  <c r="S26" i="1"/>
  <c r="S32" i="1"/>
  <c r="R29" i="1"/>
  <c r="R13" i="1"/>
  <c r="R26" i="1"/>
  <c r="R32" i="1"/>
  <c r="Q29" i="1"/>
  <c r="Q13" i="1"/>
  <c r="Q26" i="1"/>
  <c r="Q32" i="1"/>
  <c r="P29" i="1"/>
  <c r="P13" i="1"/>
  <c r="P26" i="1"/>
  <c r="P32" i="1"/>
  <c r="N29" i="1"/>
  <c r="N13" i="1"/>
  <c r="N26" i="1"/>
  <c r="N32" i="1"/>
  <c r="M29" i="1"/>
  <c r="M13" i="1"/>
  <c r="M26" i="1"/>
  <c r="M32" i="1"/>
  <c r="L29" i="1"/>
  <c r="L13" i="1"/>
  <c r="L26" i="1"/>
  <c r="L32" i="1"/>
  <c r="K29" i="1"/>
  <c r="K13" i="1"/>
  <c r="K26" i="1"/>
  <c r="K32" i="1"/>
  <c r="I29" i="1"/>
  <c r="I13" i="1"/>
  <c r="I26" i="1"/>
  <c r="I32" i="1"/>
  <c r="H29" i="1"/>
  <c r="G29" i="1"/>
  <c r="F29" i="1"/>
  <c r="E29" i="1"/>
  <c r="E19" i="1"/>
  <c r="E13" i="1"/>
  <c r="E26" i="1"/>
  <c r="F19" i="1"/>
  <c r="F13" i="1"/>
  <c r="F26" i="1"/>
  <c r="F32" i="1"/>
  <c r="G19" i="1"/>
  <c r="G13" i="1"/>
  <c r="G26" i="1"/>
  <c r="G32" i="1"/>
  <c r="H19" i="1"/>
  <c r="H13" i="1"/>
  <c r="H26" i="1"/>
  <c r="H32" i="1"/>
  <c r="E32" i="1"/>
  <c r="H33" i="1"/>
  <c r="I33" i="1"/>
  <c r="J33" i="1"/>
  <c r="K33" i="1"/>
  <c r="L33" i="1"/>
  <c r="M33" i="1"/>
  <c r="N33" i="1"/>
  <c r="O33" i="1"/>
  <c r="P33" i="1"/>
  <c r="G33" i="1"/>
  <c r="F33" i="1"/>
  <c r="E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</calcChain>
</file>

<file path=xl/sharedStrings.xml><?xml version="1.0" encoding="utf-8"?>
<sst xmlns="http://schemas.openxmlformats.org/spreadsheetml/2006/main" count="95" uniqueCount="57">
  <si>
    <t>ITEM</t>
  </si>
  <si>
    <t>VALOR</t>
  </si>
  <si>
    <t>Licenciamento</t>
  </si>
  <si>
    <t>Montagem</t>
  </si>
  <si>
    <t>Capital Giro</t>
  </si>
  <si>
    <t>Total</t>
  </si>
  <si>
    <t>Centro de Operação</t>
  </si>
  <si>
    <t>MÊS</t>
  </si>
  <si>
    <t>Faturamento Total</t>
  </si>
  <si>
    <t>Número de Pedidos</t>
  </si>
  <si>
    <t>Ticket Médio de Pedidos</t>
  </si>
  <si>
    <t>Despesas</t>
  </si>
  <si>
    <t>Aluguel+Condomínio+IPTU</t>
  </si>
  <si>
    <t>Sistemas+Internet+Contabilidade</t>
  </si>
  <si>
    <t>Luz+Gás</t>
  </si>
  <si>
    <t>Insumos</t>
  </si>
  <si>
    <t>Funcionários e Encargos</t>
  </si>
  <si>
    <t>Entregadores</t>
  </si>
  <si>
    <t>Estimativa de Taxas (Ifood, Cartao)</t>
  </si>
  <si>
    <t>Impostos (Simples Nacional)</t>
  </si>
  <si>
    <t>Royalties (4%)</t>
  </si>
  <si>
    <t>Central de Atendimento (1%)</t>
  </si>
  <si>
    <t>Taxa de Marketing (1%)</t>
  </si>
  <si>
    <t>Incentivos e Descontos (2%)</t>
  </si>
  <si>
    <t>Lucro</t>
  </si>
  <si>
    <t>Custo de Ocupação</t>
  </si>
  <si>
    <t>Custo de Insumos (CMV)</t>
  </si>
  <si>
    <t>Custo de Pessoal</t>
  </si>
  <si>
    <t>Custo de Taxas</t>
  </si>
  <si>
    <t xml:space="preserve">Custos Fixos </t>
  </si>
  <si>
    <t>Resultado</t>
  </si>
  <si>
    <t>Retorno (ROI)</t>
  </si>
  <si>
    <t>Estimativa de Folha Salarial Até R$250.000,00</t>
  </si>
  <si>
    <t>Estimativa de Entregadores Até R$250.000,00</t>
  </si>
  <si>
    <t>seg</t>
  </si>
  <si>
    <t>ter</t>
  </si>
  <si>
    <t>qua</t>
  </si>
  <si>
    <t>qui</t>
  </si>
  <si>
    <t>sex</t>
  </si>
  <si>
    <t>sab</t>
  </si>
  <si>
    <t>dom</t>
  </si>
  <si>
    <t>Faixa</t>
  </si>
  <si>
    <t>Até 100K</t>
  </si>
  <si>
    <t>até 100K</t>
  </si>
  <si>
    <t>Custo</t>
  </si>
  <si>
    <t>Quantidade</t>
  </si>
  <si>
    <t>TOTAL</t>
  </si>
  <si>
    <t>Até 150K</t>
  </si>
  <si>
    <t>Cozinha</t>
  </si>
  <si>
    <t>Diarias</t>
  </si>
  <si>
    <t>Até 200K</t>
  </si>
  <si>
    <t>Frente</t>
  </si>
  <si>
    <t>Taxas</t>
  </si>
  <si>
    <t>Até 250K</t>
  </si>
  <si>
    <t>até 150K</t>
  </si>
  <si>
    <t>até 200K</t>
  </si>
  <si>
    <t>até 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</si>
</sst>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4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3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44" fontId="4" fillId="3" borderId="1" xfId="1" applyFont="1" applyFill="1" applyBorder="1" applyAlignment="1">
      <alignment vertical="center"/>
    </xf>
    <xf numFmtId="44" fontId="5" fillId="2" borderId="1" xfId="0" applyNumberFormat="1" applyFont="1" applyFill="1" applyBorder="1" applyAlignment="1">
      <alignment horizontal="center" vertical="center"/>
    </xf>
    <xf numFmtId="10" fontId="5" fillId="6" borderId="1" xfId="2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44" fontId="5" fillId="6" borderId="1" xfId="0" applyNumberFormat="1" applyFont="1" applyFill="1" applyBorder="1" applyAlignment="1">
      <alignment vertical="center"/>
    </xf>
    <xf numFmtId="44" fontId="3" fillId="6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0" fontId="5" fillId="5" borderId="1" xfId="2" applyNumberFormat="1" applyFont="1" applyFill="1" applyBorder="1" applyAlignment="1">
      <alignment vertical="center"/>
    </xf>
    <xf numFmtId="10" fontId="3" fillId="5" borderId="1" xfId="2" applyNumberFormat="1" applyFont="1" applyFill="1" applyBorder="1" applyAlignment="1">
      <alignment vertical="center"/>
    </xf>
    <xf numFmtId="10" fontId="6" fillId="5" borderId="1" xfId="2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44" fontId="6" fillId="6" borderId="1" xfId="0" applyNumberFormat="1" applyFont="1" applyFill="1" applyBorder="1" applyAlignment="1">
      <alignment vertical="center"/>
    </xf>
    <xf numFmtId="44" fontId="7" fillId="6" borderId="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3"/>
  <sheetViews>
    <sheetView showGridLines="0" tabSelected="1" topLeftCell="A6" zoomScaleNormal="100" workbookViewId="0">
      <pane xSplit="1" topLeftCell="B1" activePane="topRight" state="frozen"/>
      <selection pane="topRight" activeCell="E17" sqref="E17"/>
    </sheetView>
  </sheetViews>
  <sheetFormatPr defaultColWidth="9.109375" defaultRowHeight="13.8" x14ac:dyDescent="0.3"/>
  <cols>
    <col min="1" max="1" width="29" style="1" bestFit="1" customWidth="1"/>
    <col min="2" max="2" width="13.5546875" style="1" bestFit="1" customWidth="1"/>
    <col min="3" max="3" width="14.44140625" style="1" bestFit="1" customWidth="1"/>
    <col min="4" max="7" width="12.44140625" style="1" bestFit="1" customWidth="1"/>
    <col min="8" max="14" width="13.5546875" style="1" bestFit="1" customWidth="1"/>
    <col min="15" max="36" width="13.5546875" style="1" customWidth="1"/>
    <col min="37" max="37" width="14.44140625" style="1" bestFit="1" customWidth="1"/>
    <col min="38" max="38" width="13.5546875" style="1" customWidth="1"/>
    <col min="39" max="16384" width="9.109375" style="1"/>
  </cols>
  <sheetData>
    <row r="2" spans="1:37" ht="16.5" customHeight="1" x14ac:dyDescent="0.3">
      <c r="B2" s="9" t="s">
        <v>0</v>
      </c>
      <c r="C2" s="9" t="s">
        <v>1</v>
      </c>
    </row>
    <row r="3" spans="1:37" ht="16.5" customHeight="1" x14ac:dyDescent="0.3">
      <c r="B3" s="5" t="s">
        <v>2</v>
      </c>
      <c r="C3" s="10">
        <v>55000</v>
      </c>
    </row>
    <row r="4" spans="1:37" ht="16.5" customHeight="1" x14ac:dyDescent="0.3">
      <c r="B4" s="5" t="s">
        <v>3</v>
      </c>
      <c r="C4" s="10">
        <v>150000</v>
      </c>
    </row>
    <row r="5" spans="1:37" ht="16.5" customHeight="1" x14ac:dyDescent="0.3">
      <c r="B5" s="5" t="s">
        <v>4</v>
      </c>
      <c r="C5" s="10">
        <v>45000</v>
      </c>
    </row>
    <row r="6" spans="1:37" ht="16.5" customHeight="1" x14ac:dyDescent="0.3">
      <c r="B6" s="11" t="s">
        <v>5</v>
      </c>
      <c r="C6" s="12">
        <f>SUM(C3:C5)</f>
        <v>250000</v>
      </c>
    </row>
    <row r="8" spans="1:37" ht="16.5" customHeight="1" x14ac:dyDescent="0.3">
      <c r="A8" s="33" t="s">
        <v>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 s="2" customFormat="1" ht="16.5" customHeight="1" x14ac:dyDescent="0.3">
      <c r="A9" s="9" t="s">
        <v>7</v>
      </c>
      <c r="B9" s="9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11</v>
      </c>
      <c r="M9" s="9">
        <v>12</v>
      </c>
      <c r="N9" s="9">
        <v>13</v>
      </c>
      <c r="O9" s="9">
        <v>14</v>
      </c>
      <c r="P9" s="9">
        <v>15</v>
      </c>
      <c r="Q9" s="9">
        <v>16</v>
      </c>
      <c r="R9" s="9">
        <v>17</v>
      </c>
      <c r="S9" s="9">
        <v>18</v>
      </c>
      <c r="T9" s="9">
        <v>19</v>
      </c>
      <c r="U9" s="9">
        <v>20</v>
      </c>
      <c r="V9" s="9">
        <v>21</v>
      </c>
      <c r="W9" s="9">
        <v>22</v>
      </c>
      <c r="X9" s="9">
        <v>23</v>
      </c>
      <c r="Y9" s="9">
        <v>24</v>
      </c>
      <c r="Z9" s="9">
        <v>25</v>
      </c>
      <c r="AA9" s="9">
        <v>26</v>
      </c>
      <c r="AB9" s="9">
        <v>27</v>
      </c>
      <c r="AC9" s="9">
        <v>28</v>
      </c>
      <c r="AD9" s="9">
        <v>29</v>
      </c>
      <c r="AE9" s="9">
        <v>30</v>
      </c>
      <c r="AF9" s="9">
        <v>31</v>
      </c>
      <c r="AG9" s="9">
        <v>32</v>
      </c>
      <c r="AH9" s="9">
        <v>33</v>
      </c>
      <c r="AI9" s="9">
        <v>34</v>
      </c>
      <c r="AJ9" s="9">
        <v>35</v>
      </c>
      <c r="AK9" s="9">
        <v>36</v>
      </c>
    </row>
    <row r="10" spans="1:37" ht="16.5" customHeight="1" x14ac:dyDescent="0.3">
      <c r="A10" s="3" t="s">
        <v>8</v>
      </c>
      <c r="B10" s="4">
        <f>B11*B12</f>
        <v>40000</v>
      </c>
      <c r="C10" s="4">
        <f t="shared" ref="C10:N10" si="0">C11*C12</f>
        <v>50000</v>
      </c>
      <c r="D10" s="4">
        <f t="shared" si="0"/>
        <v>60000</v>
      </c>
      <c r="E10" s="4">
        <f t="shared" si="0"/>
        <v>70000</v>
      </c>
      <c r="F10" s="4">
        <f t="shared" si="0"/>
        <v>80000</v>
      </c>
      <c r="G10" s="4">
        <f t="shared" si="0"/>
        <v>90000</v>
      </c>
      <c r="H10" s="4">
        <f t="shared" si="0"/>
        <v>100000</v>
      </c>
      <c r="I10" s="4">
        <f t="shared" si="0"/>
        <v>110000</v>
      </c>
      <c r="J10" s="4">
        <f t="shared" si="0"/>
        <v>120000</v>
      </c>
      <c r="K10" s="4">
        <f t="shared" si="0"/>
        <v>130000</v>
      </c>
      <c r="L10" s="4">
        <f t="shared" si="0"/>
        <v>140000</v>
      </c>
      <c r="M10" s="4">
        <f t="shared" si="0"/>
        <v>150000</v>
      </c>
      <c r="N10" s="4">
        <f t="shared" si="0"/>
        <v>160000</v>
      </c>
      <c r="O10" s="4">
        <f>O11*O12</f>
        <v>170000</v>
      </c>
      <c r="P10" s="4">
        <f t="shared" ref="P10:AA10" si="1">P11*P12</f>
        <v>180000</v>
      </c>
      <c r="Q10" s="4">
        <f t="shared" si="1"/>
        <v>190000</v>
      </c>
      <c r="R10" s="4">
        <f t="shared" si="1"/>
        <v>200000</v>
      </c>
      <c r="S10" s="4">
        <f t="shared" si="1"/>
        <v>210000</v>
      </c>
      <c r="T10" s="4">
        <f t="shared" si="1"/>
        <v>220000</v>
      </c>
      <c r="U10" s="4">
        <f t="shared" si="1"/>
        <v>230000</v>
      </c>
      <c r="V10" s="4">
        <f t="shared" si="1"/>
        <v>240000</v>
      </c>
      <c r="W10" s="4">
        <f t="shared" si="1"/>
        <v>250000</v>
      </c>
      <c r="X10" s="4">
        <f t="shared" si="1"/>
        <v>260000</v>
      </c>
      <c r="Y10" s="4">
        <f t="shared" si="1"/>
        <v>270000</v>
      </c>
      <c r="Z10" s="4">
        <f t="shared" si="1"/>
        <v>280000</v>
      </c>
      <c r="AA10" s="4">
        <f t="shared" si="1"/>
        <v>280000</v>
      </c>
      <c r="AB10" s="4">
        <f t="shared" ref="AB10:AK10" si="2">AB11*AB12</f>
        <v>280000</v>
      </c>
      <c r="AC10" s="4">
        <f t="shared" si="2"/>
        <v>280000</v>
      </c>
      <c r="AD10" s="4">
        <f t="shared" si="2"/>
        <v>280000</v>
      </c>
      <c r="AE10" s="4">
        <f t="shared" si="2"/>
        <v>280000</v>
      </c>
      <c r="AF10" s="4">
        <f t="shared" si="2"/>
        <v>280000</v>
      </c>
      <c r="AG10" s="4">
        <f t="shared" si="2"/>
        <v>280000</v>
      </c>
      <c r="AH10" s="4">
        <f t="shared" si="2"/>
        <v>280000</v>
      </c>
      <c r="AI10" s="4">
        <f t="shared" si="2"/>
        <v>280000</v>
      </c>
      <c r="AJ10" s="4">
        <f t="shared" si="2"/>
        <v>280000</v>
      </c>
      <c r="AK10" s="4">
        <f t="shared" si="2"/>
        <v>280000</v>
      </c>
    </row>
    <row r="11" spans="1:37" ht="16.5" customHeight="1" x14ac:dyDescent="0.3">
      <c r="A11" s="5" t="s">
        <v>9</v>
      </c>
      <c r="B11" s="6">
        <v>400</v>
      </c>
      <c r="C11" s="6">
        <f>B11+100</f>
        <v>500</v>
      </c>
      <c r="D11" s="6">
        <f t="shared" ref="D11:Z11" si="3">C11+100</f>
        <v>600</v>
      </c>
      <c r="E11" s="6">
        <f t="shared" si="3"/>
        <v>700</v>
      </c>
      <c r="F11" s="6">
        <f t="shared" si="3"/>
        <v>800</v>
      </c>
      <c r="G11" s="6">
        <f t="shared" si="3"/>
        <v>900</v>
      </c>
      <c r="H11" s="6">
        <f t="shared" si="3"/>
        <v>1000</v>
      </c>
      <c r="I11" s="6">
        <f t="shared" si="3"/>
        <v>1100</v>
      </c>
      <c r="J11" s="6">
        <f t="shared" si="3"/>
        <v>1200</v>
      </c>
      <c r="K11" s="6">
        <f t="shared" si="3"/>
        <v>1300</v>
      </c>
      <c r="L11" s="6">
        <f t="shared" si="3"/>
        <v>1400</v>
      </c>
      <c r="M11" s="6">
        <f t="shared" si="3"/>
        <v>1500</v>
      </c>
      <c r="N11" s="6">
        <f t="shared" si="3"/>
        <v>1600</v>
      </c>
      <c r="O11" s="6">
        <f t="shared" si="3"/>
        <v>1700</v>
      </c>
      <c r="P11" s="6">
        <f t="shared" si="3"/>
        <v>1800</v>
      </c>
      <c r="Q11" s="6">
        <f t="shared" si="3"/>
        <v>1900</v>
      </c>
      <c r="R11" s="6">
        <f t="shared" si="3"/>
        <v>2000</v>
      </c>
      <c r="S11" s="6">
        <f t="shared" si="3"/>
        <v>2100</v>
      </c>
      <c r="T11" s="6">
        <f t="shared" si="3"/>
        <v>2200</v>
      </c>
      <c r="U11" s="6">
        <f t="shared" si="3"/>
        <v>2300</v>
      </c>
      <c r="V11" s="6">
        <f t="shared" si="3"/>
        <v>2400</v>
      </c>
      <c r="W11" s="6">
        <f t="shared" si="3"/>
        <v>2500</v>
      </c>
      <c r="X11" s="6">
        <f t="shared" si="3"/>
        <v>2600</v>
      </c>
      <c r="Y11" s="6">
        <f t="shared" si="3"/>
        <v>2700</v>
      </c>
      <c r="Z11" s="6">
        <f t="shared" si="3"/>
        <v>2800</v>
      </c>
      <c r="AA11" s="6">
        <v>2800</v>
      </c>
      <c r="AB11" s="6">
        <v>2800</v>
      </c>
      <c r="AC11" s="6">
        <v>2800</v>
      </c>
      <c r="AD11" s="6">
        <v>2800</v>
      </c>
      <c r="AE11" s="6">
        <v>2800</v>
      </c>
      <c r="AF11" s="6">
        <v>2800</v>
      </c>
      <c r="AG11" s="6">
        <v>2800</v>
      </c>
      <c r="AH11" s="6">
        <v>2800</v>
      </c>
      <c r="AI11" s="6">
        <v>2800</v>
      </c>
      <c r="AJ11" s="6">
        <v>2800</v>
      </c>
      <c r="AK11" s="6">
        <v>2800</v>
      </c>
    </row>
    <row r="12" spans="1:37" ht="16.5" customHeight="1" x14ac:dyDescent="0.3">
      <c r="A12" s="5" t="s">
        <v>10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100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  <c r="AG12" s="7">
        <v>100</v>
      </c>
      <c r="AH12" s="7">
        <v>100</v>
      </c>
      <c r="AI12" s="7">
        <v>100</v>
      </c>
      <c r="AJ12" s="7">
        <v>100</v>
      </c>
      <c r="AK12" s="7">
        <v>100</v>
      </c>
    </row>
    <row r="13" spans="1:37" ht="16.5" customHeight="1" x14ac:dyDescent="0.3">
      <c r="A13" s="3" t="s">
        <v>11</v>
      </c>
      <c r="B13" s="4">
        <f>SUM(B14:B25)</f>
        <v>51915</v>
      </c>
      <c r="C13" s="4">
        <f t="shared" ref="C13:AK13" si="4">SUM(C14:C25)</f>
        <v>57965</v>
      </c>
      <c r="D13" s="4">
        <f t="shared" si="4"/>
        <v>64015</v>
      </c>
      <c r="E13" s="4">
        <f t="shared" si="4"/>
        <v>70365</v>
      </c>
      <c r="F13" s="4">
        <f t="shared" si="4"/>
        <v>76415</v>
      </c>
      <c r="G13" s="4">
        <f t="shared" si="4"/>
        <v>82465</v>
      </c>
      <c r="H13" s="4">
        <f t="shared" si="4"/>
        <v>88715</v>
      </c>
      <c r="I13" s="4">
        <f t="shared" si="4"/>
        <v>99785</v>
      </c>
      <c r="J13" s="4">
        <f t="shared" si="4"/>
        <v>108425</v>
      </c>
      <c r="K13" s="4">
        <f t="shared" si="4"/>
        <v>120695</v>
      </c>
      <c r="L13" s="4">
        <f t="shared" si="4"/>
        <v>126865</v>
      </c>
      <c r="M13" s="4">
        <f t="shared" si="4"/>
        <v>133035</v>
      </c>
      <c r="N13" s="4">
        <f t="shared" si="4"/>
        <v>139405</v>
      </c>
      <c r="O13" s="4">
        <f t="shared" si="4"/>
        <v>150745</v>
      </c>
      <c r="P13" s="4">
        <f t="shared" si="4"/>
        <v>161595</v>
      </c>
      <c r="Q13" s="4">
        <f t="shared" si="4"/>
        <v>168065</v>
      </c>
      <c r="R13" s="4">
        <f t="shared" si="4"/>
        <v>174235</v>
      </c>
      <c r="S13" s="4">
        <f t="shared" si="4"/>
        <v>180405</v>
      </c>
      <c r="T13" s="4">
        <f t="shared" si="4"/>
        <v>189745</v>
      </c>
      <c r="U13" s="4">
        <f t="shared" si="4"/>
        <v>195915</v>
      </c>
      <c r="V13" s="4">
        <f t="shared" si="4"/>
        <v>202085</v>
      </c>
      <c r="W13" s="4">
        <f t="shared" si="4"/>
        <v>208455</v>
      </c>
      <c r="X13" s="4">
        <f t="shared" si="4"/>
        <v>214625</v>
      </c>
      <c r="Y13" s="4">
        <f t="shared" si="4"/>
        <v>220795</v>
      </c>
      <c r="Z13" s="4">
        <f t="shared" si="4"/>
        <v>226965</v>
      </c>
      <c r="AA13" s="4">
        <f t="shared" si="4"/>
        <v>227765</v>
      </c>
      <c r="AB13" s="4">
        <f t="shared" si="4"/>
        <v>227765</v>
      </c>
      <c r="AC13" s="4">
        <f t="shared" si="4"/>
        <v>227765</v>
      </c>
      <c r="AD13" s="4">
        <f t="shared" si="4"/>
        <v>227765</v>
      </c>
      <c r="AE13" s="4">
        <f t="shared" si="4"/>
        <v>227765</v>
      </c>
      <c r="AF13" s="4">
        <f t="shared" si="4"/>
        <v>227765</v>
      </c>
      <c r="AG13" s="4">
        <f t="shared" si="4"/>
        <v>227765</v>
      </c>
      <c r="AH13" s="4">
        <f t="shared" si="4"/>
        <v>227765</v>
      </c>
      <c r="AI13" s="4">
        <f t="shared" si="4"/>
        <v>227765</v>
      </c>
      <c r="AJ13" s="4">
        <f t="shared" si="4"/>
        <v>227765</v>
      </c>
      <c r="AK13" s="4">
        <f t="shared" si="4"/>
        <v>227765</v>
      </c>
    </row>
    <row r="14" spans="1:37" ht="16.5" customHeight="1" x14ac:dyDescent="0.3">
      <c r="A14" s="5" t="s">
        <v>12</v>
      </c>
      <c r="B14" s="7">
        <v>5000</v>
      </c>
      <c r="C14" s="7">
        <v>5000</v>
      </c>
      <c r="D14" s="7">
        <v>5000</v>
      </c>
      <c r="E14" s="7">
        <v>5000</v>
      </c>
      <c r="F14" s="7">
        <v>5000</v>
      </c>
      <c r="G14" s="7">
        <v>5000</v>
      </c>
      <c r="H14" s="7">
        <v>5000</v>
      </c>
      <c r="I14" s="7">
        <v>5000</v>
      </c>
      <c r="J14" s="7">
        <v>5000</v>
      </c>
      <c r="K14" s="7">
        <v>5000</v>
      </c>
      <c r="L14" s="7">
        <v>5000</v>
      </c>
      <c r="M14" s="7">
        <v>5000</v>
      </c>
      <c r="N14" s="7">
        <v>5000</v>
      </c>
      <c r="O14" s="7">
        <v>5000</v>
      </c>
      <c r="P14" s="7">
        <v>5000</v>
      </c>
      <c r="Q14" s="7">
        <v>5000</v>
      </c>
      <c r="R14" s="7">
        <v>5000</v>
      </c>
      <c r="S14" s="7">
        <v>5000</v>
      </c>
      <c r="T14" s="7">
        <v>5000</v>
      </c>
      <c r="U14" s="7">
        <v>5000</v>
      </c>
      <c r="V14" s="7">
        <v>5000</v>
      </c>
      <c r="W14" s="7">
        <v>5000</v>
      </c>
      <c r="X14" s="7">
        <v>5000</v>
      </c>
      <c r="Y14" s="7">
        <v>5000</v>
      </c>
      <c r="Z14" s="7">
        <v>5000</v>
      </c>
      <c r="AA14" s="7">
        <v>5500</v>
      </c>
      <c r="AB14" s="7">
        <v>5500</v>
      </c>
      <c r="AC14" s="7">
        <v>5500</v>
      </c>
      <c r="AD14" s="7">
        <v>5500</v>
      </c>
      <c r="AE14" s="7">
        <v>5500</v>
      </c>
      <c r="AF14" s="7">
        <v>5500</v>
      </c>
      <c r="AG14" s="7">
        <v>5500</v>
      </c>
      <c r="AH14" s="7">
        <v>5500</v>
      </c>
      <c r="AI14" s="7">
        <v>5500</v>
      </c>
      <c r="AJ14" s="7">
        <v>5500</v>
      </c>
      <c r="AK14" s="7">
        <v>5500</v>
      </c>
    </row>
    <row r="15" spans="1:37" ht="16.5" customHeight="1" x14ac:dyDescent="0.3">
      <c r="A15" s="5" t="s">
        <v>13</v>
      </c>
      <c r="B15" s="7">
        <v>1200</v>
      </c>
      <c r="C15" s="7">
        <v>1200</v>
      </c>
      <c r="D15" s="7">
        <v>1200</v>
      </c>
      <c r="E15" s="7">
        <v>1200</v>
      </c>
      <c r="F15" s="7">
        <v>1200</v>
      </c>
      <c r="G15" s="7">
        <v>1200</v>
      </c>
      <c r="H15" s="7">
        <v>1200</v>
      </c>
      <c r="I15" s="7">
        <v>1500</v>
      </c>
      <c r="J15" s="7">
        <v>1500</v>
      </c>
      <c r="K15" s="7">
        <v>1500</v>
      </c>
      <c r="L15" s="7">
        <v>1500</v>
      </c>
      <c r="M15" s="7">
        <v>1500</v>
      </c>
      <c r="N15" s="7">
        <v>1500</v>
      </c>
      <c r="O15" s="7">
        <v>2000</v>
      </c>
      <c r="P15" s="7">
        <v>2000</v>
      </c>
      <c r="Q15" s="7">
        <v>2000</v>
      </c>
      <c r="R15" s="7">
        <v>2000</v>
      </c>
      <c r="S15" s="7">
        <v>2000</v>
      </c>
      <c r="T15" s="7">
        <v>2500</v>
      </c>
      <c r="U15" s="7">
        <v>2500</v>
      </c>
      <c r="V15" s="7">
        <v>2500</v>
      </c>
      <c r="W15" s="7">
        <v>2500</v>
      </c>
      <c r="X15" s="7">
        <v>2500</v>
      </c>
      <c r="Y15" s="7">
        <v>2500</v>
      </c>
      <c r="Z15" s="7">
        <v>2500</v>
      </c>
      <c r="AA15" s="7">
        <v>2500</v>
      </c>
      <c r="AB15" s="7">
        <v>2500</v>
      </c>
      <c r="AC15" s="7">
        <v>2500</v>
      </c>
      <c r="AD15" s="7">
        <v>2500</v>
      </c>
      <c r="AE15" s="7">
        <v>2500</v>
      </c>
      <c r="AF15" s="7">
        <v>2500</v>
      </c>
      <c r="AG15" s="7">
        <v>2500</v>
      </c>
      <c r="AH15" s="7">
        <v>2500</v>
      </c>
      <c r="AI15" s="7">
        <v>2500</v>
      </c>
      <c r="AJ15" s="7">
        <v>2500</v>
      </c>
      <c r="AK15" s="7">
        <v>2500</v>
      </c>
    </row>
    <row r="16" spans="1:37" ht="16.5" customHeight="1" x14ac:dyDescent="0.3">
      <c r="A16" s="5" t="s">
        <v>14</v>
      </c>
      <c r="B16" s="7">
        <v>2500</v>
      </c>
      <c r="C16" s="7">
        <v>2500</v>
      </c>
      <c r="D16" s="7">
        <v>2500</v>
      </c>
      <c r="E16" s="7">
        <v>2800</v>
      </c>
      <c r="F16" s="7">
        <v>2800</v>
      </c>
      <c r="G16" s="7">
        <v>2800</v>
      </c>
      <c r="H16" s="7">
        <v>3000</v>
      </c>
      <c r="I16" s="7">
        <v>3000</v>
      </c>
      <c r="J16" s="7">
        <v>3000</v>
      </c>
      <c r="K16" s="7">
        <v>3300</v>
      </c>
      <c r="L16" s="7">
        <v>3300</v>
      </c>
      <c r="M16" s="7">
        <v>3300</v>
      </c>
      <c r="N16" s="7">
        <v>3500</v>
      </c>
      <c r="O16" s="7">
        <v>3500</v>
      </c>
      <c r="P16" s="7">
        <v>3500</v>
      </c>
      <c r="Q16" s="7">
        <v>3800</v>
      </c>
      <c r="R16" s="7">
        <v>3800</v>
      </c>
      <c r="S16" s="7">
        <v>3800</v>
      </c>
      <c r="T16" s="7">
        <v>4000</v>
      </c>
      <c r="U16" s="7">
        <v>4000</v>
      </c>
      <c r="V16" s="7">
        <v>4000</v>
      </c>
      <c r="W16" s="7">
        <v>4200</v>
      </c>
      <c r="X16" s="7">
        <v>4200</v>
      </c>
      <c r="Y16" s="7">
        <v>4200</v>
      </c>
      <c r="Z16" s="7">
        <v>4200</v>
      </c>
      <c r="AA16" s="7">
        <v>4500</v>
      </c>
      <c r="AB16" s="7">
        <v>4500</v>
      </c>
      <c r="AC16" s="7">
        <v>4500</v>
      </c>
      <c r="AD16" s="7">
        <v>4500</v>
      </c>
      <c r="AE16" s="7">
        <v>4500</v>
      </c>
      <c r="AF16" s="7">
        <v>4500</v>
      </c>
      <c r="AG16" s="7">
        <v>4500</v>
      </c>
      <c r="AH16" s="7">
        <v>4500</v>
      </c>
      <c r="AI16" s="7">
        <v>4500</v>
      </c>
      <c r="AJ16" s="7">
        <v>4500</v>
      </c>
      <c r="AK16" s="7">
        <v>4500</v>
      </c>
    </row>
    <row r="17" spans="1:37" ht="16.5" customHeight="1" x14ac:dyDescent="0.3">
      <c r="A17" s="5" t="s">
        <v>15</v>
      </c>
      <c r="B17" s="7">
        <f>B10*0.35</f>
        <v>14000</v>
      </c>
      <c r="C17" s="7">
        <f t="shared" ref="C17:AK17" si="5">C10*0.35</f>
        <v>17500</v>
      </c>
      <c r="D17" s="7">
        <f t="shared" si="5"/>
        <v>21000</v>
      </c>
      <c r="E17" s="7">
        <f t="shared" si="5"/>
        <v>24500</v>
      </c>
      <c r="F17" s="7">
        <f t="shared" si="5"/>
        <v>28000</v>
      </c>
      <c r="G17" s="7">
        <f t="shared" si="5"/>
        <v>31499.999999999996</v>
      </c>
      <c r="H17" s="7">
        <f t="shared" si="5"/>
        <v>35000</v>
      </c>
      <c r="I17" s="7">
        <f t="shared" si="5"/>
        <v>38500</v>
      </c>
      <c r="J17" s="7">
        <f t="shared" si="5"/>
        <v>42000</v>
      </c>
      <c r="K17" s="7">
        <f t="shared" si="5"/>
        <v>45500</v>
      </c>
      <c r="L17" s="7">
        <f t="shared" si="5"/>
        <v>49000</v>
      </c>
      <c r="M17" s="7">
        <f t="shared" si="5"/>
        <v>52500</v>
      </c>
      <c r="N17" s="7">
        <f t="shared" si="5"/>
        <v>56000</v>
      </c>
      <c r="O17" s="7">
        <f t="shared" si="5"/>
        <v>59499.999999999993</v>
      </c>
      <c r="P17" s="7">
        <f t="shared" si="5"/>
        <v>62999.999999999993</v>
      </c>
      <c r="Q17" s="7">
        <f t="shared" si="5"/>
        <v>66500</v>
      </c>
      <c r="R17" s="7">
        <f t="shared" si="5"/>
        <v>70000</v>
      </c>
      <c r="S17" s="7">
        <f t="shared" si="5"/>
        <v>73500</v>
      </c>
      <c r="T17" s="7">
        <f t="shared" si="5"/>
        <v>77000</v>
      </c>
      <c r="U17" s="7">
        <f t="shared" si="5"/>
        <v>80500</v>
      </c>
      <c r="V17" s="7">
        <f t="shared" si="5"/>
        <v>84000</v>
      </c>
      <c r="W17" s="7">
        <f t="shared" si="5"/>
        <v>87500</v>
      </c>
      <c r="X17" s="7">
        <f t="shared" si="5"/>
        <v>91000</v>
      </c>
      <c r="Y17" s="7">
        <f t="shared" si="5"/>
        <v>94500</v>
      </c>
      <c r="Z17" s="7">
        <f t="shared" si="5"/>
        <v>98000</v>
      </c>
      <c r="AA17" s="7">
        <f t="shared" si="5"/>
        <v>98000</v>
      </c>
      <c r="AB17" s="7">
        <f t="shared" si="5"/>
        <v>98000</v>
      </c>
      <c r="AC17" s="7">
        <f t="shared" si="5"/>
        <v>98000</v>
      </c>
      <c r="AD17" s="7">
        <f t="shared" si="5"/>
        <v>98000</v>
      </c>
      <c r="AE17" s="7">
        <f t="shared" si="5"/>
        <v>98000</v>
      </c>
      <c r="AF17" s="7">
        <f t="shared" si="5"/>
        <v>98000</v>
      </c>
      <c r="AG17" s="7">
        <f t="shared" si="5"/>
        <v>98000</v>
      </c>
      <c r="AH17" s="7">
        <f t="shared" si="5"/>
        <v>98000</v>
      </c>
      <c r="AI17" s="7">
        <f t="shared" si="5"/>
        <v>98000</v>
      </c>
      <c r="AJ17" s="7">
        <f t="shared" si="5"/>
        <v>98000</v>
      </c>
      <c r="AK17" s="7">
        <f t="shared" si="5"/>
        <v>98000</v>
      </c>
    </row>
    <row r="18" spans="1:37" ht="16.5" customHeight="1" x14ac:dyDescent="0.3">
      <c r="A18" s="5" t="s">
        <v>16</v>
      </c>
      <c r="B18" s="7">
        <f>Salario!$E$7</f>
        <v>9610</v>
      </c>
      <c r="C18" s="7">
        <f>Salario!$E$7</f>
        <v>9610</v>
      </c>
      <c r="D18" s="7">
        <f>Salario!$E$7</f>
        <v>9610</v>
      </c>
      <c r="E18" s="7">
        <f>Salario!$E$7</f>
        <v>9610</v>
      </c>
      <c r="F18" s="7">
        <f>Salario!$E$7</f>
        <v>9610</v>
      </c>
      <c r="G18" s="7">
        <f>Salario!$E$7</f>
        <v>9610</v>
      </c>
      <c r="H18" s="7">
        <f>Salario!$E$7</f>
        <v>9610</v>
      </c>
      <c r="I18" s="7">
        <f>Salario!$E$7</f>
        <v>9610</v>
      </c>
      <c r="J18" s="7">
        <f>Salario!$E$12</f>
        <v>12080</v>
      </c>
      <c r="K18" s="7">
        <f>Salario!$E$12</f>
        <v>12080</v>
      </c>
      <c r="L18" s="7">
        <f>Salario!$E$12</f>
        <v>12080</v>
      </c>
      <c r="M18" s="7">
        <f>Salario!$E$12</f>
        <v>12080</v>
      </c>
      <c r="N18" s="7">
        <f>Salario!$E$12</f>
        <v>12080</v>
      </c>
      <c r="O18" s="7">
        <f>Salario!$E$17</f>
        <v>16750</v>
      </c>
      <c r="P18" s="7">
        <f>Salario!$E$17</f>
        <v>16750</v>
      </c>
      <c r="Q18" s="7">
        <f>Salario!$E$17</f>
        <v>16750</v>
      </c>
      <c r="R18" s="7">
        <f>Salario!$E$17</f>
        <v>16750</v>
      </c>
      <c r="S18" s="7">
        <f>Salario!$E$17</f>
        <v>16750</v>
      </c>
      <c r="T18" s="7">
        <f>Salario!$E$22</f>
        <v>19220</v>
      </c>
      <c r="U18" s="7">
        <f>Salario!$E$22</f>
        <v>19220</v>
      </c>
      <c r="V18" s="7">
        <f>Salario!$E$22</f>
        <v>19220</v>
      </c>
      <c r="W18" s="7">
        <f>Salario!$E$22</f>
        <v>19220</v>
      </c>
      <c r="X18" s="7">
        <f>Salario!$E$22</f>
        <v>19220</v>
      </c>
      <c r="Y18" s="7">
        <f>Salario!$E$22</f>
        <v>19220</v>
      </c>
      <c r="Z18" s="7">
        <f>Salario!$E$22</f>
        <v>19220</v>
      </c>
      <c r="AA18" s="7">
        <f>Salario!$E$22</f>
        <v>19220</v>
      </c>
      <c r="AB18" s="7">
        <f>Salario!$E$22</f>
        <v>19220</v>
      </c>
      <c r="AC18" s="7">
        <f>Salario!$E$22</f>
        <v>19220</v>
      </c>
      <c r="AD18" s="7">
        <f>Salario!$E$22</f>
        <v>19220</v>
      </c>
      <c r="AE18" s="7">
        <f>Salario!$E$22</f>
        <v>19220</v>
      </c>
      <c r="AF18" s="7">
        <f>Salario!$E$22</f>
        <v>19220</v>
      </c>
      <c r="AG18" s="7">
        <f>Salario!$E$22</f>
        <v>19220</v>
      </c>
      <c r="AH18" s="7">
        <f>Salario!$E$22</f>
        <v>19220</v>
      </c>
      <c r="AI18" s="7">
        <f>Salario!$E$22</f>
        <v>19220</v>
      </c>
      <c r="AJ18" s="7">
        <f>Salario!$E$22</f>
        <v>19220</v>
      </c>
      <c r="AK18" s="7">
        <f>Salario!$E$22</f>
        <v>19220</v>
      </c>
    </row>
    <row r="19" spans="1:37" ht="16.5" customHeight="1" x14ac:dyDescent="0.3">
      <c r="A19" s="5" t="s">
        <v>17</v>
      </c>
      <c r="B19" s="7">
        <f>Salario!$J$7</f>
        <v>10560</v>
      </c>
      <c r="C19" s="7">
        <f>Salario!$J$7</f>
        <v>10560</v>
      </c>
      <c r="D19" s="7">
        <f>Salario!$J$7</f>
        <v>10560</v>
      </c>
      <c r="E19" s="7">
        <f>Salario!$J$7</f>
        <v>10560</v>
      </c>
      <c r="F19" s="7">
        <f>Salario!$J$7</f>
        <v>10560</v>
      </c>
      <c r="G19" s="7">
        <f>Salario!$J$7</f>
        <v>10560</v>
      </c>
      <c r="H19" s="7">
        <f>Salario!$J$7</f>
        <v>10560</v>
      </c>
      <c r="I19" s="7">
        <f>Salario!$J$12</f>
        <v>14680</v>
      </c>
      <c r="J19" s="7">
        <f>Salario!$J$12</f>
        <v>14680</v>
      </c>
      <c r="K19" s="7">
        <f>Salario!$J$17</f>
        <v>20480</v>
      </c>
      <c r="L19" s="7">
        <f>Salario!$J$17</f>
        <v>20480</v>
      </c>
      <c r="M19" s="7">
        <f>Salario!$J$17</f>
        <v>20480</v>
      </c>
      <c r="N19" s="7">
        <f>Salario!$J$17</f>
        <v>20480</v>
      </c>
      <c r="O19" s="7">
        <f>Salario!$J$17</f>
        <v>20480</v>
      </c>
      <c r="P19" s="7">
        <f>Salario!$J$22</f>
        <v>25160</v>
      </c>
      <c r="Q19" s="7">
        <f>Salario!$J$22</f>
        <v>25160</v>
      </c>
      <c r="R19" s="7">
        <f>Salario!$J$22</f>
        <v>25160</v>
      </c>
      <c r="S19" s="7">
        <f>Salario!$J$22</f>
        <v>25160</v>
      </c>
      <c r="T19" s="7">
        <f>Salario!$J$22</f>
        <v>25160</v>
      </c>
      <c r="U19" s="7">
        <f>Salario!$J$22</f>
        <v>25160</v>
      </c>
      <c r="V19" s="7">
        <f>Salario!$J$22</f>
        <v>25160</v>
      </c>
      <c r="W19" s="7">
        <f>Salario!$J$22</f>
        <v>25160</v>
      </c>
      <c r="X19" s="7">
        <f>Salario!$J$22</f>
        <v>25160</v>
      </c>
      <c r="Y19" s="7">
        <f>Salario!$J$22</f>
        <v>25160</v>
      </c>
      <c r="Z19" s="7">
        <f>Salario!$J$22</f>
        <v>25160</v>
      </c>
      <c r="AA19" s="7">
        <f>Salario!$J$22</f>
        <v>25160</v>
      </c>
      <c r="AB19" s="7">
        <f>Salario!$J$22</f>
        <v>25160</v>
      </c>
      <c r="AC19" s="7">
        <f>Salario!$J$22</f>
        <v>25160</v>
      </c>
      <c r="AD19" s="7">
        <f>Salario!$J$22</f>
        <v>25160</v>
      </c>
      <c r="AE19" s="7">
        <f>Salario!$J$22</f>
        <v>25160</v>
      </c>
      <c r="AF19" s="7">
        <f>Salario!$J$22</f>
        <v>25160</v>
      </c>
      <c r="AG19" s="7">
        <f>Salario!$J$22</f>
        <v>25160</v>
      </c>
      <c r="AH19" s="7">
        <f>Salario!$J$22</f>
        <v>25160</v>
      </c>
      <c r="AI19" s="7">
        <f>Salario!$J$22</f>
        <v>25160</v>
      </c>
      <c r="AJ19" s="7">
        <f>Salario!$J$22</f>
        <v>25160</v>
      </c>
      <c r="AK19" s="7">
        <f>Salario!$J$22</f>
        <v>25160</v>
      </c>
    </row>
    <row r="20" spans="1:37" ht="16.5" customHeight="1" x14ac:dyDescent="0.3">
      <c r="A20" s="5" t="s">
        <v>18</v>
      </c>
      <c r="B20" s="7">
        <f>B10*0.08</f>
        <v>3200</v>
      </c>
      <c r="C20" s="7">
        <f t="shared" ref="C20:AK20" si="6">C10*0.08</f>
        <v>4000</v>
      </c>
      <c r="D20" s="7">
        <f t="shared" si="6"/>
        <v>4800</v>
      </c>
      <c r="E20" s="7">
        <f t="shared" si="6"/>
        <v>5600</v>
      </c>
      <c r="F20" s="7">
        <f t="shared" si="6"/>
        <v>6400</v>
      </c>
      <c r="G20" s="7">
        <f t="shared" si="6"/>
        <v>7200</v>
      </c>
      <c r="H20" s="7">
        <f t="shared" si="6"/>
        <v>8000</v>
      </c>
      <c r="I20" s="7">
        <f t="shared" si="6"/>
        <v>8800</v>
      </c>
      <c r="J20" s="7">
        <f t="shared" si="6"/>
        <v>9600</v>
      </c>
      <c r="K20" s="7">
        <f t="shared" si="6"/>
        <v>10400</v>
      </c>
      <c r="L20" s="7">
        <f t="shared" si="6"/>
        <v>11200</v>
      </c>
      <c r="M20" s="7">
        <f t="shared" si="6"/>
        <v>12000</v>
      </c>
      <c r="N20" s="7">
        <f t="shared" si="6"/>
        <v>12800</v>
      </c>
      <c r="O20" s="7">
        <f t="shared" si="6"/>
        <v>13600</v>
      </c>
      <c r="P20" s="7">
        <f t="shared" si="6"/>
        <v>14400</v>
      </c>
      <c r="Q20" s="7">
        <f t="shared" si="6"/>
        <v>15200</v>
      </c>
      <c r="R20" s="7">
        <f t="shared" si="6"/>
        <v>16000</v>
      </c>
      <c r="S20" s="7">
        <f t="shared" si="6"/>
        <v>16800</v>
      </c>
      <c r="T20" s="7">
        <f t="shared" si="6"/>
        <v>17600</v>
      </c>
      <c r="U20" s="7">
        <f t="shared" si="6"/>
        <v>18400</v>
      </c>
      <c r="V20" s="7">
        <f t="shared" si="6"/>
        <v>19200</v>
      </c>
      <c r="W20" s="7">
        <f t="shared" si="6"/>
        <v>20000</v>
      </c>
      <c r="X20" s="7">
        <f t="shared" si="6"/>
        <v>20800</v>
      </c>
      <c r="Y20" s="7">
        <f t="shared" si="6"/>
        <v>21600</v>
      </c>
      <c r="Z20" s="7">
        <f t="shared" si="6"/>
        <v>22400</v>
      </c>
      <c r="AA20" s="7">
        <f t="shared" si="6"/>
        <v>22400</v>
      </c>
      <c r="AB20" s="7">
        <f t="shared" si="6"/>
        <v>22400</v>
      </c>
      <c r="AC20" s="7">
        <f t="shared" si="6"/>
        <v>22400</v>
      </c>
      <c r="AD20" s="7">
        <f t="shared" si="6"/>
        <v>22400</v>
      </c>
      <c r="AE20" s="7">
        <f t="shared" si="6"/>
        <v>22400</v>
      </c>
      <c r="AF20" s="7">
        <f t="shared" si="6"/>
        <v>22400</v>
      </c>
      <c r="AG20" s="7">
        <f t="shared" si="6"/>
        <v>22400</v>
      </c>
      <c r="AH20" s="7">
        <f t="shared" si="6"/>
        <v>22400</v>
      </c>
      <c r="AI20" s="7">
        <f t="shared" si="6"/>
        <v>22400</v>
      </c>
      <c r="AJ20" s="7">
        <f t="shared" si="6"/>
        <v>22400</v>
      </c>
      <c r="AK20" s="7">
        <f t="shared" si="6"/>
        <v>22400</v>
      </c>
    </row>
    <row r="21" spans="1:37" ht="16.5" customHeight="1" x14ac:dyDescent="0.3">
      <c r="A21" s="5" t="s">
        <v>19</v>
      </c>
      <c r="B21" s="7">
        <f>(((B10*12)*0.095)-13860)/(B10*12)*B10</f>
        <v>2645</v>
      </c>
      <c r="C21" s="7">
        <f t="shared" ref="C21:H21" si="7">(((C10*12)*0.095)-13860)/(C10*12)*C10</f>
        <v>3595.0000000000005</v>
      </c>
      <c r="D21" s="7">
        <f t="shared" si="7"/>
        <v>4545</v>
      </c>
      <c r="E21" s="7">
        <f t="shared" si="7"/>
        <v>5495</v>
      </c>
      <c r="F21" s="7">
        <f t="shared" si="7"/>
        <v>6445</v>
      </c>
      <c r="G21" s="7">
        <f t="shared" si="7"/>
        <v>7395</v>
      </c>
      <c r="H21" s="7">
        <f t="shared" si="7"/>
        <v>8345</v>
      </c>
      <c r="I21" s="7">
        <f>(((I10*12)*0.107)-22500)/(I10*12)*I10</f>
        <v>9895</v>
      </c>
      <c r="J21" s="7">
        <f t="shared" ref="J21:AK21" si="8">(((J10*12)*0.107)-22500)/(J10*12)*J10</f>
        <v>10965</v>
      </c>
      <c r="K21" s="7">
        <f t="shared" si="8"/>
        <v>12035</v>
      </c>
      <c r="L21" s="7">
        <f t="shared" si="8"/>
        <v>13105</v>
      </c>
      <c r="M21" s="7">
        <f t="shared" si="8"/>
        <v>14175</v>
      </c>
      <c r="N21" s="7">
        <f t="shared" si="8"/>
        <v>15245</v>
      </c>
      <c r="O21" s="7">
        <f t="shared" si="8"/>
        <v>16315</v>
      </c>
      <c r="P21" s="7">
        <f t="shared" si="8"/>
        <v>17385</v>
      </c>
      <c r="Q21" s="7">
        <f t="shared" si="8"/>
        <v>18455</v>
      </c>
      <c r="R21" s="7">
        <f t="shared" si="8"/>
        <v>19525</v>
      </c>
      <c r="S21" s="7">
        <f t="shared" si="8"/>
        <v>20595</v>
      </c>
      <c r="T21" s="7">
        <f t="shared" si="8"/>
        <v>21665</v>
      </c>
      <c r="U21" s="7">
        <f t="shared" si="8"/>
        <v>22735</v>
      </c>
      <c r="V21" s="7">
        <f t="shared" si="8"/>
        <v>23805</v>
      </c>
      <c r="W21" s="7">
        <f t="shared" si="8"/>
        <v>24875</v>
      </c>
      <c r="X21" s="7">
        <f t="shared" si="8"/>
        <v>25945</v>
      </c>
      <c r="Y21" s="7">
        <f t="shared" si="8"/>
        <v>27015</v>
      </c>
      <c r="Z21" s="7">
        <f t="shared" si="8"/>
        <v>28085</v>
      </c>
      <c r="AA21" s="7">
        <f t="shared" si="8"/>
        <v>28085</v>
      </c>
      <c r="AB21" s="7">
        <f t="shared" si="8"/>
        <v>28085</v>
      </c>
      <c r="AC21" s="7">
        <f t="shared" si="8"/>
        <v>28085</v>
      </c>
      <c r="AD21" s="7">
        <f t="shared" si="8"/>
        <v>28085</v>
      </c>
      <c r="AE21" s="7">
        <f t="shared" si="8"/>
        <v>28085</v>
      </c>
      <c r="AF21" s="7">
        <f t="shared" si="8"/>
        <v>28085</v>
      </c>
      <c r="AG21" s="7">
        <f t="shared" si="8"/>
        <v>28085</v>
      </c>
      <c r="AH21" s="7">
        <f t="shared" si="8"/>
        <v>28085</v>
      </c>
      <c r="AI21" s="7">
        <f t="shared" si="8"/>
        <v>28085</v>
      </c>
      <c r="AJ21" s="7">
        <f t="shared" si="8"/>
        <v>28085</v>
      </c>
      <c r="AK21" s="7">
        <f t="shared" si="8"/>
        <v>28085</v>
      </c>
    </row>
    <row r="22" spans="1:37" ht="16.5" customHeight="1" x14ac:dyDescent="0.3">
      <c r="A22" s="5" t="s">
        <v>20</v>
      </c>
      <c r="B22" s="8">
        <f>B10*0.04</f>
        <v>1600</v>
      </c>
      <c r="C22" s="8">
        <f t="shared" ref="C22:N22" si="9">C10*0.04</f>
        <v>2000</v>
      </c>
      <c r="D22" s="8">
        <f t="shared" si="9"/>
        <v>2400</v>
      </c>
      <c r="E22" s="8">
        <f t="shared" si="9"/>
        <v>2800</v>
      </c>
      <c r="F22" s="8">
        <f t="shared" si="9"/>
        <v>3200</v>
      </c>
      <c r="G22" s="8">
        <f t="shared" si="9"/>
        <v>3600</v>
      </c>
      <c r="H22" s="8">
        <f t="shared" si="9"/>
        <v>4000</v>
      </c>
      <c r="I22" s="8">
        <f t="shared" si="9"/>
        <v>4400</v>
      </c>
      <c r="J22" s="8">
        <f t="shared" si="9"/>
        <v>4800</v>
      </c>
      <c r="K22" s="8">
        <f t="shared" si="9"/>
        <v>5200</v>
      </c>
      <c r="L22" s="8">
        <f t="shared" si="9"/>
        <v>5600</v>
      </c>
      <c r="M22" s="8">
        <f t="shared" si="9"/>
        <v>6000</v>
      </c>
      <c r="N22" s="8">
        <f t="shared" si="9"/>
        <v>6400</v>
      </c>
      <c r="O22" s="8">
        <f>O10*0.04</f>
        <v>6800</v>
      </c>
      <c r="P22" s="8">
        <f t="shared" ref="P22:AA22" si="10">P10*0.04</f>
        <v>7200</v>
      </c>
      <c r="Q22" s="8">
        <f t="shared" si="10"/>
        <v>7600</v>
      </c>
      <c r="R22" s="8">
        <f t="shared" si="10"/>
        <v>8000</v>
      </c>
      <c r="S22" s="8">
        <f t="shared" si="10"/>
        <v>8400</v>
      </c>
      <c r="T22" s="8">
        <f t="shared" si="10"/>
        <v>8800</v>
      </c>
      <c r="U22" s="8">
        <f t="shared" si="10"/>
        <v>9200</v>
      </c>
      <c r="V22" s="8">
        <f t="shared" si="10"/>
        <v>9600</v>
      </c>
      <c r="W22" s="8">
        <f t="shared" si="10"/>
        <v>10000</v>
      </c>
      <c r="X22" s="8">
        <f t="shared" si="10"/>
        <v>10400</v>
      </c>
      <c r="Y22" s="8">
        <f t="shared" si="10"/>
        <v>10800</v>
      </c>
      <c r="Z22" s="8">
        <f t="shared" si="10"/>
        <v>11200</v>
      </c>
      <c r="AA22" s="8">
        <f t="shared" si="10"/>
        <v>11200</v>
      </c>
      <c r="AB22" s="8">
        <f t="shared" ref="AB22:AJ22" si="11">AB10*0.04</f>
        <v>11200</v>
      </c>
      <c r="AC22" s="8">
        <f t="shared" si="11"/>
        <v>11200</v>
      </c>
      <c r="AD22" s="8">
        <f t="shared" si="11"/>
        <v>11200</v>
      </c>
      <c r="AE22" s="8">
        <f t="shared" si="11"/>
        <v>11200</v>
      </c>
      <c r="AF22" s="8">
        <f t="shared" si="11"/>
        <v>11200</v>
      </c>
      <c r="AG22" s="8">
        <f t="shared" si="11"/>
        <v>11200</v>
      </c>
      <c r="AH22" s="8">
        <f t="shared" si="11"/>
        <v>11200</v>
      </c>
      <c r="AI22" s="8">
        <f t="shared" si="11"/>
        <v>11200</v>
      </c>
      <c r="AJ22" s="8">
        <f t="shared" si="11"/>
        <v>11200</v>
      </c>
      <c r="AK22" s="8">
        <f>AK10*0.04</f>
        <v>11200</v>
      </c>
    </row>
    <row r="23" spans="1:37" ht="16.5" customHeight="1" x14ac:dyDescent="0.3">
      <c r="A23" s="5" t="s">
        <v>21</v>
      </c>
      <c r="B23" s="8">
        <f>B10*0.01</f>
        <v>400</v>
      </c>
      <c r="C23" s="8">
        <f t="shared" ref="C23:AK23" si="12">C10*0.01</f>
        <v>500</v>
      </c>
      <c r="D23" s="8">
        <f t="shared" si="12"/>
        <v>600</v>
      </c>
      <c r="E23" s="8">
        <f t="shared" si="12"/>
        <v>700</v>
      </c>
      <c r="F23" s="8">
        <f t="shared" si="12"/>
        <v>800</v>
      </c>
      <c r="G23" s="8">
        <f t="shared" si="12"/>
        <v>900</v>
      </c>
      <c r="H23" s="8">
        <f t="shared" si="12"/>
        <v>1000</v>
      </c>
      <c r="I23" s="8">
        <f t="shared" si="12"/>
        <v>1100</v>
      </c>
      <c r="J23" s="8">
        <f t="shared" si="12"/>
        <v>1200</v>
      </c>
      <c r="K23" s="8">
        <f t="shared" si="12"/>
        <v>1300</v>
      </c>
      <c r="L23" s="8">
        <f t="shared" si="12"/>
        <v>1400</v>
      </c>
      <c r="M23" s="8">
        <f t="shared" si="12"/>
        <v>1500</v>
      </c>
      <c r="N23" s="8">
        <f t="shared" si="12"/>
        <v>1600</v>
      </c>
      <c r="O23" s="8">
        <f t="shared" si="12"/>
        <v>1700</v>
      </c>
      <c r="P23" s="8">
        <f t="shared" si="12"/>
        <v>1800</v>
      </c>
      <c r="Q23" s="8">
        <f t="shared" si="12"/>
        <v>1900</v>
      </c>
      <c r="R23" s="8">
        <f t="shared" si="12"/>
        <v>2000</v>
      </c>
      <c r="S23" s="8">
        <f t="shared" si="12"/>
        <v>2100</v>
      </c>
      <c r="T23" s="8">
        <f t="shared" si="12"/>
        <v>2200</v>
      </c>
      <c r="U23" s="8">
        <f t="shared" si="12"/>
        <v>2300</v>
      </c>
      <c r="V23" s="8">
        <f t="shared" si="12"/>
        <v>2400</v>
      </c>
      <c r="W23" s="8">
        <f t="shared" si="12"/>
        <v>2500</v>
      </c>
      <c r="X23" s="8">
        <f t="shared" si="12"/>
        <v>2600</v>
      </c>
      <c r="Y23" s="8">
        <f t="shared" si="12"/>
        <v>2700</v>
      </c>
      <c r="Z23" s="8">
        <f t="shared" si="12"/>
        <v>2800</v>
      </c>
      <c r="AA23" s="8">
        <f t="shared" si="12"/>
        <v>2800</v>
      </c>
      <c r="AB23" s="8">
        <f t="shared" si="12"/>
        <v>2800</v>
      </c>
      <c r="AC23" s="8">
        <f t="shared" si="12"/>
        <v>2800</v>
      </c>
      <c r="AD23" s="8">
        <f t="shared" si="12"/>
        <v>2800</v>
      </c>
      <c r="AE23" s="8">
        <f t="shared" si="12"/>
        <v>2800</v>
      </c>
      <c r="AF23" s="8">
        <f t="shared" si="12"/>
        <v>2800</v>
      </c>
      <c r="AG23" s="8">
        <f t="shared" si="12"/>
        <v>2800</v>
      </c>
      <c r="AH23" s="8">
        <f t="shared" si="12"/>
        <v>2800</v>
      </c>
      <c r="AI23" s="8">
        <f t="shared" si="12"/>
        <v>2800</v>
      </c>
      <c r="AJ23" s="8">
        <f t="shared" si="12"/>
        <v>2800</v>
      </c>
      <c r="AK23" s="8">
        <f t="shared" si="12"/>
        <v>2800</v>
      </c>
    </row>
    <row r="24" spans="1:37" ht="16.5" customHeight="1" x14ac:dyDescent="0.3">
      <c r="A24" s="5" t="s">
        <v>22</v>
      </c>
      <c r="B24" s="8">
        <f>B10*0.01</f>
        <v>400</v>
      </c>
      <c r="C24" s="8">
        <f t="shared" ref="C24:N24" si="13">C10*0.01</f>
        <v>500</v>
      </c>
      <c r="D24" s="8">
        <f t="shared" si="13"/>
        <v>600</v>
      </c>
      <c r="E24" s="8">
        <f t="shared" si="13"/>
        <v>700</v>
      </c>
      <c r="F24" s="8">
        <f t="shared" si="13"/>
        <v>800</v>
      </c>
      <c r="G24" s="8">
        <f t="shared" si="13"/>
        <v>900</v>
      </c>
      <c r="H24" s="8">
        <f t="shared" si="13"/>
        <v>1000</v>
      </c>
      <c r="I24" s="8">
        <f t="shared" si="13"/>
        <v>1100</v>
      </c>
      <c r="J24" s="8">
        <f t="shared" si="13"/>
        <v>1200</v>
      </c>
      <c r="K24" s="8">
        <f t="shared" si="13"/>
        <v>1300</v>
      </c>
      <c r="L24" s="8">
        <f t="shared" si="13"/>
        <v>1400</v>
      </c>
      <c r="M24" s="8">
        <f t="shared" si="13"/>
        <v>1500</v>
      </c>
      <c r="N24" s="8">
        <f t="shared" si="13"/>
        <v>1600</v>
      </c>
      <c r="O24" s="8">
        <f>O10*0.01</f>
        <v>1700</v>
      </c>
      <c r="P24" s="8">
        <f t="shared" ref="P24:AA24" si="14">P10*0.01</f>
        <v>1800</v>
      </c>
      <c r="Q24" s="8">
        <f t="shared" si="14"/>
        <v>1900</v>
      </c>
      <c r="R24" s="8">
        <f t="shared" si="14"/>
        <v>2000</v>
      </c>
      <c r="S24" s="8">
        <f t="shared" si="14"/>
        <v>2100</v>
      </c>
      <c r="T24" s="8">
        <f t="shared" si="14"/>
        <v>2200</v>
      </c>
      <c r="U24" s="8">
        <f t="shared" si="14"/>
        <v>2300</v>
      </c>
      <c r="V24" s="8">
        <f t="shared" si="14"/>
        <v>2400</v>
      </c>
      <c r="W24" s="8">
        <f t="shared" si="14"/>
        <v>2500</v>
      </c>
      <c r="X24" s="8">
        <f t="shared" si="14"/>
        <v>2600</v>
      </c>
      <c r="Y24" s="8">
        <f t="shared" si="14"/>
        <v>2700</v>
      </c>
      <c r="Z24" s="8">
        <f t="shared" si="14"/>
        <v>2800</v>
      </c>
      <c r="AA24" s="8">
        <f t="shared" si="14"/>
        <v>2800</v>
      </c>
      <c r="AB24" s="8">
        <f t="shared" ref="AB24:AK24" si="15">AB10*0.01</f>
        <v>2800</v>
      </c>
      <c r="AC24" s="8">
        <f t="shared" si="15"/>
        <v>2800</v>
      </c>
      <c r="AD24" s="8">
        <f t="shared" si="15"/>
        <v>2800</v>
      </c>
      <c r="AE24" s="8">
        <f t="shared" si="15"/>
        <v>2800</v>
      </c>
      <c r="AF24" s="8">
        <f t="shared" si="15"/>
        <v>2800</v>
      </c>
      <c r="AG24" s="8">
        <f t="shared" si="15"/>
        <v>2800</v>
      </c>
      <c r="AH24" s="8">
        <f t="shared" si="15"/>
        <v>2800</v>
      </c>
      <c r="AI24" s="8">
        <f t="shared" si="15"/>
        <v>2800</v>
      </c>
      <c r="AJ24" s="8">
        <f t="shared" si="15"/>
        <v>2800</v>
      </c>
      <c r="AK24" s="8">
        <f t="shared" si="15"/>
        <v>2800</v>
      </c>
    </row>
    <row r="25" spans="1:37" ht="16.5" customHeight="1" x14ac:dyDescent="0.3">
      <c r="A25" s="5" t="s">
        <v>23</v>
      </c>
      <c r="B25" s="8">
        <f t="shared" ref="B25:AB25" si="16">B10*0.02</f>
        <v>800</v>
      </c>
      <c r="C25" s="8">
        <f t="shared" si="16"/>
        <v>1000</v>
      </c>
      <c r="D25" s="8">
        <f t="shared" si="16"/>
        <v>1200</v>
      </c>
      <c r="E25" s="8">
        <f t="shared" si="16"/>
        <v>1400</v>
      </c>
      <c r="F25" s="8">
        <f t="shared" si="16"/>
        <v>1600</v>
      </c>
      <c r="G25" s="8">
        <f t="shared" si="16"/>
        <v>1800</v>
      </c>
      <c r="H25" s="8">
        <f t="shared" si="16"/>
        <v>2000</v>
      </c>
      <c r="I25" s="8">
        <f t="shared" si="16"/>
        <v>2200</v>
      </c>
      <c r="J25" s="8">
        <f t="shared" si="16"/>
        <v>2400</v>
      </c>
      <c r="K25" s="8">
        <f t="shared" si="16"/>
        <v>2600</v>
      </c>
      <c r="L25" s="8">
        <f t="shared" si="16"/>
        <v>2800</v>
      </c>
      <c r="M25" s="8">
        <f t="shared" si="16"/>
        <v>3000</v>
      </c>
      <c r="N25" s="8">
        <f t="shared" si="16"/>
        <v>3200</v>
      </c>
      <c r="O25" s="8">
        <f t="shared" si="16"/>
        <v>3400</v>
      </c>
      <c r="P25" s="8">
        <f t="shared" si="16"/>
        <v>3600</v>
      </c>
      <c r="Q25" s="8">
        <f t="shared" si="16"/>
        <v>3800</v>
      </c>
      <c r="R25" s="8">
        <f t="shared" si="16"/>
        <v>4000</v>
      </c>
      <c r="S25" s="8">
        <f t="shared" si="16"/>
        <v>4200</v>
      </c>
      <c r="T25" s="8">
        <f t="shared" si="16"/>
        <v>4400</v>
      </c>
      <c r="U25" s="8">
        <f t="shared" si="16"/>
        <v>4600</v>
      </c>
      <c r="V25" s="8">
        <f t="shared" si="16"/>
        <v>4800</v>
      </c>
      <c r="W25" s="8">
        <f t="shared" si="16"/>
        <v>5000</v>
      </c>
      <c r="X25" s="8">
        <f t="shared" si="16"/>
        <v>5200</v>
      </c>
      <c r="Y25" s="8">
        <f t="shared" si="16"/>
        <v>5400</v>
      </c>
      <c r="Z25" s="8">
        <f t="shared" si="16"/>
        <v>5600</v>
      </c>
      <c r="AA25" s="8">
        <f t="shared" si="16"/>
        <v>5600</v>
      </c>
      <c r="AB25" s="8">
        <f t="shared" si="16"/>
        <v>5600</v>
      </c>
      <c r="AC25" s="8">
        <f t="shared" ref="AC25:AK25" si="17">AC10*0.02</f>
        <v>5600</v>
      </c>
      <c r="AD25" s="8">
        <f t="shared" si="17"/>
        <v>5600</v>
      </c>
      <c r="AE25" s="8">
        <f t="shared" si="17"/>
        <v>5600</v>
      </c>
      <c r="AF25" s="8">
        <f t="shared" si="17"/>
        <v>5600</v>
      </c>
      <c r="AG25" s="8">
        <f t="shared" si="17"/>
        <v>5600</v>
      </c>
      <c r="AH25" s="8">
        <f t="shared" si="17"/>
        <v>5600</v>
      </c>
      <c r="AI25" s="8">
        <f t="shared" si="17"/>
        <v>5600</v>
      </c>
      <c r="AJ25" s="8">
        <f t="shared" si="17"/>
        <v>5600</v>
      </c>
      <c r="AK25" s="8">
        <f t="shared" si="17"/>
        <v>5600</v>
      </c>
    </row>
    <row r="26" spans="1:37" ht="16.5" customHeight="1" x14ac:dyDescent="0.3">
      <c r="A26" s="3" t="s">
        <v>24</v>
      </c>
      <c r="B26" s="13">
        <f>B10-B13</f>
        <v>-11915</v>
      </c>
      <c r="C26" s="13">
        <f t="shared" ref="C26:N26" si="18">C10-C13</f>
        <v>-7965</v>
      </c>
      <c r="D26" s="13">
        <f t="shared" si="18"/>
        <v>-4015</v>
      </c>
      <c r="E26" s="13">
        <f t="shared" si="18"/>
        <v>-365</v>
      </c>
      <c r="F26" s="4">
        <f t="shared" si="18"/>
        <v>3585</v>
      </c>
      <c r="G26" s="4">
        <f t="shared" si="18"/>
        <v>7535</v>
      </c>
      <c r="H26" s="4">
        <f t="shared" si="18"/>
        <v>11285</v>
      </c>
      <c r="I26" s="4">
        <f t="shared" si="18"/>
        <v>10215</v>
      </c>
      <c r="J26" s="4">
        <f t="shared" si="18"/>
        <v>11575</v>
      </c>
      <c r="K26" s="4">
        <f t="shared" si="18"/>
        <v>9305</v>
      </c>
      <c r="L26" s="4">
        <f t="shared" si="18"/>
        <v>13135</v>
      </c>
      <c r="M26" s="4">
        <f t="shared" si="18"/>
        <v>16965</v>
      </c>
      <c r="N26" s="4">
        <f t="shared" si="18"/>
        <v>20595</v>
      </c>
      <c r="O26" s="4">
        <f>O10-O13</f>
        <v>19255</v>
      </c>
      <c r="P26" s="4">
        <f t="shared" ref="P26:AA26" si="19">P10-P13</f>
        <v>18405</v>
      </c>
      <c r="Q26" s="4">
        <f t="shared" si="19"/>
        <v>21935</v>
      </c>
      <c r="R26" s="4">
        <f t="shared" si="19"/>
        <v>25765</v>
      </c>
      <c r="S26" s="4">
        <f t="shared" si="19"/>
        <v>29595</v>
      </c>
      <c r="T26" s="4">
        <f t="shared" si="19"/>
        <v>30255</v>
      </c>
      <c r="U26" s="4">
        <f t="shared" si="19"/>
        <v>34085</v>
      </c>
      <c r="V26" s="4">
        <f t="shared" si="19"/>
        <v>37915</v>
      </c>
      <c r="W26" s="4">
        <f t="shared" si="19"/>
        <v>41545</v>
      </c>
      <c r="X26" s="4">
        <f t="shared" si="19"/>
        <v>45375</v>
      </c>
      <c r="Y26" s="4">
        <f t="shared" si="19"/>
        <v>49205</v>
      </c>
      <c r="Z26" s="4">
        <f t="shared" si="19"/>
        <v>53035</v>
      </c>
      <c r="AA26" s="4">
        <f t="shared" si="19"/>
        <v>52235</v>
      </c>
      <c r="AB26" s="4">
        <f t="shared" ref="AB26:AK26" si="20">AB10-AB13</f>
        <v>52235</v>
      </c>
      <c r="AC26" s="4">
        <f t="shared" si="20"/>
        <v>52235</v>
      </c>
      <c r="AD26" s="4">
        <f t="shared" si="20"/>
        <v>52235</v>
      </c>
      <c r="AE26" s="4">
        <f t="shared" si="20"/>
        <v>52235</v>
      </c>
      <c r="AF26" s="4">
        <f t="shared" si="20"/>
        <v>52235</v>
      </c>
      <c r="AG26" s="4">
        <f t="shared" si="20"/>
        <v>52235</v>
      </c>
      <c r="AH26" s="4">
        <f t="shared" si="20"/>
        <v>52235</v>
      </c>
      <c r="AI26" s="4">
        <f t="shared" si="20"/>
        <v>52235</v>
      </c>
      <c r="AJ26" s="4">
        <f t="shared" si="20"/>
        <v>52235</v>
      </c>
      <c r="AK26" s="4">
        <f t="shared" si="20"/>
        <v>52235</v>
      </c>
    </row>
    <row r="27" spans="1:37" x14ac:dyDescent="0.3">
      <c r="A27" s="15" t="s">
        <v>25</v>
      </c>
      <c r="B27" s="14">
        <f>B14/B10</f>
        <v>0.125</v>
      </c>
      <c r="C27" s="14">
        <f t="shared" ref="C27:AK27" si="21">C14/C10</f>
        <v>0.1</v>
      </c>
      <c r="D27" s="14">
        <f t="shared" si="21"/>
        <v>8.3333333333333329E-2</v>
      </c>
      <c r="E27" s="14">
        <f t="shared" si="21"/>
        <v>7.1428571428571425E-2</v>
      </c>
      <c r="F27" s="14">
        <f t="shared" si="21"/>
        <v>6.25E-2</v>
      </c>
      <c r="G27" s="14">
        <f t="shared" si="21"/>
        <v>5.5555555555555552E-2</v>
      </c>
      <c r="H27" s="14">
        <f t="shared" si="21"/>
        <v>0.05</v>
      </c>
      <c r="I27" s="14">
        <f t="shared" si="21"/>
        <v>4.5454545454545456E-2</v>
      </c>
      <c r="J27" s="14">
        <f t="shared" si="21"/>
        <v>4.1666666666666664E-2</v>
      </c>
      <c r="K27" s="14">
        <f t="shared" si="21"/>
        <v>3.8461538461538464E-2</v>
      </c>
      <c r="L27" s="14">
        <f t="shared" si="21"/>
        <v>3.5714285714285712E-2</v>
      </c>
      <c r="M27" s="14">
        <f t="shared" si="21"/>
        <v>3.3333333333333333E-2</v>
      </c>
      <c r="N27" s="14">
        <f t="shared" si="21"/>
        <v>3.125E-2</v>
      </c>
      <c r="O27" s="14">
        <f t="shared" si="21"/>
        <v>2.9411764705882353E-2</v>
      </c>
      <c r="P27" s="14">
        <f t="shared" si="21"/>
        <v>2.7777777777777776E-2</v>
      </c>
      <c r="Q27" s="14">
        <f t="shared" si="21"/>
        <v>2.6315789473684209E-2</v>
      </c>
      <c r="R27" s="14">
        <f t="shared" si="21"/>
        <v>2.5000000000000001E-2</v>
      </c>
      <c r="S27" s="14">
        <f t="shared" si="21"/>
        <v>2.3809523809523808E-2</v>
      </c>
      <c r="T27" s="14">
        <f t="shared" si="21"/>
        <v>2.2727272727272728E-2</v>
      </c>
      <c r="U27" s="14">
        <f t="shared" si="21"/>
        <v>2.1739130434782608E-2</v>
      </c>
      <c r="V27" s="14">
        <f t="shared" si="21"/>
        <v>2.0833333333333332E-2</v>
      </c>
      <c r="W27" s="14">
        <f t="shared" si="21"/>
        <v>0.02</v>
      </c>
      <c r="X27" s="14">
        <f t="shared" si="21"/>
        <v>1.9230769230769232E-2</v>
      </c>
      <c r="Y27" s="14">
        <f t="shared" si="21"/>
        <v>1.8518518518518517E-2</v>
      </c>
      <c r="Z27" s="14">
        <f t="shared" si="21"/>
        <v>1.7857142857142856E-2</v>
      </c>
      <c r="AA27" s="14">
        <f t="shared" si="21"/>
        <v>1.9642857142857142E-2</v>
      </c>
      <c r="AB27" s="14">
        <f t="shared" si="21"/>
        <v>1.9642857142857142E-2</v>
      </c>
      <c r="AC27" s="14">
        <f t="shared" si="21"/>
        <v>1.9642857142857142E-2</v>
      </c>
      <c r="AD27" s="14">
        <f t="shared" si="21"/>
        <v>1.9642857142857142E-2</v>
      </c>
      <c r="AE27" s="14">
        <f t="shared" si="21"/>
        <v>1.9642857142857142E-2</v>
      </c>
      <c r="AF27" s="14">
        <f t="shared" si="21"/>
        <v>1.9642857142857142E-2</v>
      </c>
      <c r="AG27" s="14">
        <f t="shared" si="21"/>
        <v>1.9642857142857142E-2</v>
      </c>
      <c r="AH27" s="14">
        <f t="shared" si="21"/>
        <v>1.9642857142857142E-2</v>
      </c>
      <c r="AI27" s="14">
        <f t="shared" si="21"/>
        <v>1.9642857142857142E-2</v>
      </c>
      <c r="AJ27" s="14">
        <f t="shared" si="21"/>
        <v>1.9642857142857142E-2</v>
      </c>
      <c r="AK27" s="14">
        <f t="shared" si="21"/>
        <v>1.9642857142857142E-2</v>
      </c>
    </row>
    <row r="28" spans="1:37" x14ac:dyDescent="0.3">
      <c r="A28" s="15" t="s">
        <v>26</v>
      </c>
      <c r="B28" s="14">
        <f>B17/B10</f>
        <v>0.35</v>
      </c>
      <c r="C28" s="14">
        <f t="shared" ref="C28:AK28" si="22">C17/C10</f>
        <v>0.35</v>
      </c>
      <c r="D28" s="14">
        <f t="shared" si="22"/>
        <v>0.35</v>
      </c>
      <c r="E28" s="14">
        <f t="shared" si="22"/>
        <v>0.35</v>
      </c>
      <c r="F28" s="14">
        <f t="shared" si="22"/>
        <v>0.35</v>
      </c>
      <c r="G28" s="14">
        <f t="shared" si="22"/>
        <v>0.35</v>
      </c>
      <c r="H28" s="14">
        <f t="shared" si="22"/>
        <v>0.35</v>
      </c>
      <c r="I28" s="14">
        <f t="shared" si="22"/>
        <v>0.35</v>
      </c>
      <c r="J28" s="14">
        <f t="shared" si="22"/>
        <v>0.35</v>
      </c>
      <c r="K28" s="14">
        <f t="shared" si="22"/>
        <v>0.35</v>
      </c>
      <c r="L28" s="14">
        <f t="shared" si="22"/>
        <v>0.35</v>
      </c>
      <c r="M28" s="14">
        <f t="shared" si="22"/>
        <v>0.35</v>
      </c>
      <c r="N28" s="14">
        <f t="shared" si="22"/>
        <v>0.35</v>
      </c>
      <c r="O28" s="14">
        <f t="shared" si="22"/>
        <v>0.35</v>
      </c>
      <c r="P28" s="14">
        <f t="shared" si="22"/>
        <v>0.35</v>
      </c>
      <c r="Q28" s="14">
        <f t="shared" si="22"/>
        <v>0.35</v>
      </c>
      <c r="R28" s="14">
        <f t="shared" si="22"/>
        <v>0.35</v>
      </c>
      <c r="S28" s="14">
        <f t="shared" si="22"/>
        <v>0.35</v>
      </c>
      <c r="T28" s="14">
        <f t="shared" si="22"/>
        <v>0.35</v>
      </c>
      <c r="U28" s="14">
        <f t="shared" si="22"/>
        <v>0.35</v>
      </c>
      <c r="V28" s="14">
        <f t="shared" si="22"/>
        <v>0.35</v>
      </c>
      <c r="W28" s="14">
        <f t="shared" si="22"/>
        <v>0.35</v>
      </c>
      <c r="X28" s="14">
        <f t="shared" si="22"/>
        <v>0.35</v>
      </c>
      <c r="Y28" s="14">
        <f t="shared" si="22"/>
        <v>0.35</v>
      </c>
      <c r="Z28" s="14">
        <f t="shared" si="22"/>
        <v>0.35</v>
      </c>
      <c r="AA28" s="14">
        <f t="shared" si="22"/>
        <v>0.35</v>
      </c>
      <c r="AB28" s="14">
        <f t="shared" si="22"/>
        <v>0.35</v>
      </c>
      <c r="AC28" s="14">
        <f t="shared" si="22"/>
        <v>0.35</v>
      </c>
      <c r="AD28" s="14">
        <f t="shared" si="22"/>
        <v>0.35</v>
      </c>
      <c r="AE28" s="14">
        <f t="shared" si="22"/>
        <v>0.35</v>
      </c>
      <c r="AF28" s="14">
        <f t="shared" si="22"/>
        <v>0.35</v>
      </c>
      <c r="AG28" s="14">
        <f t="shared" si="22"/>
        <v>0.35</v>
      </c>
      <c r="AH28" s="14">
        <f t="shared" si="22"/>
        <v>0.35</v>
      </c>
      <c r="AI28" s="14">
        <f t="shared" si="22"/>
        <v>0.35</v>
      </c>
      <c r="AJ28" s="14">
        <f t="shared" si="22"/>
        <v>0.35</v>
      </c>
      <c r="AK28" s="14">
        <f t="shared" si="22"/>
        <v>0.35</v>
      </c>
    </row>
    <row r="29" spans="1:37" x14ac:dyDescent="0.3">
      <c r="A29" s="15" t="s">
        <v>27</v>
      </c>
      <c r="B29" s="14">
        <f>B18/B10</f>
        <v>0.24024999999999999</v>
      </c>
      <c r="C29" s="14">
        <f t="shared" ref="C29:AK29" si="23">C18/C10</f>
        <v>0.19220000000000001</v>
      </c>
      <c r="D29" s="14">
        <f t="shared" si="23"/>
        <v>0.16016666666666668</v>
      </c>
      <c r="E29" s="14">
        <f t="shared" si="23"/>
        <v>0.13728571428571429</v>
      </c>
      <c r="F29" s="14">
        <f t="shared" si="23"/>
        <v>0.120125</v>
      </c>
      <c r="G29" s="14">
        <f t="shared" si="23"/>
        <v>0.10677777777777778</v>
      </c>
      <c r="H29" s="14">
        <f t="shared" si="23"/>
        <v>9.6100000000000005E-2</v>
      </c>
      <c r="I29" s="14">
        <f t="shared" si="23"/>
        <v>8.7363636363636366E-2</v>
      </c>
      <c r="J29" s="14">
        <f t="shared" si="23"/>
        <v>0.10066666666666667</v>
      </c>
      <c r="K29" s="14">
        <f t="shared" si="23"/>
        <v>9.2923076923076928E-2</v>
      </c>
      <c r="L29" s="14">
        <f t="shared" si="23"/>
        <v>8.6285714285714285E-2</v>
      </c>
      <c r="M29" s="14">
        <f t="shared" si="23"/>
        <v>8.0533333333333332E-2</v>
      </c>
      <c r="N29" s="14">
        <f t="shared" si="23"/>
        <v>7.5499999999999998E-2</v>
      </c>
      <c r="O29" s="14">
        <f t="shared" si="23"/>
        <v>9.8529411764705879E-2</v>
      </c>
      <c r="P29" s="14">
        <f t="shared" si="23"/>
        <v>9.3055555555555558E-2</v>
      </c>
      <c r="Q29" s="14">
        <f t="shared" si="23"/>
        <v>8.8157894736842102E-2</v>
      </c>
      <c r="R29" s="14">
        <f t="shared" si="23"/>
        <v>8.3750000000000005E-2</v>
      </c>
      <c r="S29" s="14">
        <f t="shared" si="23"/>
        <v>7.9761904761904756E-2</v>
      </c>
      <c r="T29" s="14">
        <f t="shared" si="23"/>
        <v>8.7363636363636366E-2</v>
      </c>
      <c r="U29" s="14">
        <f t="shared" si="23"/>
        <v>8.3565217391304347E-2</v>
      </c>
      <c r="V29" s="14">
        <f t="shared" si="23"/>
        <v>8.008333333333334E-2</v>
      </c>
      <c r="W29" s="14">
        <f t="shared" si="23"/>
        <v>7.6880000000000004E-2</v>
      </c>
      <c r="X29" s="14">
        <f t="shared" si="23"/>
        <v>7.3923076923076925E-2</v>
      </c>
      <c r="Y29" s="14">
        <f t="shared" si="23"/>
        <v>7.1185185185185185E-2</v>
      </c>
      <c r="Z29" s="14">
        <f t="shared" si="23"/>
        <v>6.8642857142857144E-2</v>
      </c>
      <c r="AA29" s="14">
        <f t="shared" si="23"/>
        <v>6.8642857142857144E-2</v>
      </c>
      <c r="AB29" s="14">
        <f t="shared" si="23"/>
        <v>6.8642857142857144E-2</v>
      </c>
      <c r="AC29" s="14">
        <f t="shared" si="23"/>
        <v>6.8642857142857144E-2</v>
      </c>
      <c r="AD29" s="14">
        <f t="shared" si="23"/>
        <v>6.8642857142857144E-2</v>
      </c>
      <c r="AE29" s="14">
        <f t="shared" si="23"/>
        <v>6.8642857142857144E-2</v>
      </c>
      <c r="AF29" s="14">
        <f t="shared" si="23"/>
        <v>6.8642857142857144E-2</v>
      </c>
      <c r="AG29" s="14">
        <f t="shared" si="23"/>
        <v>6.8642857142857144E-2</v>
      </c>
      <c r="AH29" s="14">
        <f t="shared" si="23"/>
        <v>6.8642857142857144E-2</v>
      </c>
      <c r="AI29" s="14">
        <f t="shared" si="23"/>
        <v>6.8642857142857144E-2</v>
      </c>
      <c r="AJ29" s="14">
        <f t="shared" si="23"/>
        <v>6.8642857142857144E-2</v>
      </c>
      <c r="AK29" s="14">
        <f t="shared" si="23"/>
        <v>6.8642857142857144E-2</v>
      </c>
    </row>
    <row r="30" spans="1:37" x14ac:dyDescent="0.3">
      <c r="A30" s="15" t="s">
        <v>28</v>
      </c>
      <c r="B30" s="14">
        <f>(B20+B21+B22+B23+B24)/B10</f>
        <v>0.206125</v>
      </c>
      <c r="C30" s="14">
        <f t="shared" ref="C30:AK30" si="24">(C20+C21+C22+C23+C24)/C10</f>
        <v>0.21190000000000001</v>
      </c>
      <c r="D30" s="14">
        <f t="shared" si="24"/>
        <v>0.21575</v>
      </c>
      <c r="E30" s="14">
        <f t="shared" si="24"/>
        <v>0.2185</v>
      </c>
      <c r="F30" s="14">
        <f t="shared" si="24"/>
        <v>0.22056249999999999</v>
      </c>
      <c r="G30" s="14">
        <f t="shared" si="24"/>
        <v>0.22216666666666668</v>
      </c>
      <c r="H30" s="14">
        <f t="shared" si="24"/>
        <v>0.22345000000000001</v>
      </c>
      <c r="I30" s="14">
        <f t="shared" si="24"/>
        <v>0.22995454545454547</v>
      </c>
      <c r="J30" s="14">
        <f t="shared" si="24"/>
        <v>0.231375</v>
      </c>
      <c r="K30" s="14">
        <f t="shared" si="24"/>
        <v>0.23257692307692307</v>
      </c>
      <c r="L30" s="14">
        <f t="shared" si="24"/>
        <v>0.23360714285714285</v>
      </c>
      <c r="M30" s="14">
        <f t="shared" si="24"/>
        <v>0.23449999999999999</v>
      </c>
      <c r="N30" s="14">
        <f t="shared" si="24"/>
        <v>0.23528125</v>
      </c>
      <c r="O30" s="14">
        <f t="shared" si="24"/>
        <v>0.23597058823529413</v>
      </c>
      <c r="P30" s="14">
        <f t="shared" si="24"/>
        <v>0.23658333333333334</v>
      </c>
      <c r="Q30" s="14">
        <f t="shared" si="24"/>
        <v>0.23713157894736842</v>
      </c>
      <c r="R30" s="14">
        <f t="shared" si="24"/>
        <v>0.237625</v>
      </c>
      <c r="S30" s="14">
        <f t="shared" si="24"/>
        <v>0.23807142857142857</v>
      </c>
      <c r="T30" s="14">
        <f t="shared" si="24"/>
        <v>0.23847727272727273</v>
      </c>
      <c r="U30" s="14">
        <f t="shared" si="24"/>
        <v>0.23884782608695651</v>
      </c>
      <c r="V30" s="14">
        <f t="shared" si="24"/>
        <v>0.2391875</v>
      </c>
      <c r="W30" s="14">
        <f t="shared" si="24"/>
        <v>0.23949999999999999</v>
      </c>
      <c r="X30" s="14">
        <f t="shared" si="24"/>
        <v>0.23978846153846153</v>
      </c>
      <c r="Y30" s="14">
        <f t="shared" si="24"/>
        <v>0.24005555555555555</v>
      </c>
      <c r="Z30" s="14">
        <f t="shared" si="24"/>
        <v>0.24030357142857142</v>
      </c>
      <c r="AA30" s="14">
        <f t="shared" si="24"/>
        <v>0.24030357142857142</v>
      </c>
      <c r="AB30" s="14">
        <f t="shared" si="24"/>
        <v>0.24030357142857142</v>
      </c>
      <c r="AC30" s="14">
        <f t="shared" si="24"/>
        <v>0.24030357142857142</v>
      </c>
      <c r="AD30" s="14">
        <f t="shared" si="24"/>
        <v>0.24030357142857142</v>
      </c>
      <c r="AE30" s="14">
        <f t="shared" si="24"/>
        <v>0.24030357142857142</v>
      </c>
      <c r="AF30" s="14">
        <f t="shared" si="24"/>
        <v>0.24030357142857142</v>
      </c>
      <c r="AG30" s="14">
        <f t="shared" si="24"/>
        <v>0.24030357142857142</v>
      </c>
      <c r="AH30" s="14">
        <f t="shared" si="24"/>
        <v>0.24030357142857142</v>
      </c>
      <c r="AI30" s="14">
        <f t="shared" si="24"/>
        <v>0.24030357142857142</v>
      </c>
      <c r="AJ30" s="14">
        <f t="shared" si="24"/>
        <v>0.24030357142857142</v>
      </c>
      <c r="AK30" s="14">
        <f t="shared" si="24"/>
        <v>0.24030357142857142</v>
      </c>
    </row>
    <row r="31" spans="1:37" x14ac:dyDescent="0.3">
      <c r="A31" s="15" t="s">
        <v>29</v>
      </c>
      <c r="B31" s="14">
        <f>(B15+B16)/B10</f>
        <v>9.2499999999999999E-2</v>
      </c>
      <c r="C31" s="14">
        <f t="shared" ref="C31:AK31" si="25">(C15+C16)/C10</f>
        <v>7.3999999999999996E-2</v>
      </c>
      <c r="D31" s="14">
        <f t="shared" si="25"/>
        <v>6.1666666666666668E-2</v>
      </c>
      <c r="E31" s="14">
        <f t="shared" si="25"/>
        <v>5.7142857142857141E-2</v>
      </c>
      <c r="F31" s="14">
        <f t="shared" si="25"/>
        <v>0.05</v>
      </c>
      <c r="G31" s="14">
        <f t="shared" si="25"/>
        <v>4.4444444444444446E-2</v>
      </c>
      <c r="H31" s="14">
        <f t="shared" si="25"/>
        <v>4.2000000000000003E-2</v>
      </c>
      <c r="I31" s="14">
        <f t="shared" si="25"/>
        <v>4.0909090909090909E-2</v>
      </c>
      <c r="J31" s="14">
        <f t="shared" si="25"/>
        <v>3.7499999999999999E-2</v>
      </c>
      <c r="K31" s="14">
        <f t="shared" si="25"/>
        <v>3.6923076923076927E-2</v>
      </c>
      <c r="L31" s="14">
        <f t="shared" si="25"/>
        <v>3.4285714285714287E-2</v>
      </c>
      <c r="M31" s="14">
        <f t="shared" si="25"/>
        <v>3.2000000000000001E-2</v>
      </c>
      <c r="N31" s="14">
        <f t="shared" si="25"/>
        <v>3.125E-2</v>
      </c>
      <c r="O31" s="14">
        <f t="shared" si="25"/>
        <v>3.2352941176470591E-2</v>
      </c>
      <c r="P31" s="14">
        <f t="shared" si="25"/>
        <v>3.0555555555555555E-2</v>
      </c>
      <c r="Q31" s="14">
        <f t="shared" si="25"/>
        <v>3.0526315789473683E-2</v>
      </c>
      <c r="R31" s="14">
        <f t="shared" si="25"/>
        <v>2.9000000000000001E-2</v>
      </c>
      <c r="S31" s="14">
        <f t="shared" si="25"/>
        <v>2.7619047619047619E-2</v>
      </c>
      <c r="T31" s="14">
        <f t="shared" si="25"/>
        <v>2.9545454545454545E-2</v>
      </c>
      <c r="U31" s="14">
        <f t="shared" si="25"/>
        <v>2.8260869565217391E-2</v>
      </c>
      <c r="V31" s="14">
        <f t="shared" si="25"/>
        <v>2.7083333333333334E-2</v>
      </c>
      <c r="W31" s="14">
        <f t="shared" si="25"/>
        <v>2.6800000000000001E-2</v>
      </c>
      <c r="X31" s="14">
        <f t="shared" si="25"/>
        <v>2.576923076923077E-2</v>
      </c>
      <c r="Y31" s="14">
        <f t="shared" si="25"/>
        <v>2.4814814814814814E-2</v>
      </c>
      <c r="Z31" s="14">
        <f t="shared" si="25"/>
        <v>2.3928571428571428E-2</v>
      </c>
      <c r="AA31" s="14">
        <f t="shared" si="25"/>
        <v>2.5000000000000001E-2</v>
      </c>
      <c r="AB31" s="14">
        <f t="shared" si="25"/>
        <v>2.5000000000000001E-2</v>
      </c>
      <c r="AC31" s="14">
        <f t="shared" si="25"/>
        <v>2.5000000000000001E-2</v>
      </c>
      <c r="AD31" s="14">
        <f t="shared" si="25"/>
        <v>2.5000000000000001E-2</v>
      </c>
      <c r="AE31" s="14">
        <f t="shared" si="25"/>
        <v>2.5000000000000001E-2</v>
      </c>
      <c r="AF31" s="14">
        <f t="shared" si="25"/>
        <v>2.5000000000000001E-2</v>
      </c>
      <c r="AG31" s="14">
        <f t="shared" si="25"/>
        <v>2.5000000000000001E-2</v>
      </c>
      <c r="AH31" s="14">
        <f t="shared" si="25"/>
        <v>2.5000000000000001E-2</v>
      </c>
      <c r="AI31" s="14">
        <f t="shared" si="25"/>
        <v>2.5000000000000001E-2</v>
      </c>
      <c r="AJ31" s="14">
        <f t="shared" si="25"/>
        <v>2.5000000000000001E-2</v>
      </c>
      <c r="AK31" s="14">
        <f t="shared" si="25"/>
        <v>2.5000000000000001E-2</v>
      </c>
    </row>
    <row r="32" spans="1:37" ht="16.5" customHeight="1" x14ac:dyDescent="0.3">
      <c r="A32" s="18" t="s">
        <v>30</v>
      </c>
      <c r="B32" s="19">
        <f t="shared" ref="B32:AK32" si="26">B26/B10</f>
        <v>-0.297875</v>
      </c>
      <c r="C32" s="19">
        <f t="shared" si="26"/>
        <v>-0.1593</v>
      </c>
      <c r="D32" s="19">
        <f t="shared" si="26"/>
        <v>-6.6916666666666666E-2</v>
      </c>
      <c r="E32" s="19">
        <f t="shared" si="26"/>
        <v>-5.2142857142857147E-3</v>
      </c>
      <c r="F32" s="20">
        <f t="shared" si="26"/>
        <v>4.4812499999999998E-2</v>
      </c>
      <c r="G32" s="20">
        <f t="shared" si="26"/>
        <v>8.3722222222222226E-2</v>
      </c>
      <c r="H32" s="20">
        <f t="shared" si="26"/>
        <v>0.11285000000000001</v>
      </c>
      <c r="I32" s="21">
        <f t="shared" si="26"/>
        <v>9.286363636363637E-2</v>
      </c>
      <c r="J32" s="20">
        <f t="shared" si="26"/>
        <v>9.6458333333333326E-2</v>
      </c>
      <c r="K32" s="20">
        <f t="shared" si="26"/>
        <v>7.157692307692308E-2</v>
      </c>
      <c r="L32" s="20">
        <f t="shared" si="26"/>
        <v>9.382142857142857E-2</v>
      </c>
      <c r="M32" s="20">
        <f t="shared" si="26"/>
        <v>0.11310000000000001</v>
      </c>
      <c r="N32" s="20">
        <f t="shared" si="26"/>
        <v>0.12871874999999999</v>
      </c>
      <c r="O32" s="20">
        <f t="shared" si="26"/>
        <v>0.11326470588235295</v>
      </c>
      <c r="P32" s="20">
        <f t="shared" si="26"/>
        <v>0.10224999999999999</v>
      </c>
      <c r="Q32" s="20">
        <f t="shared" si="26"/>
        <v>0.11544736842105263</v>
      </c>
      <c r="R32" s="20">
        <f t="shared" si="26"/>
        <v>0.128825</v>
      </c>
      <c r="S32" s="20">
        <f t="shared" si="26"/>
        <v>0.14092857142857143</v>
      </c>
      <c r="T32" s="20">
        <f t="shared" si="26"/>
        <v>0.13752272727272727</v>
      </c>
      <c r="U32" s="20">
        <f t="shared" si="26"/>
        <v>0.14819565217391303</v>
      </c>
      <c r="V32" s="20">
        <f t="shared" si="26"/>
        <v>0.15797916666666667</v>
      </c>
      <c r="W32" s="20">
        <f t="shared" si="26"/>
        <v>0.16617999999999999</v>
      </c>
      <c r="X32" s="20">
        <f t="shared" si="26"/>
        <v>0.17451923076923076</v>
      </c>
      <c r="Y32" s="20">
        <f t="shared" si="26"/>
        <v>0.18224074074074073</v>
      </c>
      <c r="Z32" s="20">
        <f t="shared" si="26"/>
        <v>0.18941071428571429</v>
      </c>
      <c r="AA32" s="20">
        <f t="shared" si="26"/>
        <v>0.18655357142857143</v>
      </c>
      <c r="AB32" s="20">
        <f t="shared" si="26"/>
        <v>0.18655357142857143</v>
      </c>
      <c r="AC32" s="20">
        <f t="shared" si="26"/>
        <v>0.18655357142857143</v>
      </c>
      <c r="AD32" s="20">
        <f t="shared" si="26"/>
        <v>0.18655357142857143</v>
      </c>
      <c r="AE32" s="20">
        <f t="shared" si="26"/>
        <v>0.18655357142857143</v>
      </c>
      <c r="AF32" s="20">
        <f t="shared" si="26"/>
        <v>0.18655357142857143</v>
      </c>
      <c r="AG32" s="20">
        <f t="shared" si="26"/>
        <v>0.18655357142857143</v>
      </c>
      <c r="AH32" s="20">
        <f t="shared" si="26"/>
        <v>0.18655357142857143</v>
      </c>
      <c r="AI32" s="20">
        <f t="shared" si="26"/>
        <v>0.18655357142857143</v>
      </c>
      <c r="AJ32" s="20">
        <f t="shared" si="26"/>
        <v>0.18655357142857143</v>
      </c>
      <c r="AK32" s="20">
        <f t="shared" si="26"/>
        <v>0.18655357142857143</v>
      </c>
    </row>
    <row r="33" spans="1:37" ht="16.5" customHeight="1" x14ac:dyDescent="0.3">
      <c r="A33" s="15" t="s">
        <v>31</v>
      </c>
      <c r="B33" s="16">
        <f>B26</f>
        <v>-11915</v>
      </c>
      <c r="C33" s="16">
        <f>SUM(B26:C26)</f>
        <v>-19880</v>
      </c>
      <c r="D33" s="16">
        <f>SUM(B26:D26)</f>
        <v>-23895</v>
      </c>
      <c r="E33" s="16">
        <f>SUM(B26:E26)</f>
        <v>-24260</v>
      </c>
      <c r="F33" s="16">
        <f>SUM(B26:F26)</f>
        <v>-20675</v>
      </c>
      <c r="G33" s="16">
        <f>SUM(B26:G26)</f>
        <v>-13140</v>
      </c>
      <c r="H33" s="16">
        <f>SUM(B26:H26)</f>
        <v>-1855</v>
      </c>
      <c r="I33" s="31">
        <f>SUM(B26:I26)</f>
        <v>8360</v>
      </c>
      <c r="J33" s="31">
        <f>SUM(B26:J26)</f>
        <v>19935</v>
      </c>
      <c r="K33" s="31">
        <f>SUM(B26:K26)</f>
        <v>29240</v>
      </c>
      <c r="L33" s="31">
        <f>SUM(B26:L26)</f>
        <v>42375</v>
      </c>
      <c r="M33" s="32">
        <f>SUM(B26:M26)</f>
        <v>59340</v>
      </c>
      <c r="N33" s="31">
        <f>SUM(B26:N26)</f>
        <v>79935</v>
      </c>
      <c r="O33" s="31">
        <f>SUM(B26:O26)</f>
        <v>99190</v>
      </c>
      <c r="P33" s="31">
        <f>SUM(B26:P26)</f>
        <v>117595</v>
      </c>
      <c r="Q33" s="17">
        <f>SUM(B26:Q26)</f>
        <v>139530</v>
      </c>
      <c r="R33" s="17">
        <f>SUM(B26:R26)</f>
        <v>165295</v>
      </c>
      <c r="S33" s="17">
        <f>SUM(B26:S26)</f>
        <v>194890</v>
      </c>
      <c r="T33" s="17">
        <f>SUM(B26:T26)</f>
        <v>225145</v>
      </c>
      <c r="U33" s="17">
        <f>SUM(B26:U26)</f>
        <v>259230</v>
      </c>
      <c r="V33" s="17">
        <f>SUM(B26:V26)</f>
        <v>297145</v>
      </c>
      <c r="W33" s="17">
        <f>SUM(B26:W26)</f>
        <v>338690</v>
      </c>
      <c r="X33" s="17">
        <f>SUM(B26:X26)</f>
        <v>384065</v>
      </c>
      <c r="Y33" s="17">
        <f>SUM(B26:Y26)</f>
        <v>433270</v>
      </c>
      <c r="Z33" s="17">
        <f>SUM(B26:Z26)</f>
        <v>486305</v>
      </c>
      <c r="AA33" s="17">
        <f>SUM(B26:AA26)</f>
        <v>538540</v>
      </c>
      <c r="AB33" s="17">
        <f>SUM(B26:AB26)</f>
        <v>590775</v>
      </c>
      <c r="AC33" s="17">
        <f>SUM(B26:AC26)</f>
        <v>643010</v>
      </c>
      <c r="AD33" s="17">
        <f>SUM(B26:AD26)</f>
        <v>695245</v>
      </c>
      <c r="AE33" s="17">
        <f>SUM(B26:AE26)</f>
        <v>747480</v>
      </c>
      <c r="AF33" s="17">
        <f>SUM(B26:AF26)</f>
        <v>799715</v>
      </c>
      <c r="AG33" s="17">
        <f>SUM(B26:AG26)</f>
        <v>851950</v>
      </c>
      <c r="AH33" s="17">
        <f>SUM(B26:AH26)</f>
        <v>904185</v>
      </c>
      <c r="AI33" s="17">
        <f>SUM(B26:AI26)</f>
        <v>956420</v>
      </c>
      <c r="AJ33" s="17">
        <f>SUM(B26:AJ26)</f>
        <v>1008655</v>
      </c>
      <c r="AK33" s="17">
        <f>SUM(B26:AK26)</f>
        <v>1060890</v>
      </c>
    </row>
  </sheetData>
  <mergeCells count="1">
    <mergeCell ref="A8:AK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9"/>
  <sheetViews>
    <sheetView workbookViewId="0">
      <selection activeCell="C20" sqref="C20"/>
    </sheetView>
  </sheetViews>
  <sheetFormatPr defaultRowHeight="14.4" x14ac:dyDescent="0.3"/>
  <cols>
    <col min="2" max="2" width="8.6640625" style="23" bestFit="1" customWidth="1"/>
    <col min="3" max="3" width="12" style="22" customWidth="1"/>
    <col min="4" max="4" width="11.44140625" style="22" bestFit="1" customWidth="1"/>
    <col min="5" max="5" width="12.6640625" style="22" bestFit="1" customWidth="1"/>
    <col min="7" max="7" width="8.6640625" style="23" bestFit="1" customWidth="1"/>
    <col min="8" max="8" width="12" style="22" customWidth="1"/>
    <col min="9" max="9" width="11.44140625" style="22" bestFit="1" customWidth="1"/>
    <col min="10" max="10" width="12.6640625" style="22" bestFit="1" customWidth="1"/>
    <col min="12" max="19" width="6.109375" customWidth="1"/>
  </cols>
  <sheetData>
    <row r="2" spans="2:20" x14ac:dyDescent="0.3">
      <c r="B2" s="35" t="s">
        <v>32</v>
      </c>
      <c r="C2" s="36"/>
      <c r="D2" s="36"/>
      <c r="E2" s="37"/>
      <c r="G2" s="35" t="s">
        <v>33</v>
      </c>
      <c r="H2" s="36"/>
      <c r="I2" s="36"/>
      <c r="J2" s="37"/>
      <c r="L2" s="25" t="s">
        <v>34</v>
      </c>
      <c r="M2" s="25" t="s">
        <v>35</v>
      </c>
      <c r="N2" s="25" t="s">
        <v>36</v>
      </c>
      <c r="O2" s="25" t="s">
        <v>37</v>
      </c>
      <c r="P2" s="25" t="s">
        <v>38</v>
      </c>
      <c r="Q2" s="25" t="s">
        <v>39</v>
      </c>
      <c r="R2" s="25" t="s">
        <v>40</v>
      </c>
      <c r="S2" s="25" t="s">
        <v>5</v>
      </c>
      <c r="T2" s="25" t="s">
        <v>41</v>
      </c>
    </row>
    <row r="3" spans="2:20" x14ac:dyDescent="0.3">
      <c r="L3" s="27">
        <v>3</v>
      </c>
      <c r="M3" s="27">
        <v>3</v>
      </c>
      <c r="N3" s="27">
        <v>3</v>
      </c>
      <c r="O3" s="27">
        <v>3</v>
      </c>
      <c r="P3" s="27">
        <v>5</v>
      </c>
      <c r="Q3" s="27">
        <v>5</v>
      </c>
      <c r="R3" s="27">
        <v>5</v>
      </c>
      <c r="S3" s="30">
        <f>SUM(L3:R3)*4</f>
        <v>108</v>
      </c>
      <c r="T3" s="30" t="s">
        <v>42</v>
      </c>
    </row>
    <row r="4" spans="2:20" x14ac:dyDescent="0.3">
      <c r="B4" s="24" t="s">
        <v>43</v>
      </c>
      <c r="C4" s="25" t="s">
        <v>44</v>
      </c>
      <c r="D4" s="25" t="s">
        <v>45</v>
      </c>
      <c r="E4" s="25" t="s">
        <v>46</v>
      </c>
      <c r="G4" s="24" t="s">
        <v>43</v>
      </c>
      <c r="H4" s="25" t="s">
        <v>44</v>
      </c>
      <c r="I4" s="25" t="s">
        <v>45</v>
      </c>
      <c r="J4" s="25" t="s">
        <v>46</v>
      </c>
      <c r="L4" s="27">
        <v>3</v>
      </c>
      <c r="M4" s="27">
        <v>3</v>
      </c>
      <c r="N4" s="27">
        <v>3</v>
      </c>
      <c r="O4" s="27">
        <v>4</v>
      </c>
      <c r="P4" s="27">
        <v>6</v>
      </c>
      <c r="Q4" s="27">
        <v>6</v>
      </c>
      <c r="R4" s="27">
        <v>6</v>
      </c>
      <c r="S4" s="30">
        <f t="shared" ref="S4" si="0">SUM(L4:R4)*4</f>
        <v>124</v>
      </c>
      <c r="T4" s="30" t="s">
        <v>47</v>
      </c>
    </row>
    <row r="5" spans="2:20" x14ac:dyDescent="0.3">
      <c r="B5" s="24" t="s">
        <v>48</v>
      </c>
      <c r="C5" s="26">
        <f>1500+400+200+120+250</f>
        <v>2470</v>
      </c>
      <c r="D5" s="27">
        <v>3</v>
      </c>
      <c r="E5" s="26">
        <f>D5*C5</f>
        <v>7410</v>
      </c>
      <c r="G5" s="24" t="s">
        <v>49</v>
      </c>
      <c r="H5" s="26">
        <v>70</v>
      </c>
      <c r="I5" s="27">
        <v>108</v>
      </c>
      <c r="J5" s="26">
        <f>I5*H5</f>
        <v>7560</v>
      </c>
      <c r="L5" s="27">
        <v>4</v>
      </c>
      <c r="M5" s="27">
        <v>4</v>
      </c>
      <c r="N5" s="27">
        <v>4</v>
      </c>
      <c r="O5" s="27">
        <v>5</v>
      </c>
      <c r="P5" s="27">
        <v>8</v>
      </c>
      <c r="Q5" s="27">
        <v>8</v>
      </c>
      <c r="R5" s="27">
        <v>8</v>
      </c>
      <c r="S5" s="30">
        <f>SUM(L5:R5)*4</f>
        <v>164</v>
      </c>
      <c r="T5" s="30" t="s">
        <v>50</v>
      </c>
    </row>
    <row r="6" spans="2:20" x14ac:dyDescent="0.3">
      <c r="B6" s="24" t="s">
        <v>51</v>
      </c>
      <c r="C6" s="26">
        <f>1300+400+200+120+180</f>
        <v>2200</v>
      </c>
      <c r="D6" s="27">
        <v>1</v>
      </c>
      <c r="E6" s="28">
        <f>D6*C6</f>
        <v>2200</v>
      </c>
      <c r="G6" s="24" t="s">
        <v>52</v>
      </c>
      <c r="H6" s="26">
        <v>6</v>
      </c>
      <c r="I6" s="27">
        <v>500</v>
      </c>
      <c r="J6" s="28">
        <f>I6*H6</f>
        <v>3000</v>
      </c>
      <c r="L6" s="27">
        <v>4</v>
      </c>
      <c r="M6" s="27">
        <v>4</v>
      </c>
      <c r="N6" s="27">
        <v>4</v>
      </c>
      <c r="O6" s="27">
        <v>5</v>
      </c>
      <c r="P6" s="27">
        <v>10</v>
      </c>
      <c r="Q6" s="27">
        <v>10</v>
      </c>
      <c r="R6" s="27">
        <v>10</v>
      </c>
      <c r="S6" s="30">
        <f>SUM(L6:R6)*4</f>
        <v>188</v>
      </c>
      <c r="T6" s="30" t="s">
        <v>53</v>
      </c>
    </row>
    <row r="7" spans="2:20" x14ac:dyDescent="0.3">
      <c r="E7" s="29">
        <f>SUM(E5:E6)</f>
        <v>9610</v>
      </c>
      <c r="J7" s="29">
        <f>SUM(J5:J6)</f>
        <v>10560</v>
      </c>
    </row>
    <row r="9" spans="2:20" x14ac:dyDescent="0.3">
      <c r="B9" s="24" t="s">
        <v>54</v>
      </c>
      <c r="C9" s="25" t="s">
        <v>44</v>
      </c>
      <c r="D9" s="25" t="s">
        <v>45</v>
      </c>
      <c r="E9" s="25" t="s">
        <v>46</v>
      </c>
      <c r="G9" s="24" t="s">
        <v>54</v>
      </c>
      <c r="H9" s="25" t="s">
        <v>44</v>
      </c>
      <c r="I9" s="25" t="s">
        <v>45</v>
      </c>
      <c r="J9" s="25" t="s">
        <v>46</v>
      </c>
    </row>
    <row r="10" spans="2:20" x14ac:dyDescent="0.3">
      <c r="B10" s="24" t="s">
        <v>48</v>
      </c>
      <c r="C10" s="26">
        <f>1500+400+200+120+250</f>
        <v>2470</v>
      </c>
      <c r="D10" s="27">
        <v>4</v>
      </c>
      <c r="E10" s="26">
        <f>D10*C10</f>
        <v>9880</v>
      </c>
      <c r="G10" s="24" t="s">
        <v>49</v>
      </c>
      <c r="H10" s="26">
        <v>70</v>
      </c>
      <c r="I10" s="27">
        <v>124</v>
      </c>
      <c r="J10" s="26">
        <f>I10*H10</f>
        <v>8680</v>
      </c>
    </row>
    <row r="11" spans="2:20" x14ac:dyDescent="0.3">
      <c r="B11" s="24" t="s">
        <v>51</v>
      </c>
      <c r="C11" s="26">
        <f>1300+400+200+120+180</f>
        <v>2200</v>
      </c>
      <c r="D11" s="27">
        <v>1</v>
      </c>
      <c r="E11" s="28">
        <f>D11*C11</f>
        <v>2200</v>
      </c>
      <c r="G11" s="24" t="s">
        <v>52</v>
      </c>
      <c r="H11" s="26">
        <v>6</v>
      </c>
      <c r="I11" s="27">
        <v>1000</v>
      </c>
      <c r="J11" s="28">
        <f>I11*H11</f>
        <v>6000</v>
      </c>
    </row>
    <row r="12" spans="2:20" x14ac:dyDescent="0.3">
      <c r="E12" s="29">
        <f>SUM(E10:E11)</f>
        <v>12080</v>
      </c>
      <c r="J12" s="29">
        <f>SUM(J10:J11)</f>
        <v>14680</v>
      </c>
    </row>
    <row r="14" spans="2:20" x14ac:dyDescent="0.3">
      <c r="B14" s="24" t="s">
        <v>55</v>
      </c>
      <c r="C14" s="25" t="s">
        <v>44</v>
      </c>
      <c r="D14" s="25" t="s">
        <v>45</v>
      </c>
      <c r="E14" s="25" t="s">
        <v>46</v>
      </c>
      <c r="G14" s="24" t="s">
        <v>55</v>
      </c>
      <c r="H14" s="25" t="s">
        <v>44</v>
      </c>
      <c r="I14" s="25" t="s">
        <v>45</v>
      </c>
      <c r="J14" s="25" t="s">
        <v>46</v>
      </c>
    </row>
    <row r="15" spans="2:20" x14ac:dyDescent="0.3">
      <c r="B15" s="24" t="s">
        <v>48</v>
      </c>
      <c r="C15" s="26">
        <f>1500+400+200+120+250</f>
        <v>2470</v>
      </c>
      <c r="D15" s="27">
        <v>5</v>
      </c>
      <c r="E15" s="26">
        <f>D15*C15</f>
        <v>12350</v>
      </c>
      <c r="G15" s="24" t="s">
        <v>49</v>
      </c>
      <c r="H15" s="26">
        <v>70</v>
      </c>
      <c r="I15" s="27">
        <v>164</v>
      </c>
      <c r="J15" s="26">
        <f>I15*H15</f>
        <v>11480</v>
      </c>
    </row>
    <row r="16" spans="2:20" x14ac:dyDescent="0.3">
      <c r="B16" s="24" t="s">
        <v>51</v>
      </c>
      <c r="C16" s="26">
        <f>1300+400+200+120+180</f>
        <v>2200</v>
      </c>
      <c r="D16" s="27">
        <v>2</v>
      </c>
      <c r="E16" s="28">
        <f>D16*C16</f>
        <v>4400</v>
      </c>
      <c r="G16" s="24" t="s">
        <v>52</v>
      </c>
      <c r="H16" s="26">
        <v>6</v>
      </c>
      <c r="I16" s="27">
        <v>1500</v>
      </c>
      <c r="J16" s="28">
        <f>I16*H16</f>
        <v>9000</v>
      </c>
    </row>
    <row r="17" spans="2:10" x14ac:dyDescent="0.3">
      <c r="E17" s="29">
        <f>SUM(E15:E16)</f>
        <v>16750</v>
      </c>
      <c r="J17" s="29">
        <f>SUM(J15:J16)</f>
        <v>20480</v>
      </c>
    </row>
    <row r="19" spans="2:10" x14ac:dyDescent="0.3">
      <c r="B19" s="24" t="s">
        <v>56</v>
      </c>
      <c r="C19" s="25" t="s">
        <v>44</v>
      </c>
      <c r="D19" s="25" t="s">
        <v>45</v>
      </c>
      <c r="E19" s="25" t="s">
        <v>46</v>
      </c>
      <c r="G19" s="24" t="s">
        <v>56</v>
      </c>
      <c r="H19" s="25" t="s">
        <v>44</v>
      </c>
      <c r="I19" s="25" t="s">
        <v>45</v>
      </c>
      <c r="J19" s="25" t="s">
        <v>46</v>
      </c>
    </row>
    <row r="20" spans="2:10" x14ac:dyDescent="0.3">
      <c r="B20" s="24" t="s">
        <v>48</v>
      </c>
      <c r="C20" s="26">
        <f>1500+400+200+120+250</f>
        <v>2470</v>
      </c>
      <c r="D20" s="27">
        <v>6</v>
      </c>
      <c r="E20" s="26">
        <f>D20*C20</f>
        <v>14820</v>
      </c>
      <c r="G20" s="24" t="s">
        <v>49</v>
      </c>
      <c r="H20" s="26">
        <v>70</v>
      </c>
      <c r="I20" s="27">
        <v>188</v>
      </c>
      <c r="J20" s="26">
        <f>I20*H20</f>
        <v>13160</v>
      </c>
    </row>
    <row r="21" spans="2:10" x14ac:dyDescent="0.3">
      <c r="B21" s="24" t="s">
        <v>51</v>
      </c>
      <c r="C21" s="26">
        <f>1300+400+200+120+180</f>
        <v>2200</v>
      </c>
      <c r="D21" s="27">
        <v>2</v>
      </c>
      <c r="E21" s="28">
        <f>D21*C21</f>
        <v>4400</v>
      </c>
      <c r="G21" s="24" t="s">
        <v>52</v>
      </c>
      <c r="H21" s="26">
        <v>6</v>
      </c>
      <c r="I21" s="27">
        <v>2000</v>
      </c>
      <c r="J21" s="28">
        <f>I21*H21</f>
        <v>12000</v>
      </c>
    </row>
    <row r="22" spans="2:10" x14ac:dyDescent="0.3">
      <c r="E22" s="29">
        <f>SUM(E20:E21)</f>
        <v>19220</v>
      </c>
      <c r="J22" s="29">
        <f>SUM(J20:J21)</f>
        <v>25160</v>
      </c>
    </row>
    <row r="23" spans="2:10" x14ac:dyDescent="0.3">
      <c r="B23" s="22"/>
      <c r="H23" s="23"/>
      <c r="I23" s="23"/>
      <c r="J23" s="23"/>
    </row>
    <row r="24" spans="2:10" x14ac:dyDescent="0.3">
      <c r="B24" s="22"/>
      <c r="H24" s="23"/>
      <c r="I24" s="23"/>
      <c r="J24" s="23"/>
    </row>
    <row r="25" spans="2:10" x14ac:dyDescent="0.3">
      <c r="B25" s="22"/>
      <c r="H25" s="23"/>
      <c r="I25" s="23"/>
      <c r="J25" s="23"/>
    </row>
    <row r="26" spans="2:10" x14ac:dyDescent="0.3">
      <c r="B26" s="22"/>
      <c r="H26" s="23"/>
      <c r="I26" s="23"/>
      <c r="J26" s="23"/>
    </row>
    <row r="27" spans="2:10" x14ac:dyDescent="0.3">
      <c r="B27" s="22"/>
      <c r="H27" s="23"/>
      <c r="I27" s="23"/>
      <c r="J27" s="23"/>
    </row>
    <row r="28" spans="2:10" x14ac:dyDescent="0.3">
      <c r="B28" s="22"/>
      <c r="H28" s="23"/>
      <c r="I28" s="23"/>
      <c r="J28" s="23"/>
    </row>
    <row r="29" spans="2:10" x14ac:dyDescent="0.3">
      <c r="B29" s="22"/>
    </row>
  </sheetData>
  <mergeCells count="2">
    <mergeCell ref="B2:E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Negócio</vt:lpstr>
      <vt:lpstr>Salario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Lobianco</dc:creator>
  <cp:keywords/>
  <dc:description/>
  <cp:lastModifiedBy>Christiano Cruz</cp:lastModifiedBy>
  <cp:revision/>
  <dcterms:created xsi:type="dcterms:W3CDTF">2019-11-28T16:33:13Z</dcterms:created>
  <dcterms:modified xsi:type="dcterms:W3CDTF">2024-12-03T23:45:40Z</dcterms:modified>
  <cp:category/>
  <cp:contentStatus/>
</cp:coreProperties>
</file>