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ell\OneDrive\Desktop\ITMOrbius\Physics_XVIIstarPt_\III semester\Решатели лаб по физике\"/>
    </mc:Choice>
  </mc:AlternateContent>
  <xr:revisionPtr revIDLastSave="2" documentId="13_ncr:1_{18BAC79E-A1B6-4D4B-BE8B-BC5681E15A56}" xr6:coauthVersionLast="36" xr6:coauthVersionMax="47" xr10:uidLastSave="{A50B56F1-D19D-4A8B-ACCC-4D3F3C47C69A}"/>
  <bookViews>
    <workbookView xWindow="-108" yWindow="-108" windowWidth="25824" windowHeight="15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H19" i="1"/>
  <c r="H18" i="1"/>
  <c r="I15" i="1"/>
  <c r="H15" i="1"/>
  <c r="G15" i="1"/>
  <c r="H12" i="1"/>
  <c r="G12" i="1"/>
  <c r="K7" i="1"/>
  <c r="K6" i="1"/>
  <c r="I12" i="1"/>
  <c r="K8" i="1" l="1"/>
  <c r="K9" i="1" s="1"/>
  <c r="D14" i="1"/>
  <c r="D15" i="1"/>
  <c r="D3" i="1"/>
  <c r="D4" i="1"/>
  <c r="D5" i="1"/>
  <c r="D6" i="1"/>
  <c r="D7" i="1"/>
  <c r="D8" i="1"/>
  <c r="D9" i="1"/>
  <c r="D10" i="1"/>
  <c r="D11" i="1"/>
  <c r="D12" i="1"/>
  <c r="D13" i="1"/>
  <c r="D16" i="1"/>
  <c r="A7" i="1"/>
  <c r="A2" i="1"/>
  <c r="D2" i="1"/>
  <c r="A12" i="1"/>
</calcChain>
</file>

<file path=xl/sharedStrings.xml><?xml version="1.0" encoding="utf-8"?>
<sst xmlns="http://schemas.openxmlformats.org/spreadsheetml/2006/main" count="22" uniqueCount="22">
  <si>
    <t>m, г</t>
  </si>
  <si>
    <r>
      <t>w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об/мин</t>
    </r>
  </si>
  <si>
    <r>
      <t>w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об/мин</t>
    </r>
  </si>
  <si>
    <r>
      <t>w</t>
    </r>
    <r>
      <rPr>
        <sz val="8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scheme val="minor"/>
      </rPr>
      <t>, об/мин</t>
    </r>
  </si>
  <si>
    <r>
      <t>T</t>
    </r>
    <r>
      <rPr>
        <sz val="8"/>
        <color theme="1"/>
        <rFont val="Calibri"/>
        <family val="2"/>
        <charset val="204"/>
        <scheme val="minor"/>
      </rPr>
      <t>пр</t>
    </r>
    <r>
      <rPr>
        <sz val="11"/>
        <color theme="1"/>
        <rFont val="Calibri"/>
        <family val="2"/>
        <scheme val="minor"/>
      </rPr>
      <t>, с</t>
    </r>
  </si>
  <si>
    <r>
      <t>m</t>
    </r>
    <r>
      <rPr>
        <sz val="8"/>
        <color theme="1"/>
        <rFont val="Calibri"/>
        <family val="2"/>
        <charset val="204"/>
        <scheme val="minor"/>
      </rPr>
      <t>0</t>
    </r>
  </si>
  <si>
    <r>
      <t>m</t>
    </r>
    <r>
      <rPr>
        <sz val="8"/>
        <color theme="1"/>
        <rFont val="Calibri"/>
        <family val="2"/>
        <charset val="204"/>
        <scheme val="minor"/>
      </rPr>
      <t>1</t>
    </r>
  </si>
  <si>
    <r>
      <rPr>
        <sz val="11"/>
        <color theme="1"/>
        <rFont val="Calibri"/>
        <family val="2"/>
      </rPr>
      <t>σ</t>
    </r>
    <r>
      <rPr>
        <sz val="13.2"/>
        <color theme="1"/>
        <rFont val="Calibri"/>
        <family val="2"/>
      </rPr>
      <t>=</t>
    </r>
  </si>
  <si>
    <t>a=</t>
  </si>
  <si>
    <t>Δa=</t>
  </si>
  <si>
    <t>ε=</t>
  </si>
  <si>
    <t>l</t>
  </si>
  <si>
    <t>g</t>
  </si>
  <si>
    <r>
      <t>I</t>
    </r>
    <r>
      <rPr>
        <sz val="8"/>
        <color theme="1"/>
        <rFont val="Calibri"/>
        <family val="2"/>
        <scheme val="minor"/>
      </rPr>
      <t>эксп1</t>
    </r>
  </si>
  <si>
    <r>
      <t>I</t>
    </r>
    <r>
      <rPr>
        <sz val="8"/>
        <color theme="1"/>
        <rFont val="Calibri"/>
        <family val="2"/>
        <scheme val="minor"/>
      </rPr>
      <t>эксп2</t>
    </r>
  </si>
  <si>
    <r>
      <t>I</t>
    </r>
    <r>
      <rPr>
        <sz val="8"/>
        <color theme="1"/>
        <rFont val="Calibri"/>
        <family val="2"/>
        <scheme val="minor"/>
      </rPr>
      <t>эксп3</t>
    </r>
  </si>
  <si>
    <r>
      <t>A</t>
    </r>
    <r>
      <rPr>
        <sz val="8"/>
        <color theme="1"/>
        <rFont val="Calibri"/>
        <family val="2"/>
        <scheme val="minor"/>
      </rPr>
      <t>3</t>
    </r>
  </si>
  <si>
    <r>
      <t>A</t>
    </r>
    <r>
      <rPr>
        <sz val="8"/>
        <color theme="1"/>
        <rFont val="Calibri"/>
        <family val="2"/>
        <scheme val="minor"/>
      </rPr>
      <t>2</t>
    </r>
  </si>
  <si>
    <r>
      <t>A</t>
    </r>
    <r>
      <rPr>
        <sz val="8"/>
        <color theme="1"/>
        <rFont val="Calibri"/>
        <family val="2"/>
        <scheme val="minor"/>
      </rPr>
      <t>1</t>
    </r>
  </si>
  <si>
    <r>
      <t>I</t>
    </r>
    <r>
      <rPr>
        <sz val="8"/>
        <color theme="1"/>
        <rFont val="Calibri"/>
        <family val="2"/>
        <scheme val="minor"/>
      </rPr>
      <t>теор</t>
    </r>
  </si>
  <si>
    <r>
      <t>I</t>
    </r>
    <r>
      <rPr>
        <sz val="8"/>
        <color theme="1"/>
        <rFont val="Calibri"/>
        <family val="2"/>
        <scheme val="minor"/>
      </rPr>
      <t>экспср</t>
    </r>
  </si>
  <si>
    <t>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</si>
</sst>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3.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Экспериментальная зависимость периода прецессии от средней частоты вращения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5546296296296295"/>
          <c:w val="0.87119685039370076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v>Экспериментальная зависимость периода прецессии от средней частоты вращения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Sheet1!$D$2:$D$16</c:f>
              <c:numCache>
                <c:formatCode>General</c:formatCode>
                <c:ptCount val="15"/>
                <c:pt idx="0">
                  <c:v>390</c:v>
                </c:pt>
                <c:pt idx="1">
                  <c:v>473.5</c:v>
                </c:pt>
                <c:pt idx="2">
                  <c:v>440</c:v>
                </c:pt>
                <c:pt idx="3">
                  <c:v>480</c:v>
                </c:pt>
                <c:pt idx="4">
                  <c:v>483.5</c:v>
                </c:pt>
                <c:pt idx="5">
                  <c:v>425</c:v>
                </c:pt>
                <c:pt idx="6">
                  <c:v>466</c:v>
                </c:pt>
                <c:pt idx="7">
                  <c:v>505</c:v>
                </c:pt>
                <c:pt idx="8">
                  <c:v>466</c:v>
                </c:pt>
                <c:pt idx="9">
                  <c:v>494</c:v>
                </c:pt>
                <c:pt idx="10">
                  <c:v>441</c:v>
                </c:pt>
                <c:pt idx="11">
                  <c:v>527.5</c:v>
                </c:pt>
                <c:pt idx="12">
                  <c:v>534.5</c:v>
                </c:pt>
                <c:pt idx="13">
                  <c:v>527</c:v>
                </c:pt>
                <c:pt idx="14">
                  <c:v>425.5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57</c:v>
                </c:pt>
                <c:pt idx="1">
                  <c:v>63</c:v>
                </c:pt>
                <c:pt idx="2">
                  <c:v>58</c:v>
                </c:pt>
                <c:pt idx="3">
                  <c:v>62</c:v>
                </c:pt>
                <c:pt idx="4">
                  <c:v>63</c:v>
                </c:pt>
                <c:pt idx="5">
                  <c:v>30</c:v>
                </c:pt>
                <c:pt idx="6">
                  <c:v>34</c:v>
                </c:pt>
                <c:pt idx="7">
                  <c:v>35</c:v>
                </c:pt>
                <c:pt idx="8">
                  <c:v>33</c:v>
                </c:pt>
                <c:pt idx="9">
                  <c:v>35</c:v>
                </c:pt>
                <c:pt idx="10">
                  <c:v>22</c:v>
                </c:pt>
                <c:pt idx="11">
                  <c:v>25</c:v>
                </c:pt>
                <c:pt idx="12">
                  <c:v>26</c:v>
                </c:pt>
                <c:pt idx="13">
                  <c:v>25</c:v>
                </c:pt>
                <c:pt idx="14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2-4615-8092-306CB33BC8CF}"/>
            </c:ext>
          </c:extLst>
        </c:ser>
        <c:ser>
          <c:idx val="1"/>
          <c:order val="1"/>
          <c:tx>
            <c:v>Зависимость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Sheet1!$D$2:$D$16</c:f>
              <c:numCache>
                <c:formatCode>General</c:formatCode>
                <c:ptCount val="15"/>
                <c:pt idx="0">
                  <c:v>390</c:v>
                </c:pt>
                <c:pt idx="1">
                  <c:v>473.5</c:v>
                </c:pt>
                <c:pt idx="2">
                  <c:v>440</c:v>
                </c:pt>
                <c:pt idx="3">
                  <c:v>480</c:v>
                </c:pt>
                <c:pt idx="4">
                  <c:v>483.5</c:v>
                </c:pt>
                <c:pt idx="5">
                  <c:v>425</c:v>
                </c:pt>
                <c:pt idx="6">
                  <c:v>466</c:v>
                </c:pt>
                <c:pt idx="7">
                  <c:v>505</c:v>
                </c:pt>
                <c:pt idx="8">
                  <c:v>466</c:v>
                </c:pt>
                <c:pt idx="9">
                  <c:v>494</c:v>
                </c:pt>
                <c:pt idx="10">
                  <c:v>441</c:v>
                </c:pt>
                <c:pt idx="11">
                  <c:v>527.5</c:v>
                </c:pt>
                <c:pt idx="12">
                  <c:v>534.5</c:v>
                </c:pt>
                <c:pt idx="13">
                  <c:v>527</c:v>
                </c:pt>
                <c:pt idx="14">
                  <c:v>425.5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31.943158951816557</c:v>
                </c:pt>
                <c:pt idx="1">
                  <c:v>38.782271188936257</c:v>
                </c:pt>
                <c:pt idx="2">
                  <c:v>36.038435740510984</c:v>
                </c:pt>
                <c:pt idx="3">
                  <c:v>39.314657171466528</c:v>
                </c:pt>
                <c:pt idx="4">
                  <c:v>39.601326546675139</c:v>
                </c:pt>
                <c:pt idx="5">
                  <c:v>34.809852703902656</c:v>
                </c:pt>
                <c:pt idx="6">
                  <c:v>38.167979670632093</c:v>
                </c:pt>
                <c:pt idx="7">
                  <c:v>41.362295565813746</c:v>
                </c:pt>
                <c:pt idx="8">
                  <c:v>38.167979670632093</c:v>
                </c:pt>
                <c:pt idx="9">
                  <c:v>40.461334672300971</c:v>
                </c:pt>
                <c:pt idx="10">
                  <c:v>36.120341276284876</c:v>
                </c:pt>
                <c:pt idx="11">
                  <c:v>43.205170120726244</c:v>
                </c:pt>
                <c:pt idx="12">
                  <c:v>43.778508871143458</c:v>
                </c:pt>
                <c:pt idx="13">
                  <c:v>43.164217352839295</c:v>
                </c:pt>
                <c:pt idx="14">
                  <c:v>34.850805471789606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2-4615-8092-306CB33B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33776"/>
        <c:axId val="578573616"/>
      </c:scatterChart>
      <c:valAx>
        <c:axId val="575533776"/>
        <c:scaling>
          <c:orientation val="minMax"/>
          <c:max val="54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Средняя частота вращения маховика, об/мин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573616"/>
        <c:crosses val="autoZero"/>
        <c:crossBetween val="midCat"/>
      </c:valAx>
      <c:valAx>
        <c:axId val="5785736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 прецессии,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53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0684598966754936E-2"/>
          <c:y val="0.1591580961360588"/>
          <c:w val="0.29665037553443563"/>
          <c:h val="0.44422738406866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10</xdr:row>
      <xdr:rowOff>3174</xdr:rowOff>
    </xdr:from>
    <xdr:to>
      <xdr:col>18</xdr:col>
      <xdr:colOff>408709</xdr:colOff>
      <xdr:row>29</xdr:row>
      <xdr:rowOff>166793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3FB8AE-B255-4DAD-879E-4E9622A16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E9" zoomScale="110" zoomScaleNormal="110" workbookViewId="0">
      <selection activeCell="U19" sqref="U19"/>
    </sheetView>
  </sheetViews>
  <sheetFormatPr defaultRowHeight="14.4" x14ac:dyDescent="0.3"/>
  <cols>
    <col min="1" max="1" width="8.109375" bestFit="1" customWidth="1"/>
    <col min="2" max="3" width="10.77734375" bestFit="1" customWidth="1"/>
    <col min="4" max="4" width="11.6640625" bestFit="1" customWidth="1"/>
    <col min="5" max="5" width="7.77734375" customWidth="1"/>
    <col min="11" max="11" width="1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6">
        <f>B17+B18</f>
        <v>24</v>
      </c>
      <c r="B2" s="2">
        <v>420</v>
      </c>
      <c r="C2" s="2">
        <v>360</v>
      </c>
      <c r="D2" s="2">
        <f>(B2+C2)/2</f>
        <v>390</v>
      </c>
      <c r="E2" s="2">
        <v>57</v>
      </c>
      <c r="F2">
        <f>$K$6*D2</f>
        <v>31.943158951816557</v>
      </c>
    </row>
    <row r="3" spans="1:11" x14ac:dyDescent="0.3">
      <c r="A3" s="6"/>
      <c r="B3" s="3">
        <v>515</v>
      </c>
      <c r="C3" s="3">
        <v>432</v>
      </c>
      <c r="D3" s="3">
        <f t="shared" ref="D3:D16" si="0">(B3+C3)/2</f>
        <v>473.5</v>
      </c>
      <c r="E3" s="3">
        <v>63</v>
      </c>
      <c r="F3">
        <f t="shared" ref="F3:F16" si="1">$K$6*D3</f>
        <v>38.782271188936257</v>
      </c>
    </row>
    <row r="4" spans="1:11" x14ac:dyDescent="0.3">
      <c r="A4" s="6"/>
      <c r="B4" s="3">
        <v>475</v>
      </c>
      <c r="C4" s="3">
        <v>405</v>
      </c>
      <c r="D4" s="3">
        <f t="shared" si="0"/>
        <v>440</v>
      </c>
      <c r="E4" s="3">
        <v>58</v>
      </c>
      <c r="F4">
        <f t="shared" si="1"/>
        <v>36.038435740510984</v>
      </c>
    </row>
    <row r="5" spans="1:11" x14ac:dyDescent="0.3">
      <c r="A5" s="6"/>
      <c r="B5" s="3">
        <v>520</v>
      </c>
      <c r="C5" s="3">
        <v>440</v>
      </c>
      <c r="D5" s="3">
        <f t="shared" si="0"/>
        <v>480</v>
      </c>
      <c r="E5" s="3">
        <v>62</v>
      </c>
      <c r="F5">
        <f t="shared" si="1"/>
        <v>39.314657171466528</v>
      </c>
    </row>
    <row r="6" spans="1:11" x14ac:dyDescent="0.3">
      <c r="A6" s="6"/>
      <c r="B6" s="4">
        <v>524</v>
      </c>
      <c r="C6" s="4">
        <v>443</v>
      </c>
      <c r="D6" s="4">
        <f t="shared" si="0"/>
        <v>483.5</v>
      </c>
      <c r="E6" s="4">
        <v>63</v>
      </c>
      <c r="F6">
        <f t="shared" si="1"/>
        <v>39.601326546675139</v>
      </c>
      <c r="J6" s="1" t="s">
        <v>8</v>
      </c>
      <c r="K6" s="1">
        <f>((D2*E2)+(D3*E3)+(D4*E4)+(D5*E5)+(D6*E6)+(D7*E7)+(D8*E8)+(D9*E9)+(D10*E10)+(D11*E11)+(D12*E12)+(D13*E13)+(D14*E14)+(D15*E15)+(D16*E16))/SUMSQ(D2:D16)</f>
        <v>8.1905535773888608E-2</v>
      </c>
    </row>
    <row r="7" spans="1:11" ht="17.399999999999999" x14ac:dyDescent="0.35">
      <c r="A7" s="6">
        <f>B17+2*B18</f>
        <v>44</v>
      </c>
      <c r="B7" s="2">
        <v>447</v>
      </c>
      <c r="C7" s="2">
        <v>403</v>
      </c>
      <c r="D7" s="2">
        <f t="shared" si="0"/>
        <v>425</v>
      </c>
      <c r="E7" s="2">
        <v>30</v>
      </c>
      <c r="F7">
        <f t="shared" si="1"/>
        <v>34.809852703902656</v>
      </c>
      <c r="J7" s="11" t="s">
        <v>7</v>
      </c>
      <c r="K7" s="1">
        <f>SQRT(SUM(POWER(E2:E16-K6*D2:D16,2))/SUM((12-1)*POWER(D2:D16,2)))</f>
        <v>3.4122944846463107E-3</v>
      </c>
    </row>
    <row r="8" spans="1:11" x14ac:dyDescent="0.3">
      <c r="A8" s="6"/>
      <c r="B8" s="3">
        <v>488</v>
      </c>
      <c r="C8" s="3">
        <v>444</v>
      </c>
      <c r="D8" s="3">
        <f t="shared" si="0"/>
        <v>466</v>
      </c>
      <c r="E8" s="3">
        <v>34</v>
      </c>
      <c r="F8">
        <f t="shared" si="1"/>
        <v>38.167979670632093</v>
      </c>
      <c r="J8" s="11" t="s">
        <v>9</v>
      </c>
      <c r="K8" s="1">
        <f>K7*2</f>
        <v>6.8245889692926213E-3</v>
      </c>
    </row>
    <row r="9" spans="1:11" x14ac:dyDescent="0.3">
      <c r="A9" s="6"/>
      <c r="B9" s="3">
        <v>537</v>
      </c>
      <c r="C9" s="3">
        <v>473</v>
      </c>
      <c r="D9" s="3">
        <f t="shared" si="0"/>
        <v>505</v>
      </c>
      <c r="E9" s="3">
        <v>35</v>
      </c>
      <c r="F9">
        <f t="shared" si="1"/>
        <v>41.362295565813746</v>
      </c>
      <c r="J9" s="11" t="s">
        <v>10</v>
      </c>
      <c r="K9" s="1">
        <f>(K8/K6)*100%</f>
        <v>8.3322682707708901E-2</v>
      </c>
    </row>
    <row r="10" spans="1:11" x14ac:dyDescent="0.3">
      <c r="A10" s="6"/>
      <c r="B10" s="3">
        <v>488</v>
      </c>
      <c r="C10" s="3">
        <v>444</v>
      </c>
      <c r="D10" s="3">
        <f t="shared" si="0"/>
        <v>466</v>
      </c>
      <c r="E10" s="3">
        <v>33</v>
      </c>
      <c r="F10">
        <f t="shared" si="1"/>
        <v>38.167979670632093</v>
      </c>
    </row>
    <row r="11" spans="1:11" x14ac:dyDescent="0.3">
      <c r="A11" s="6"/>
      <c r="B11" s="4">
        <v>523</v>
      </c>
      <c r="C11" s="4">
        <v>465</v>
      </c>
      <c r="D11" s="4">
        <f t="shared" si="0"/>
        <v>494</v>
      </c>
      <c r="E11" s="4">
        <v>35</v>
      </c>
      <c r="F11">
        <f t="shared" si="1"/>
        <v>40.461334672300971</v>
      </c>
      <c r="G11" s="10" t="s">
        <v>18</v>
      </c>
      <c r="H11" s="10" t="s">
        <v>17</v>
      </c>
      <c r="I11" s="10" t="s">
        <v>16</v>
      </c>
    </row>
    <row r="12" spans="1:11" x14ac:dyDescent="0.3">
      <c r="A12" s="6">
        <f>B17+3*B18</f>
        <v>64</v>
      </c>
      <c r="B12" s="2">
        <v>460</v>
      </c>
      <c r="C12" s="2">
        <v>422</v>
      </c>
      <c r="D12" s="2">
        <f t="shared" si="0"/>
        <v>441</v>
      </c>
      <c r="E12" s="2">
        <v>22</v>
      </c>
      <c r="F12">
        <f t="shared" si="1"/>
        <v>36.120341276284876</v>
      </c>
      <c r="G12" s="5">
        <f>(D2*E2+D3*E3+D4*E4+D5*E5+D6*E6)/SUMSQ(D2:D6)</f>
        <v>0.13326022448092473</v>
      </c>
      <c r="H12" s="5">
        <f>(D7*E7+D8*E8+D9*E9+D10*E10+D11*E11)/SUMSQ(D7:D11)</f>
        <v>7.0859193643076565E-2</v>
      </c>
      <c r="I12" s="5">
        <f>(D12*E12+D13*E13+D14*E14+D15*E15+D16*E16)/SUMSQ(D12:D16)</f>
        <v>4.8387013956338973E-2</v>
      </c>
    </row>
    <row r="13" spans="1:11" x14ac:dyDescent="0.3">
      <c r="A13" s="6"/>
      <c r="B13" s="3">
        <v>550</v>
      </c>
      <c r="C13" s="3">
        <v>505</v>
      </c>
      <c r="D13" s="3">
        <f t="shared" si="0"/>
        <v>527.5</v>
      </c>
      <c r="E13" s="3">
        <v>25</v>
      </c>
      <c r="F13">
        <f t="shared" si="1"/>
        <v>43.205170120726244</v>
      </c>
    </row>
    <row r="14" spans="1:11" x14ac:dyDescent="0.3">
      <c r="A14" s="6"/>
      <c r="B14" s="3">
        <v>557</v>
      </c>
      <c r="C14" s="3">
        <v>512</v>
      </c>
      <c r="D14" s="3">
        <f>(B14+C14)/2</f>
        <v>534.5</v>
      </c>
      <c r="E14" s="3">
        <v>26</v>
      </c>
      <c r="F14">
        <f t="shared" si="1"/>
        <v>43.778508871143458</v>
      </c>
      <c r="G14" s="1" t="s">
        <v>13</v>
      </c>
      <c r="H14" s="1" t="s">
        <v>14</v>
      </c>
      <c r="I14" s="1" t="s">
        <v>15</v>
      </c>
    </row>
    <row r="15" spans="1:11" x14ac:dyDescent="0.3">
      <c r="A15" s="6"/>
      <c r="B15" s="3">
        <v>547</v>
      </c>
      <c r="C15" s="3">
        <v>507</v>
      </c>
      <c r="D15" s="3">
        <f>(B15+C15)/2</f>
        <v>527</v>
      </c>
      <c r="E15" s="3">
        <v>25</v>
      </c>
      <c r="F15">
        <f t="shared" si="1"/>
        <v>43.164217352839295</v>
      </c>
      <c r="G15" s="1">
        <f>(G12*(A2/1000)*$B$20*$B$19)/(2*PI())</f>
        <v>1.1223815206392691E-2</v>
      </c>
      <c r="H15" s="1">
        <f>(H12*(A7/1000)*$B$20*$B$19)/(2*PI())</f>
        <v>1.0941518722033758E-2</v>
      </c>
      <c r="I15" s="1">
        <f>(I12*(A12/1000)*$B$20*$B$19)/(2*PI())</f>
        <v>1.0867696997120235E-2</v>
      </c>
    </row>
    <row r="16" spans="1:11" x14ac:dyDescent="0.3">
      <c r="A16" s="6"/>
      <c r="B16" s="4">
        <v>438</v>
      </c>
      <c r="C16" s="4">
        <v>413</v>
      </c>
      <c r="D16" s="4">
        <f t="shared" si="0"/>
        <v>425.5</v>
      </c>
      <c r="E16" s="4">
        <v>21</v>
      </c>
      <c r="F16">
        <f t="shared" si="1"/>
        <v>34.850805471789606</v>
      </c>
      <c r="G16" s="7"/>
      <c r="H16" s="7"/>
      <c r="I16" s="7"/>
    </row>
    <row r="17" spans="1:8" x14ac:dyDescent="0.3">
      <c r="A17" s="1" t="s">
        <v>5</v>
      </c>
      <c r="B17" s="1">
        <v>4</v>
      </c>
      <c r="G17" s="1" t="s">
        <v>19</v>
      </c>
      <c r="H17">
        <v>1.172E-2</v>
      </c>
    </row>
    <row r="18" spans="1:8" x14ac:dyDescent="0.3">
      <c r="A18" s="1" t="s">
        <v>6</v>
      </c>
      <c r="B18" s="1">
        <v>20</v>
      </c>
      <c r="G18" s="1" t="s">
        <v>20</v>
      </c>
      <c r="H18">
        <f>AVERAGE(G15:I15)</f>
        <v>1.1011010308515562E-2</v>
      </c>
    </row>
    <row r="19" spans="1:8" ht="17.399999999999999" x14ac:dyDescent="0.35">
      <c r="A19" s="1" t="s">
        <v>11</v>
      </c>
      <c r="B19" s="9">
        <v>2.25</v>
      </c>
      <c r="G19" s="12" t="s">
        <v>21</v>
      </c>
      <c r="H19">
        <f>-(H18-H17)</f>
        <v>7.0898969148443756E-4</v>
      </c>
    </row>
    <row r="20" spans="1:8" x14ac:dyDescent="0.3">
      <c r="A20" s="9" t="s">
        <v>12</v>
      </c>
      <c r="B20" s="9">
        <v>9.8000000000000007</v>
      </c>
    </row>
    <row r="21" spans="1:8" x14ac:dyDescent="0.3">
      <c r="A21" s="7"/>
      <c r="B21" s="8"/>
    </row>
    <row r="22" spans="1:8" x14ac:dyDescent="0.3">
      <c r="A22" s="7"/>
      <c r="B22" s="8"/>
    </row>
    <row r="23" spans="1:8" x14ac:dyDescent="0.3">
      <c r="A23" s="7"/>
      <c r="B23" s="8"/>
    </row>
    <row r="24" spans="1:8" x14ac:dyDescent="0.3">
      <c r="A24" s="7"/>
      <c r="B24" s="8"/>
    </row>
    <row r="25" spans="1:8" x14ac:dyDescent="0.3">
      <c r="A25" s="7"/>
      <c r="B25" s="8"/>
    </row>
    <row r="26" spans="1:8" x14ac:dyDescent="0.3">
      <c r="A26" s="7"/>
      <c r="B26" s="8"/>
    </row>
    <row r="27" spans="1:8" x14ac:dyDescent="0.3">
      <c r="A27" s="7"/>
      <c r="B27" s="8"/>
    </row>
    <row r="28" spans="1:8" x14ac:dyDescent="0.3">
      <c r="A28" s="7"/>
      <c r="B28" s="8"/>
    </row>
    <row r="29" spans="1:8" x14ac:dyDescent="0.3">
      <c r="A29" s="7"/>
      <c r="B29" s="8"/>
    </row>
    <row r="30" spans="1:8" x14ac:dyDescent="0.3">
      <c r="A30" s="7"/>
      <c r="B30" s="8"/>
    </row>
  </sheetData>
  <mergeCells count="3">
    <mergeCell ref="A2:A6"/>
    <mergeCell ref="A7:A11"/>
    <mergeCell ref="A12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Орчиков</dc:creator>
  <cp:lastModifiedBy>Dell</cp:lastModifiedBy>
  <dcterms:created xsi:type="dcterms:W3CDTF">2023-12-07T07:05:27Z</dcterms:created>
  <dcterms:modified xsi:type="dcterms:W3CDTF">2024-01-10T19:08:34Z</dcterms:modified>
</cp:coreProperties>
</file>