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705" windowWidth="13635" windowHeight="73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T21" i="1" l="1"/>
  <c r="Q21" i="1"/>
  <c r="N21" i="1"/>
  <c r="K21" i="1"/>
  <c r="H21" i="1"/>
  <c r="E21" i="1"/>
  <c r="AC20" i="1"/>
  <c r="Y20" i="1"/>
  <c r="AB20" i="1" s="1"/>
  <c r="V20" i="1"/>
  <c r="W20" i="1" s="1"/>
  <c r="X20" i="1" s="1"/>
  <c r="AA20" i="1" s="1"/>
  <c r="AE20" i="1" s="1"/>
  <c r="AC19" i="1"/>
  <c r="Y19" i="1"/>
  <c r="AB19" i="1" s="1"/>
  <c r="V19" i="1"/>
  <c r="W19" i="1" s="1"/>
  <c r="X19" i="1" s="1"/>
  <c r="AA19" i="1" s="1"/>
  <c r="AE19" i="1" s="1"/>
  <c r="Y18" i="1"/>
  <c r="AB18" i="1" s="1"/>
  <c r="W18" i="1"/>
  <c r="X18" i="1" s="1"/>
  <c r="AA18" i="1" s="1"/>
  <c r="AE18" i="1" s="1"/>
  <c r="V18" i="1"/>
  <c r="Y17" i="1"/>
  <c r="AB17" i="1" s="1"/>
  <c r="V17" i="1"/>
  <c r="W17" i="1" s="1"/>
  <c r="X17" i="1" s="1"/>
  <c r="AA17" i="1" s="1"/>
  <c r="AE17" i="1" s="1"/>
  <c r="AC16" i="1"/>
  <c r="Y16" i="1"/>
  <c r="AB16" i="1" s="1"/>
  <c r="V16" i="1"/>
  <c r="W16" i="1" s="1"/>
  <c r="X16" i="1" s="1"/>
  <c r="AA16" i="1" s="1"/>
  <c r="AE16" i="1" s="1"/>
  <c r="AC15" i="1"/>
  <c r="Y15" i="1"/>
  <c r="AB15" i="1" s="1"/>
  <c r="V15" i="1"/>
  <c r="W15" i="1" s="1"/>
  <c r="X15" i="1" s="1"/>
  <c r="AA15" i="1" s="1"/>
  <c r="AE15" i="1" s="1"/>
  <c r="AC14" i="1"/>
  <c r="Y14" i="1"/>
  <c r="AB14" i="1" s="1"/>
  <c r="V14" i="1"/>
  <c r="W14" i="1" s="1"/>
  <c r="X14" i="1" s="1"/>
  <c r="AA14" i="1" s="1"/>
  <c r="AE14" i="1" s="1"/>
  <c r="AC13" i="1"/>
  <c r="Y13" i="1"/>
  <c r="AB13" i="1" s="1"/>
  <c r="V13" i="1"/>
  <c r="W13" i="1" s="1"/>
  <c r="X13" i="1" s="1"/>
  <c r="AA13" i="1" s="1"/>
  <c r="AE13" i="1" s="1"/>
  <c r="AC12" i="1"/>
  <c r="Y12" i="1"/>
  <c r="AB12" i="1" s="1"/>
  <c r="V12" i="1"/>
  <c r="W12" i="1" s="1"/>
  <c r="X12" i="1" s="1"/>
  <c r="AA12" i="1" s="1"/>
  <c r="AE12" i="1" s="1"/>
  <c r="AC11" i="1"/>
  <c r="Y11" i="1"/>
  <c r="AB11" i="1" s="1"/>
  <c r="V11" i="1"/>
  <c r="W11" i="1" s="1"/>
  <c r="X11" i="1" s="1"/>
  <c r="AA11" i="1" s="1"/>
  <c r="AF11" i="1" s="1"/>
  <c r="AC10" i="1"/>
  <c r="Y10" i="1"/>
  <c r="AB10" i="1" s="1"/>
  <c r="V10" i="1"/>
  <c r="W10" i="1" s="1"/>
  <c r="X10" i="1" s="1"/>
  <c r="AA10" i="1" s="1"/>
  <c r="AF10" i="1" s="1"/>
  <c r="Y9" i="1"/>
  <c r="AB9" i="1" s="1"/>
  <c r="W9" i="1"/>
  <c r="X9" i="1" s="1"/>
  <c r="AA9" i="1" s="1"/>
  <c r="AE9" i="1" s="1"/>
  <c r="V9" i="1"/>
  <c r="AC8" i="1"/>
  <c r="Y8" i="1"/>
  <c r="AB8" i="1" s="1"/>
  <c r="W8" i="1"/>
  <c r="X8" i="1" s="1"/>
  <c r="AA8" i="1" s="1"/>
  <c r="AF8" i="1" s="1"/>
  <c r="V8" i="1"/>
  <c r="AC7" i="1"/>
  <c r="Y7" i="1"/>
  <c r="AB7" i="1" s="1"/>
  <c r="W7" i="1"/>
  <c r="X7" i="1" s="1"/>
  <c r="AA7" i="1" s="1"/>
  <c r="AE7" i="1" s="1"/>
  <c r="AE21" i="1" s="1"/>
  <c r="V7" i="1"/>
  <c r="AC6" i="1"/>
  <c r="Y6" i="1"/>
  <c r="AB6" i="1" s="1"/>
  <c r="W6" i="1"/>
  <c r="X6" i="1" s="1"/>
  <c r="AA6" i="1" s="1"/>
  <c r="AF6" i="1" s="1"/>
  <c r="AF21" i="1" s="1"/>
  <c r="V6" i="1"/>
  <c r="Y21" i="1" l="1"/>
  <c r="AB21" i="1" s="1"/>
</calcChain>
</file>

<file path=xl/sharedStrings.xml><?xml version="1.0" encoding="utf-8"?>
<sst xmlns="http://schemas.openxmlformats.org/spreadsheetml/2006/main" count="69" uniqueCount="41">
  <si>
    <t>Diciembre</t>
  </si>
  <si>
    <t>LUNES 16-12-13</t>
  </si>
  <si>
    <t>MENU</t>
  </si>
  <si>
    <t>MARTES 17-12-13</t>
  </si>
  <si>
    <t>MIERCOLES 18-12-13</t>
  </si>
  <si>
    <t>JUEVES 19-12-13</t>
  </si>
  <si>
    <t>VIERNES 20-12-13</t>
  </si>
  <si>
    <t>SABADO  21-12-13</t>
  </si>
  <si>
    <t>TARDANSAS</t>
  </si>
  <si>
    <t>FALTAS</t>
  </si>
  <si>
    <t>DIAS TRABAJ.</t>
  </si>
  <si>
    <t>TOT HORAS</t>
  </si>
  <si>
    <t>MENUS</t>
  </si>
  <si>
    <t>DEL 16 DE DICIEMBRE  AL 21 DE DICIEMBRE 2013</t>
  </si>
  <si>
    <t>N°</t>
  </si>
  <si>
    <t>NOMBRE</t>
  </si>
  <si>
    <t>INGRESO</t>
  </si>
  <si>
    <t>SALIDA</t>
  </si>
  <si>
    <t>PAGO X HORA</t>
  </si>
  <si>
    <t xml:space="preserve">PAGO </t>
  </si>
  <si>
    <t>DESC. X TARD</t>
  </si>
  <si>
    <t>INSENTIVO</t>
  </si>
  <si>
    <t>PAGO TOTAL SEM</t>
  </si>
  <si>
    <t>PAGO POR MES</t>
  </si>
  <si>
    <t xml:space="preserve">Bustos Bojorquez Edwin </t>
  </si>
  <si>
    <t>Chavez Mori Carlos</t>
  </si>
  <si>
    <t>Costa Paucar Maria</t>
  </si>
  <si>
    <t>f</t>
  </si>
  <si>
    <t>Holff Joanne</t>
  </si>
  <si>
    <t xml:space="preserve">Marcelo Doroteo carlos </t>
  </si>
  <si>
    <t>Minaya Andavisa jhonatan</t>
  </si>
  <si>
    <t>Roncal Delgado Luis</t>
  </si>
  <si>
    <t xml:space="preserve">Santa maria Edilberto </t>
  </si>
  <si>
    <t>Yaicate Murayan Romer</t>
  </si>
  <si>
    <t>Valle Yajahuanca Betty</t>
  </si>
  <si>
    <t>Valle Lea Stefany</t>
  </si>
  <si>
    <t>Briceño Aguirre Daniel</t>
  </si>
  <si>
    <t>Sanchez Cerdan Amilcar</t>
  </si>
  <si>
    <t>Pinedo Negrete Javier</t>
  </si>
  <si>
    <t>Huaman Lucia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</si>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</sst>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80A]d&quot; de &quot;mmmm&quot; de &quot;yyyy;@"/>
    <numFmt numFmtId="165" formatCode="#,##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/>
      </bottom>
      <diagonal/>
    </border>
    <border>
      <left/>
      <right style="medium">
        <color theme="0" tint="-0.34998626667073579"/>
      </right>
      <top style="thin">
        <color theme="0" tint="-0.499984740745262"/>
      </top>
      <bottom style="thin">
        <color theme="0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/>
      </bottom>
      <diagonal/>
    </border>
    <border>
      <left/>
      <right style="thin">
        <color theme="0"/>
      </right>
      <top style="medium">
        <color theme="0" tint="-0.34998626667073579"/>
      </top>
      <bottom style="thin">
        <color theme="0"/>
      </bottom>
      <diagonal/>
    </border>
    <border>
      <left style="thin">
        <color theme="0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thin">
        <color theme="3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3"/>
      </right>
      <top style="thin">
        <color theme="0" tint="-0.499984740745262"/>
      </top>
      <bottom/>
      <diagonal/>
    </border>
    <border>
      <left style="thin">
        <color theme="3"/>
      </left>
      <right style="thin">
        <color theme="3"/>
      </right>
      <top style="thin">
        <color theme="0" tint="-0.499984740745262"/>
      </top>
      <bottom/>
      <diagonal/>
    </border>
    <border>
      <left style="thin">
        <color theme="3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theme="0" tint="-0.34998626667073579"/>
      </bottom>
      <diagonal/>
    </border>
    <border>
      <left style="thin">
        <color theme="0"/>
      </left>
      <right style="medium">
        <color theme="0" tint="-0.34998626667073579"/>
      </right>
      <top style="thin">
        <color theme="0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/>
      </right>
      <top style="thin">
        <color theme="0"/>
      </top>
      <bottom style="medium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medium">
        <color theme="0" tint="-0.34998626667073579"/>
      </bottom>
      <diagonal/>
    </border>
    <border>
      <left style="thin">
        <color theme="0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3"/>
      </right>
      <top/>
      <bottom style="thin">
        <color theme="0" tint="-0.499984740745262"/>
      </bottom>
      <diagonal/>
    </border>
    <border>
      <left style="thin">
        <color theme="3"/>
      </left>
      <right style="thin">
        <color theme="3"/>
      </right>
      <top/>
      <bottom style="thin">
        <color theme="0" tint="-0.499984740745262"/>
      </bottom>
      <diagonal/>
    </border>
    <border>
      <left style="thin">
        <color theme="3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4" fontId="0" fillId="4" borderId="16" xfId="0" applyNumberFormat="1" applyFill="1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 wrapText="1"/>
    </xf>
    <xf numFmtId="14" fontId="0" fillId="4" borderId="19" xfId="0" applyNumberFormat="1" applyFill="1" applyBorder="1" applyAlignment="1">
      <alignment horizontal="center" vertical="center" wrapText="1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0" borderId="29" xfId="0" applyBorder="1"/>
    <xf numFmtId="0" fontId="0" fillId="5" borderId="30" xfId="0" applyFill="1" applyBorder="1"/>
    <xf numFmtId="2" fontId="0" fillId="3" borderId="31" xfId="0" applyNumberFormat="1" applyFill="1" applyBorder="1" applyAlignment="1">
      <alignment horizontal="center"/>
    </xf>
    <xf numFmtId="2" fontId="0" fillId="3" borderId="32" xfId="0" applyNumberFormat="1" applyFill="1" applyBorder="1" applyAlignment="1">
      <alignment horizontal="center"/>
    </xf>
    <xf numFmtId="1" fontId="0" fillId="3" borderId="32" xfId="0" applyNumberFormat="1" applyFill="1" applyBorder="1" applyAlignment="1">
      <alignment horizontal="center"/>
    </xf>
    <xf numFmtId="2" fontId="0" fillId="0" borderId="31" xfId="0" applyNumberFormat="1" applyFont="1" applyFill="1" applyBorder="1" applyAlignment="1">
      <alignment horizontal="center"/>
    </xf>
    <xf numFmtId="2" fontId="0" fillId="3" borderId="32" xfId="0" applyNumberFormat="1" applyFont="1" applyFill="1" applyBorder="1" applyAlignment="1">
      <alignment horizontal="center"/>
    </xf>
    <xf numFmtId="1" fontId="0" fillId="3" borderId="32" xfId="0" applyNumberFormat="1" applyFont="1" applyFill="1" applyBorder="1" applyAlignment="1">
      <alignment horizontal="center"/>
    </xf>
    <xf numFmtId="2" fontId="0" fillId="3" borderId="33" xfId="0" applyNumberFormat="1" applyFill="1" applyBorder="1" applyAlignment="1">
      <alignment horizontal="center"/>
    </xf>
    <xf numFmtId="1" fontId="0" fillId="3" borderId="31" xfId="0" applyNumberFormat="1" applyFill="1" applyBorder="1" applyAlignment="1">
      <alignment horizontal="center"/>
    </xf>
    <xf numFmtId="0" fontId="7" fillId="3" borderId="32" xfId="0" applyFont="1" applyFill="1" applyBorder="1" applyAlignment="1">
      <alignment horizontal="center" vertical="center"/>
    </xf>
    <xf numFmtId="0" fontId="1" fillId="0" borderId="31" xfId="0" applyFont="1" applyFill="1" applyBorder="1"/>
    <xf numFmtId="0" fontId="0" fillId="3" borderId="31" xfId="0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/>
    </xf>
    <xf numFmtId="165" fontId="0" fillId="3" borderId="32" xfId="0" applyNumberFormat="1" applyFill="1" applyBorder="1"/>
    <xf numFmtId="2" fontId="0" fillId="0" borderId="31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166" fontId="0" fillId="0" borderId="31" xfId="0" applyNumberFormat="1" applyFill="1" applyBorder="1" applyAlignment="1">
      <alignment horizontal="center" vertical="center"/>
    </xf>
    <xf numFmtId="0" fontId="0" fillId="0" borderId="31" xfId="0" applyBorder="1"/>
    <xf numFmtId="166" fontId="1" fillId="0" borderId="34" xfId="0" applyNumberFormat="1" applyFont="1" applyFill="1" applyBorder="1"/>
    <xf numFmtId="0" fontId="0" fillId="3" borderId="30" xfId="0" applyFill="1" applyBorder="1"/>
    <xf numFmtId="1" fontId="0" fillId="3" borderId="31" xfId="0" applyNumberFormat="1" applyFont="1" applyFill="1" applyBorder="1" applyAlignment="1">
      <alignment horizontal="center"/>
    </xf>
    <xf numFmtId="166" fontId="1" fillId="0" borderId="31" xfId="0" applyNumberFormat="1" applyFont="1" applyFill="1" applyBorder="1"/>
    <xf numFmtId="2" fontId="0" fillId="3" borderId="31" xfId="0" applyNumberFormat="1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 vertical="center"/>
    </xf>
    <xf numFmtId="2" fontId="1" fillId="0" borderId="31" xfId="0" applyNumberFormat="1" applyFont="1" applyFill="1" applyBorder="1"/>
    <xf numFmtId="166" fontId="0" fillId="0" borderId="34" xfId="0" applyNumberFormat="1" applyFill="1" applyBorder="1"/>
    <xf numFmtId="0" fontId="0" fillId="0" borderId="30" xfId="0" applyBorder="1"/>
    <xf numFmtId="0" fontId="7" fillId="0" borderId="32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1" fillId="3" borderId="31" xfId="0" applyNumberFormat="1" applyFont="1" applyFill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1" fontId="0" fillId="0" borderId="31" xfId="0" applyNumberFormat="1" applyFont="1" applyBorder="1" applyAlignment="1">
      <alignment horizontal="center"/>
    </xf>
    <xf numFmtId="4" fontId="0" fillId="3" borderId="32" xfId="0" applyNumberFormat="1" applyFill="1" applyBorder="1"/>
    <xf numFmtId="2" fontId="1" fillId="3" borderId="32" xfId="0" applyNumberFormat="1" applyFont="1" applyFill="1" applyBorder="1" applyAlignment="1">
      <alignment horizontal="center"/>
    </xf>
    <xf numFmtId="2" fontId="0" fillId="0" borderId="32" xfId="0" applyNumberFormat="1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 vertical="center"/>
    </xf>
    <xf numFmtId="0" fontId="0" fillId="3" borderId="32" xfId="0" applyFill="1" applyBorder="1"/>
    <xf numFmtId="2" fontId="0" fillId="0" borderId="32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66" fontId="0" fillId="0" borderId="36" xfId="0" applyNumberFormat="1" applyFill="1" applyBorder="1"/>
    <xf numFmtId="0" fontId="0" fillId="0" borderId="30" xfId="0" applyFill="1" applyBorder="1"/>
    <xf numFmtId="0" fontId="0" fillId="0" borderId="37" xfId="0" applyBorder="1"/>
    <xf numFmtId="0" fontId="0" fillId="0" borderId="38" xfId="0" applyFill="1" applyBorder="1"/>
    <xf numFmtId="2" fontId="0" fillId="3" borderId="39" xfId="0" applyNumberFormat="1" applyFill="1" applyBorder="1" applyAlignment="1">
      <alignment horizontal="center"/>
    </xf>
    <xf numFmtId="1" fontId="0" fillId="3" borderId="39" xfId="0" applyNumberFormat="1" applyFill="1" applyBorder="1" applyAlignment="1">
      <alignment horizontal="center"/>
    </xf>
    <xf numFmtId="2" fontId="0" fillId="3" borderId="39" xfId="0" applyNumberFormat="1" applyFont="1" applyFill="1" applyBorder="1" applyAlignment="1">
      <alignment horizontal="center"/>
    </xf>
    <xf numFmtId="0" fontId="1" fillId="0" borderId="32" xfId="0" applyFont="1" applyFill="1" applyBorder="1"/>
    <xf numFmtId="2" fontId="0" fillId="0" borderId="32" xfId="0" applyNumberFormat="1" applyFill="1" applyBorder="1" applyAlignment="1">
      <alignment horizontal="center" vertical="center"/>
    </xf>
    <xf numFmtId="166" fontId="0" fillId="0" borderId="32" xfId="0" applyNumberFormat="1" applyFill="1" applyBorder="1" applyAlignment="1">
      <alignment horizontal="center" vertical="center"/>
    </xf>
    <xf numFmtId="166" fontId="1" fillId="0" borderId="32" xfId="0" applyNumberFormat="1" applyFont="1" applyFill="1" applyBorder="1"/>
    <xf numFmtId="166" fontId="1" fillId="0" borderId="40" xfId="0" applyNumberFormat="1" applyFont="1" applyFill="1" applyBorder="1"/>
    <xf numFmtId="0" fontId="7" fillId="0" borderId="31" xfId="0" applyFont="1" applyFill="1" applyBorder="1" applyAlignment="1">
      <alignment horizontal="center" vertical="center"/>
    </xf>
    <xf numFmtId="165" fontId="0" fillId="3" borderId="31" xfId="0" applyNumberFormat="1" applyFill="1" applyBorder="1"/>
    <xf numFmtId="0" fontId="0" fillId="3" borderId="0" xfId="0" applyFill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" fontId="0" fillId="3" borderId="32" xfId="0" applyNumberFormat="1" applyFill="1" applyBorder="1"/>
    <xf numFmtId="166" fontId="0" fillId="3" borderId="42" xfId="0" applyNumberFormat="1" applyFill="1" applyBorder="1"/>
    <xf numFmtId="0" fontId="0" fillId="3" borderId="0" xfId="0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 textRotation="255" wrapText="1"/>
    </xf>
    <xf numFmtId="0" fontId="5" fillId="2" borderId="18" xfId="0" applyNumberFormat="1" applyFont="1" applyFill="1" applyBorder="1" applyAlignment="1">
      <alignment horizontal="center" vertical="center" textRotation="255" wrapText="1"/>
    </xf>
    <xf numFmtId="0" fontId="0" fillId="3" borderId="6" xfId="0" applyFont="1" applyFill="1" applyBorder="1" applyAlignment="1">
      <alignment horizontal="center" vertical="center" textRotation="90"/>
    </xf>
    <xf numFmtId="0" fontId="0" fillId="3" borderId="20" xfId="0" applyFont="1" applyFill="1" applyBorder="1" applyAlignment="1">
      <alignment horizontal="center" vertical="center" textRotation="90"/>
    </xf>
    <xf numFmtId="0" fontId="0" fillId="3" borderId="7" xfId="0" applyFont="1" applyFill="1" applyBorder="1" applyAlignment="1">
      <alignment horizontal="center" vertical="center" textRotation="90"/>
    </xf>
    <xf numFmtId="0" fontId="0" fillId="3" borderId="21" xfId="0" applyFont="1" applyFill="1" applyBorder="1" applyAlignment="1">
      <alignment horizontal="center" vertical="center" textRotation="90"/>
    </xf>
    <xf numFmtId="0" fontId="0" fillId="3" borderId="8" xfId="0" applyFill="1" applyBorder="1" applyAlignment="1">
      <alignment horizontal="center" vertical="center" textRotation="90"/>
    </xf>
    <xf numFmtId="0" fontId="0" fillId="3" borderId="22" xfId="0" applyFill="1" applyBorder="1" applyAlignment="1">
      <alignment horizontal="center" vertical="center" textRotation="90"/>
    </xf>
    <xf numFmtId="0" fontId="0" fillId="3" borderId="9" xfId="0" applyFill="1" applyBorder="1" applyAlignment="1">
      <alignment horizontal="center" vertical="center" textRotation="90"/>
    </xf>
    <xf numFmtId="0" fontId="0" fillId="3" borderId="23" xfId="0" applyFill="1" applyBorder="1" applyAlignment="1">
      <alignment horizontal="center" vertical="center" textRotation="90"/>
    </xf>
    <xf numFmtId="0" fontId="0" fillId="3" borderId="10" xfId="0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 textRotation="90"/>
    </xf>
    <xf numFmtId="0" fontId="0" fillId="2" borderId="5" xfId="0" applyNumberFormat="1" applyFont="1" applyFill="1" applyBorder="1" applyAlignment="1">
      <alignment horizontal="center" vertical="center" textRotation="255" wrapText="1"/>
    </xf>
    <xf numFmtId="0" fontId="0" fillId="2" borderId="18" xfId="0" applyNumberFormat="1" applyFont="1" applyFill="1" applyBorder="1" applyAlignment="1">
      <alignment horizontal="center" vertical="center" textRotation="255" wrapText="1"/>
    </xf>
    <xf numFmtId="0" fontId="0" fillId="2" borderId="3" xfId="0" applyNumberFormat="1" applyFont="1" applyFill="1" applyBorder="1" applyAlignment="1">
      <alignment horizontal="center" vertical="center" wrapText="1"/>
    </xf>
    <xf numFmtId="0" fontId="0" fillId="2" borderId="4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2"/>
  <sheetViews>
    <sheetView tabSelected="1" workbookViewId="0">
      <selection activeCell="AG19" sqref="AG19"/>
    </sheetView>
  </sheetViews>
  <sheetFormatPr baseColWidth="10" defaultRowHeight="15" x14ac:dyDescent="0.25"/>
  <cols>
    <col min="1" max="1" width="3.140625" bestFit="1" customWidth="1"/>
    <col min="2" max="2" width="24.42578125" bestFit="1" customWidth="1"/>
    <col min="3" max="20" width="0" hidden="1" customWidth="1"/>
    <col min="21" max="23" width="3.7109375" bestFit="1" customWidth="1"/>
    <col min="24" max="24" width="7" bestFit="1" customWidth="1"/>
    <col min="25" max="25" width="3.7109375" bestFit="1" customWidth="1"/>
    <col min="26" max="26" width="7.7109375" bestFit="1" customWidth="1"/>
    <col min="30" max="31" width="10.7109375" bestFit="1" customWidth="1"/>
    <col min="32" max="32" width="10.28515625" bestFit="1" customWidth="1"/>
  </cols>
  <sheetData>
    <row r="3" spans="1:32" ht="15.75" thickBot="1" x14ac:dyDescent="0.3"/>
    <row r="4" spans="1:32" ht="31.5" x14ac:dyDescent="0.25">
      <c r="A4" s="98" t="s">
        <v>0</v>
      </c>
      <c r="B4" s="99"/>
      <c r="C4" s="100" t="s">
        <v>1</v>
      </c>
      <c r="D4" s="101"/>
      <c r="E4" s="92" t="s">
        <v>2</v>
      </c>
      <c r="F4" s="102" t="s">
        <v>3</v>
      </c>
      <c r="G4" s="103"/>
      <c r="H4" s="92" t="s">
        <v>2</v>
      </c>
      <c r="I4" s="94" t="s">
        <v>4</v>
      </c>
      <c r="J4" s="95"/>
      <c r="K4" s="92" t="s">
        <v>2</v>
      </c>
      <c r="L4" s="94" t="s">
        <v>5</v>
      </c>
      <c r="M4" s="95"/>
      <c r="N4" s="92" t="s">
        <v>2</v>
      </c>
      <c r="O4" s="94" t="s">
        <v>6</v>
      </c>
      <c r="P4" s="95"/>
      <c r="Q4" s="92" t="s">
        <v>2</v>
      </c>
      <c r="R4" s="96" t="s">
        <v>7</v>
      </c>
      <c r="S4" s="97"/>
      <c r="T4" s="80" t="s">
        <v>2</v>
      </c>
      <c r="U4" s="82" t="s">
        <v>8</v>
      </c>
      <c r="V4" s="84" t="s">
        <v>9</v>
      </c>
      <c r="W4" s="86" t="s">
        <v>10</v>
      </c>
      <c r="X4" s="88" t="s">
        <v>11</v>
      </c>
      <c r="Y4" s="90" t="s">
        <v>12</v>
      </c>
      <c r="Z4" s="77" t="s">
        <v>13</v>
      </c>
      <c r="AA4" s="78"/>
      <c r="AB4" s="78"/>
      <c r="AC4" s="78"/>
      <c r="AD4" s="78"/>
      <c r="AE4" s="78"/>
      <c r="AF4" s="79"/>
    </row>
    <row r="5" spans="1:32" ht="30.75" thickBot="1" x14ac:dyDescent="0.3">
      <c r="A5" s="1" t="s">
        <v>14</v>
      </c>
      <c r="B5" s="2" t="s">
        <v>15</v>
      </c>
      <c r="C5" s="3" t="s">
        <v>16</v>
      </c>
      <c r="D5" s="4" t="s">
        <v>17</v>
      </c>
      <c r="E5" s="93"/>
      <c r="F5" s="3" t="s">
        <v>16</v>
      </c>
      <c r="G5" s="4" t="s">
        <v>17</v>
      </c>
      <c r="H5" s="93"/>
      <c r="I5" s="3" t="s">
        <v>16</v>
      </c>
      <c r="J5" s="4" t="s">
        <v>17</v>
      </c>
      <c r="K5" s="93"/>
      <c r="L5" s="3" t="s">
        <v>16</v>
      </c>
      <c r="M5" s="4" t="s">
        <v>17</v>
      </c>
      <c r="N5" s="93"/>
      <c r="O5" s="3" t="s">
        <v>16</v>
      </c>
      <c r="P5" s="5" t="s">
        <v>17</v>
      </c>
      <c r="Q5" s="93"/>
      <c r="R5" s="6" t="s">
        <v>16</v>
      </c>
      <c r="S5" s="7" t="s">
        <v>17</v>
      </c>
      <c r="T5" s="81"/>
      <c r="U5" s="83"/>
      <c r="V5" s="85"/>
      <c r="W5" s="87"/>
      <c r="X5" s="89"/>
      <c r="Y5" s="91"/>
      <c r="Z5" s="8" t="s">
        <v>18</v>
      </c>
      <c r="AA5" s="8" t="s">
        <v>19</v>
      </c>
      <c r="AB5" s="9" t="s">
        <v>2</v>
      </c>
      <c r="AC5" s="10" t="s">
        <v>20</v>
      </c>
      <c r="AD5" s="8" t="s">
        <v>21</v>
      </c>
      <c r="AE5" s="9" t="s">
        <v>22</v>
      </c>
      <c r="AF5" s="11" t="s">
        <v>23</v>
      </c>
    </row>
    <row r="6" spans="1:32" x14ac:dyDescent="0.25">
      <c r="A6" s="12">
        <v>1</v>
      </c>
      <c r="B6" s="13" t="s">
        <v>24</v>
      </c>
      <c r="C6" s="14">
        <v>6.57</v>
      </c>
      <c r="D6" s="15">
        <v>10.38</v>
      </c>
      <c r="E6" s="16">
        <v>2</v>
      </c>
      <c r="F6" s="14">
        <v>6.49</v>
      </c>
      <c r="G6" s="15">
        <v>10.28</v>
      </c>
      <c r="H6" s="16">
        <v>2</v>
      </c>
      <c r="I6" s="17">
        <v>6.31</v>
      </c>
      <c r="J6" s="15">
        <v>9.48</v>
      </c>
      <c r="K6" s="16">
        <v>2</v>
      </c>
      <c r="L6" s="18">
        <v>6.57</v>
      </c>
      <c r="M6" s="15">
        <v>11.2</v>
      </c>
      <c r="N6" s="16">
        <v>2</v>
      </c>
      <c r="O6" s="18">
        <v>6.52</v>
      </c>
      <c r="P6" s="15">
        <v>10.47</v>
      </c>
      <c r="Q6" s="19">
        <v>2</v>
      </c>
      <c r="R6" s="18">
        <v>6.57</v>
      </c>
      <c r="S6" s="20"/>
      <c r="T6" s="21">
        <v>2</v>
      </c>
      <c r="U6" s="22"/>
      <c r="V6" s="23">
        <f>COUNTIF(C6:S6,"F")</f>
        <v>0</v>
      </c>
      <c r="W6" s="24">
        <f>6-V6</f>
        <v>6</v>
      </c>
      <c r="X6" s="24">
        <f>W6*11</f>
        <v>66</v>
      </c>
      <c r="Y6" s="25">
        <f>E6+H6+K6+N6+Q6+T6</f>
        <v>12</v>
      </c>
      <c r="Z6" s="26">
        <v>2.8786999999999998</v>
      </c>
      <c r="AA6" s="27">
        <f>X6*Z6</f>
        <v>189.99419999999998</v>
      </c>
      <c r="AB6" s="28">
        <f>4.5*Y6</f>
        <v>54</v>
      </c>
      <c r="AC6" s="29">
        <f>Z6*U6</f>
        <v>0</v>
      </c>
      <c r="AD6" s="28"/>
      <c r="AE6" s="30"/>
      <c r="AF6" s="31">
        <f>AA6-AC6+AD6</f>
        <v>189.99419999999998</v>
      </c>
    </row>
    <row r="7" spans="1:32" x14ac:dyDescent="0.25">
      <c r="A7" s="12">
        <v>2</v>
      </c>
      <c r="B7" s="32" t="s">
        <v>25</v>
      </c>
      <c r="C7" s="14">
        <v>7.45</v>
      </c>
      <c r="D7" s="14">
        <v>8.0399999999999991</v>
      </c>
      <c r="E7" s="21">
        <v>1</v>
      </c>
      <c r="F7" s="14">
        <v>7.54</v>
      </c>
      <c r="G7" s="14">
        <v>8.08</v>
      </c>
      <c r="H7" s="21">
        <v>1</v>
      </c>
      <c r="I7" s="17">
        <v>7.51</v>
      </c>
      <c r="J7" s="14"/>
      <c r="K7" s="21">
        <v>1</v>
      </c>
      <c r="L7" s="18">
        <v>7.46</v>
      </c>
      <c r="M7" s="14">
        <v>8.1199999999999992</v>
      </c>
      <c r="N7" s="21">
        <v>1</v>
      </c>
      <c r="O7" s="18">
        <v>8.1</v>
      </c>
      <c r="P7" s="14">
        <v>9.08</v>
      </c>
      <c r="Q7" s="33">
        <v>1</v>
      </c>
      <c r="R7" s="18">
        <v>8.0500000000000007</v>
      </c>
      <c r="S7" s="20"/>
      <c r="T7" s="21">
        <v>1</v>
      </c>
      <c r="U7" s="22"/>
      <c r="V7" s="23">
        <f>COUNTIF(C7:S7,"F")</f>
        <v>0</v>
      </c>
      <c r="W7" s="24">
        <f t="shared" ref="W7:W12" si="0">6-V7</f>
        <v>6</v>
      </c>
      <c r="X7" s="24">
        <f t="shared" ref="X7:X12" si="1">W7*11</f>
        <v>66</v>
      </c>
      <c r="Y7" s="25">
        <f t="shared" ref="Y7:Y13" si="2">E7+H7+K7+N7+Q7+T7</f>
        <v>6</v>
      </c>
      <c r="Z7" s="26">
        <v>2.8786999999999998</v>
      </c>
      <c r="AA7" s="27">
        <f t="shared" ref="AA7:AA12" si="3">X7*Z7</f>
        <v>189.99419999999998</v>
      </c>
      <c r="AB7" s="28">
        <f>4.5*Y7</f>
        <v>27</v>
      </c>
      <c r="AC7" s="29">
        <f t="shared" ref="AC7:AC20" si="4">Z7*U7</f>
        <v>0</v>
      </c>
      <c r="AD7" s="28">
        <v>50</v>
      </c>
      <c r="AE7" s="34">
        <f>AA7-AC7+AD7</f>
        <v>239.99419999999998</v>
      </c>
      <c r="AF7" s="31"/>
    </row>
    <row r="8" spans="1:32" x14ac:dyDescent="0.25">
      <c r="A8" s="12">
        <v>3</v>
      </c>
      <c r="B8" s="32" t="s">
        <v>26</v>
      </c>
      <c r="C8" s="14">
        <v>2.0299999999999998</v>
      </c>
      <c r="D8" s="14">
        <v>8.1300000000000008</v>
      </c>
      <c r="E8" s="21"/>
      <c r="F8" s="35">
        <v>2.02</v>
      </c>
      <c r="G8" s="14">
        <v>8.19</v>
      </c>
      <c r="H8" s="21"/>
      <c r="I8" s="17" t="s">
        <v>27</v>
      </c>
      <c r="J8" s="14"/>
      <c r="K8" s="21"/>
      <c r="L8" s="18">
        <v>2.0499999999999998</v>
      </c>
      <c r="M8" s="14">
        <v>8.43</v>
      </c>
      <c r="N8" s="21"/>
      <c r="O8" s="18">
        <v>1.57</v>
      </c>
      <c r="P8" s="14">
        <v>8.44</v>
      </c>
      <c r="Q8" s="33"/>
      <c r="R8" s="18">
        <v>2.12</v>
      </c>
      <c r="S8" s="15"/>
      <c r="T8" s="21"/>
      <c r="U8" s="36"/>
      <c r="V8" s="23">
        <f t="shared" ref="V8:V13" si="5">COUNTIF(C8:S8,"F")</f>
        <v>1</v>
      </c>
      <c r="W8" s="24">
        <f t="shared" si="0"/>
        <v>5</v>
      </c>
      <c r="X8" s="24">
        <f>W8*11</f>
        <v>55</v>
      </c>
      <c r="Y8" s="25">
        <f t="shared" si="2"/>
        <v>0</v>
      </c>
      <c r="Z8" s="26">
        <v>2.8786999999999998</v>
      </c>
      <c r="AA8" s="27">
        <f t="shared" si="3"/>
        <v>158.32849999999999</v>
      </c>
      <c r="AB8" s="28">
        <f t="shared" ref="AB8:AB13" si="6">4.5*Y8</f>
        <v>0</v>
      </c>
      <c r="AC8" s="29">
        <f t="shared" si="4"/>
        <v>0</v>
      </c>
      <c r="AD8" s="28"/>
      <c r="AE8" s="37"/>
      <c r="AF8" s="38">
        <f>AA8-AC8+AD8</f>
        <v>158.32849999999999</v>
      </c>
    </row>
    <row r="9" spans="1:32" x14ac:dyDescent="0.25">
      <c r="A9" s="12">
        <v>4</v>
      </c>
      <c r="B9" s="39" t="s">
        <v>28</v>
      </c>
      <c r="C9" s="14">
        <v>7.45</v>
      </c>
      <c r="D9" s="14"/>
      <c r="E9" s="21"/>
      <c r="F9" s="14">
        <v>7.56</v>
      </c>
      <c r="G9" s="14">
        <v>8.08</v>
      </c>
      <c r="H9" s="21"/>
      <c r="I9" s="17">
        <v>7.51</v>
      </c>
      <c r="J9" s="14">
        <v>8.0500000000000007</v>
      </c>
      <c r="K9" s="21"/>
      <c r="L9" s="18">
        <v>7.5</v>
      </c>
      <c r="M9" s="14">
        <v>8.1199999999999992</v>
      </c>
      <c r="N9" s="21"/>
      <c r="O9" s="18">
        <v>8.1</v>
      </c>
      <c r="P9" s="14">
        <v>9.08</v>
      </c>
      <c r="Q9" s="33"/>
      <c r="R9" s="18">
        <v>7.45</v>
      </c>
      <c r="S9" s="20"/>
      <c r="T9" s="21"/>
      <c r="U9" s="40"/>
      <c r="V9" s="23">
        <f t="shared" si="5"/>
        <v>0</v>
      </c>
      <c r="W9" s="24">
        <f t="shared" si="0"/>
        <v>6</v>
      </c>
      <c r="X9" s="24">
        <f t="shared" si="1"/>
        <v>66</v>
      </c>
      <c r="Y9" s="25">
        <f t="shared" si="2"/>
        <v>0</v>
      </c>
      <c r="Z9" s="26">
        <v>2.7271999999999998</v>
      </c>
      <c r="AA9" s="27">
        <f t="shared" si="3"/>
        <v>179.99519999999998</v>
      </c>
      <c r="AB9" s="28">
        <f t="shared" si="6"/>
        <v>0</v>
      </c>
      <c r="AC9" s="29">
        <v>12</v>
      </c>
      <c r="AD9" s="41">
        <v>27</v>
      </c>
      <c r="AE9" s="34">
        <f>AA9-AC9+AD9</f>
        <v>194.99519999999998</v>
      </c>
      <c r="AF9" s="38"/>
    </row>
    <row r="10" spans="1:32" x14ac:dyDescent="0.25">
      <c r="A10" s="12">
        <v>5</v>
      </c>
      <c r="B10" s="13" t="s">
        <v>29</v>
      </c>
      <c r="C10" s="42">
        <v>7.3</v>
      </c>
      <c r="D10" s="43">
        <v>10.38</v>
      </c>
      <c r="E10" s="21">
        <v>1</v>
      </c>
      <c r="F10" s="44">
        <v>7.33</v>
      </c>
      <c r="G10" s="43">
        <v>10.28</v>
      </c>
      <c r="H10" s="45">
        <v>1</v>
      </c>
      <c r="I10" s="17">
        <v>7.06</v>
      </c>
      <c r="J10" s="43">
        <v>9.49</v>
      </c>
      <c r="K10" s="45">
        <v>1</v>
      </c>
      <c r="L10" s="18">
        <v>7.25</v>
      </c>
      <c r="M10" s="35">
        <v>11.2</v>
      </c>
      <c r="N10" s="21">
        <v>1</v>
      </c>
      <c r="O10" s="18">
        <v>7.1</v>
      </c>
      <c r="P10" s="14">
        <v>10.47</v>
      </c>
      <c r="Q10" s="33">
        <v>1</v>
      </c>
      <c r="R10" s="18">
        <v>7.22</v>
      </c>
      <c r="S10" s="46"/>
      <c r="T10" s="21">
        <v>1</v>
      </c>
      <c r="U10" s="40"/>
      <c r="V10" s="23">
        <f t="shared" si="5"/>
        <v>0</v>
      </c>
      <c r="W10" s="24">
        <f t="shared" si="0"/>
        <v>6</v>
      </c>
      <c r="X10" s="24">
        <f t="shared" si="1"/>
        <v>66</v>
      </c>
      <c r="Y10" s="25">
        <f t="shared" si="2"/>
        <v>6</v>
      </c>
      <c r="Z10" s="26">
        <v>2.8786999999999998</v>
      </c>
      <c r="AA10" s="27">
        <f t="shared" si="3"/>
        <v>189.99419999999998</v>
      </c>
      <c r="AB10" s="28">
        <f t="shared" si="6"/>
        <v>27</v>
      </c>
      <c r="AC10" s="29">
        <f t="shared" si="4"/>
        <v>0</v>
      </c>
      <c r="AD10" s="41"/>
      <c r="AE10" s="37"/>
      <c r="AF10" s="31">
        <f>AA10-AC10+AD10</f>
        <v>189.99419999999998</v>
      </c>
    </row>
    <row r="11" spans="1:32" x14ac:dyDescent="0.25">
      <c r="A11" s="12">
        <v>6</v>
      </c>
      <c r="B11" s="13" t="s">
        <v>30</v>
      </c>
      <c r="C11" s="14">
        <v>10.02</v>
      </c>
      <c r="D11" s="14">
        <v>6.17</v>
      </c>
      <c r="E11" s="21">
        <v>1</v>
      </c>
      <c r="F11" s="14">
        <v>10.01</v>
      </c>
      <c r="G11" s="14">
        <v>6.07</v>
      </c>
      <c r="H11" s="21">
        <v>1</v>
      </c>
      <c r="I11" s="17">
        <v>10.53</v>
      </c>
      <c r="J11" s="14">
        <v>6</v>
      </c>
      <c r="K11" s="21">
        <v>1</v>
      </c>
      <c r="L11" s="18">
        <v>9.49</v>
      </c>
      <c r="M11" s="14">
        <v>6.12</v>
      </c>
      <c r="N11" s="21">
        <v>1</v>
      </c>
      <c r="O11" s="18">
        <v>10.050000000000001</v>
      </c>
      <c r="P11" s="14">
        <v>6.13</v>
      </c>
      <c r="Q11" s="33">
        <v>1</v>
      </c>
      <c r="R11" s="18">
        <v>9.25</v>
      </c>
      <c r="S11" s="20"/>
      <c r="T11" s="21">
        <v>1</v>
      </c>
      <c r="U11" s="40"/>
      <c r="V11" s="23">
        <f t="shared" si="5"/>
        <v>0</v>
      </c>
      <c r="W11" s="24">
        <f t="shared" si="0"/>
        <v>6</v>
      </c>
      <c r="X11" s="24">
        <f t="shared" si="1"/>
        <v>66</v>
      </c>
      <c r="Y11" s="25">
        <f t="shared" si="2"/>
        <v>6</v>
      </c>
      <c r="Z11" s="26">
        <v>2.8786999999999998</v>
      </c>
      <c r="AA11" s="27">
        <f t="shared" si="3"/>
        <v>189.99419999999998</v>
      </c>
      <c r="AB11" s="28">
        <f t="shared" si="6"/>
        <v>27</v>
      </c>
      <c r="AC11" s="29">
        <f t="shared" si="4"/>
        <v>0</v>
      </c>
      <c r="AD11" s="41"/>
      <c r="AE11" s="37"/>
      <c r="AF11" s="31">
        <f>AA11-AC11+AD11</f>
        <v>189.99419999999998</v>
      </c>
    </row>
    <row r="12" spans="1:32" x14ac:dyDescent="0.25">
      <c r="A12" s="12">
        <v>7</v>
      </c>
      <c r="B12" s="32" t="s">
        <v>31</v>
      </c>
      <c r="C12" s="14">
        <v>7.45</v>
      </c>
      <c r="D12" s="43">
        <v>8.0399999999999991</v>
      </c>
      <c r="E12" s="21"/>
      <c r="F12" s="14">
        <v>7.55</v>
      </c>
      <c r="G12" s="43">
        <v>8.07</v>
      </c>
      <c r="H12" s="45"/>
      <c r="I12" s="17">
        <v>8.07</v>
      </c>
      <c r="J12" s="43"/>
      <c r="K12" s="45"/>
      <c r="L12" s="18">
        <v>7.46</v>
      </c>
      <c r="M12" s="43">
        <v>8.01</v>
      </c>
      <c r="N12" s="45"/>
      <c r="O12" s="18">
        <v>7.59</v>
      </c>
      <c r="P12" s="43">
        <v>9.06</v>
      </c>
      <c r="Q12" s="47"/>
      <c r="R12" s="18">
        <v>8.0500000000000007</v>
      </c>
      <c r="S12" s="20"/>
      <c r="T12" s="21"/>
      <c r="U12" s="40"/>
      <c r="V12" s="23">
        <f t="shared" si="5"/>
        <v>0</v>
      </c>
      <c r="W12" s="24">
        <f t="shared" si="0"/>
        <v>6</v>
      </c>
      <c r="X12" s="24">
        <f t="shared" si="1"/>
        <v>66</v>
      </c>
      <c r="Y12" s="25">
        <f t="shared" si="2"/>
        <v>0</v>
      </c>
      <c r="Z12" s="26">
        <v>2.8786999999999998</v>
      </c>
      <c r="AA12" s="27">
        <f t="shared" si="3"/>
        <v>189.99419999999998</v>
      </c>
      <c r="AB12" s="28">
        <f t="shared" si="6"/>
        <v>0</v>
      </c>
      <c r="AC12" s="29">
        <f>Z12*U12</f>
        <v>0</v>
      </c>
      <c r="AD12" s="41">
        <v>77</v>
      </c>
      <c r="AE12" s="34">
        <f t="shared" ref="AE12:AE20" si="7">AA12-AC12+AD12</f>
        <v>266.99419999999998</v>
      </c>
      <c r="AF12" s="31"/>
    </row>
    <row r="13" spans="1:32" x14ac:dyDescent="0.25">
      <c r="A13" s="12">
        <v>8</v>
      </c>
      <c r="B13" s="32" t="s">
        <v>32</v>
      </c>
      <c r="C13" s="14">
        <v>7.41</v>
      </c>
      <c r="D13" s="43">
        <v>6.11</v>
      </c>
      <c r="E13" s="21"/>
      <c r="F13" s="44">
        <v>7.45</v>
      </c>
      <c r="G13" s="43">
        <v>8.02</v>
      </c>
      <c r="H13" s="45"/>
      <c r="I13" s="17">
        <v>7.42</v>
      </c>
      <c r="J13" s="43">
        <v>8.02</v>
      </c>
      <c r="K13" s="45"/>
      <c r="L13" s="18">
        <v>7.42</v>
      </c>
      <c r="M13" s="14">
        <v>8.01</v>
      </c>
      <c r="N13" s="21"/>
      <c r="O13" s="18">
        <v>7.49</v>
      </c>
      <c r="P13" s="14">
        <v>8.0299999999999994</v>
      </c>
      <c r="Q13" s="33"/>
      <c r="R13" s="18">
        <v>7.54</v>
      </c>
      <c r="S13" s="14">
        <v>5.0999999999999996</v>
      </c>
      <c r="T13" s="21"/>
      <c r="U13" s="40"/>
      <c r="V13" s="23">
        <f t="shared" si="5"/>
        <v>0</v>
      </c>
      <c r="W13" s="24">
        <f>6-V13</f>
        <v>6</v>
      </c>
      <c r="X13" s="24">
        <f>W13*10.166</f>
        <v>60.996000000000002</v>
      </c>
      <c r="Y13" s="25">
        <f t="shared" si="2"/>
        <v>0</v>
      </c>
      <c r="Z13" s="48">
        <v>6.25</v>
      </c>
      <c r="AA13" s="27">
        <f>X13*Z13</f>
        <v>381.22500000000002</v>
      </c>
      <c r="AB13" s="28">
        <f t="shared" si="6"/>
        <v>0</v>
      </c>
      <c r="AC13" s="29">
        <f t="shared" si="4"/>
        <v>0</v>
      </c>
      <c r="AD13" s="41"/>
      <c r="AE13" s="34">
        <f t="shared" si="7"/>
        <v>381.22500000000002</v>
      </c>
      <c r="AF13" s="38"/>
    </row>
    <row r="14" spans="1:32" x14ac:dyDescent="0.25">
      <c r="A14" s="12">
        <v>9</v>
      </c>
      <c r="B14" s="32" t="s">
        <v>33</v>
      </c>
      <c r="C14" s="14">
        <v>8</v>
      </c>
      <c r="D14" s="15">
        <v>8.0500000000000007</v>
      </c>
      <c r="E14" s="16">
        <v>1</v>
      </c>
      <c r="F14" s="49">
        <v>8.15</v>
      </c>
      <c r="G14" s="15"/>
      <c r="H14" s="16">
        <v>1</v>
      </c>
      <c r="I14" s="50">
        <v>7.42</v>
      </c>
      <c r="J14" s="15">
        <v>7.11</v>
      </c>
      <c r="K14" s="16">
        <v>1</v>
      </c>
      <c r="L14" s="18">
        <v>8.18</v>
      </c>
      <c r="M14" s="43">
        <v>6.35</v>
      </c>
      <c r="N14" s="16">
        <v>1</v>
      </c>
      <c r="O14" s="18">
        <v>8.11</v>
      </c>
      <c r="P14" s="14">
        <v>9.08</v>
      </c>
      <c r="Q14" s="33">
        <v>1</v>
      </c>
      <c r="R14" s="18">
        <v>8.1</v>
      </c>
      <c r="S14" s="14"/>
      <c r="T14" s="21">
        <v>1</v>
      </c>
      <c r="U14" s="51"/>
      <c r="V14" s="23">
        <f>COUNTIF(C14:S14,"F")</f>
        <v>0</v>
      </c>
      <c r="W14" s="24">
        <f>6-V14</f>
        <v>6</v>
      </c>
      <c r="X14" s="24">
        <f t="shared" ref="X14:X20" si="8">W14*11</f>
        <v>66</v>
      </c>
      <c r="Y14" s="25">
        <f>E14+H14+K14+N14+Q14+T14</f>
        <v>6</v>
      </c>
      <c r="Z14" s="26">
        <v>2.8786999999999998</v>
      </c>
      <c r="AA14" s="27">
        <f>X14*Z14</f>
        <v>189.99419999999998</v>
      </c>
      <c r="AB14" s="28">
        <f>4.5*Y14</f>
        <v>27</v>
      </c>
      <c r="AC14" s="29">
        <f t="shared" si="4"/>
        <v>0</v>
      </c>
      <c r="AD14" s="41">
        <v>50</v>
      </c>
      <c r="AE14" s="34">
        <f t="shared" si="7"/>
        <v>239.99419999999998</v>
      </c>
      <c r="AF14" s="31"/>
    </row>
    <row r="15" spans="1:32" x14ac:dyDescent="0.25">
      <c r="A15" s="12">
        <v>10</v>
      </c>
      <c r="B15" s="52" t="s">
        <v>34</v>
      </c>
      <c r="C15" s="15">
        <v>7.41</v>
      </c>
      <c r="D15" s="53">
        <v>8.06</v>
      </c>
      <c r="E15" s="54"/>
      <c r="F15" s="15">
        <v>7.58</v>
      </c>
      <c r="G15" s="53">
        <v>8.0299999999999994</v>
      </c>
      <c r="H15" s="54">
        <v>1</v>
      </c>
      <c r="I15" s="17" t="s">
        <v>27</v>
      </c>
      <c r="J15" s="53"/>
      <c r="K15" s="54"/>
      <c r="L15" s="18">
        <v>8.02</v>
      </c>
      <c r="M15" s="43">
        <v>8.08</v>
      </c>
      <c r="N15" s="16">
        <v>1</v>
      </c>
      <c r="O15" s="18">
        <v>7.51</v>
      </c>
      <c r="P15" s="15">
        <v>9.09</v>
      </c>
      <c r="Q15" s="19"/>
      <c r="R15" s="18">
        <v>7.59</v>
      </c>
      <c r="S15" s="15"/>
      <c r="T15" s="16"/>
      <c r="U15" s="40"/>
      <c r="V15" s="23">
        <f>COUNTIF(C15:S15,"F")</f>
        <v>1</v>
      </c>
      <c r="W15" s="24">
        <f>6-V15</f>
        <v>5</v>
      </c>
      <c r="X15" s="24">
        <f t="shared" si="8"/>
        <v>55</v>
      </c>
      <c r="Y15" s="25">
        <f>E15+H15+K15+N15+Q15+T15</f>
        <v>2</v>
      </c>
      <c r="Z15" s="26">
        <v>2.7271999999999998</v>
      </c>
      <c r="AA15" s="27">
        <f>X15*Z15</f>
        <v>149.99599999999998</v>
      </c>
      <c r="AB15" s="28">
        <f>4.5*Y15</f>
        <v>9</v>
      </c>
      <c r="AC15" s="29">
        <f t="shared" si="4"/>
        <v>0</v>
      </c>
      <c r="AD15" s="41">
        <v>22.5</v>
      </c>
      <c r="AE15" s="34">
        <f t="shared" si="7"/>
        <v>172.49599999999998</v>
      </c>
      <c r="AF15" s="55"/>
    </row>
    <row r="16" spans="1:32" x14ac:dyDescent="0.25">
      <c r="A16" s="12">
        <v>11</v>
      </c>
      <c r="B16" s="32" t="s">
        <v>35</v>
      </c>
      <c r="C16" s="14">
        <v>7.41</v>
      </c>
      <c r="D16" s="15">
        <v>8.06</v>
      </c>
      <c r="E16" s="16"/>
      <c r="F16" s="14">
        <v>7.58</v>
      </c>
      <c r="G16" s="15">
        <v>8.0299999999999994</v>
      </c>
      <c r="H16" s="16"/>
      <c r="I16" s="17">
        <v>7.56</v>
      </c>
      <c r="J16" s="15">
        <v>8.02</v>
      </c>
      <c r="K16" s="16">
        <v>1</v>
      </c>
      <c r="L16" s="18">
        <v>8.02</v>
      </c>
      <c r="M16" s="43">
        <v>8.08</v>
      </c>
      <c r="N16" s="21">
        <v>1</v>
      </c>
      <c r="O16" s="18" t="s">
        <v>27</v>
      </c>
      <c r="P16" s="14"/>
      <c r="Q16" s="33"/>
      <c r="R16" s="18">
        <v>7.58</v>
      </c>
      <c r="S16" s="44"/>
      <c r="T16" s="21"/>
      <c r="U16" s="40"/>
      <c r="V16" s="23">
        <f>COUNTIF(C16:S16,"F")</f>
        <v>1</v>
      </c>
      <c r="W16" s="24">
        <f>6-V16</f>
        <v>5</v>
      </c>
      <c r="X16" s="24">
        <f t="shared" si="8"/>
        <v>55</v>
      </c>
      <c r="Y16" s="25">
        <f t="shared" ref="Y16:Y17" si="9">E16+H16+K16+N16+Q16+T16</f>
        <v>2</v>
      </c>
      <c r="Z16" s="26">
        <v>2.8786999999999998</v>
      </c>
      <c r="AA16" s="27">
        <f t="shared" ref="AA16:AA17" si="10">X16*Z16</f>
        <v>158.32849999999999</v>
      </c>
      <c r="AB16" s="28">
        <f>4.5*Y16</f>
        <v>9</v>
      </c>
      <c r="AC16" s="29">
        <f t="shared" si="4"/>
        <v>0</v>
      </c>
      <c r="AD16" s="41">
        <v>22.5</v>
      </c>
      <c r="AE16" s="34">
        <f t="shared" si="7"/>
        <v>180.82849999999999</v>
      </c>
      <c r="AF16" s="31"/>
    </row>
    <row r="17" spans="1:32" x14ac:dyDescent="0.25">
      <c r="A17" s="12">
        <v>12</v>
      </c>
      <c r="B17" s="32" t="s">
        <v>36</v>
      </c>
      <c r="C17" s="14">
        <v>8.33</v>
      </c>
      <c r="D17" s="14">
        <v>8.06</v>
      </c>
      <c r="E17" s="21">
        <v>1</v>
      </c>
      <c r="F17" s="14">
        <v>8.09</v>
      </c>
      <c r="G17" s="14"/>
      <c r="H17" s="21">
        <v>1</v>
      </c>
      <c r="I17" s="17">
        <v>7.42</v>
      </c>
      <c r="J17" s="14">
        <v>5.25</v>
      </c>
      <c r="K17" s="21">
        <v>1</v>
      </c>
      <c r="L17" s="18">
        <v>7.35</v>
      </c>
      <c r="M17" s="43">
        <v>8.0299999999999994</v>
      </c>
      <c r="N17" s="21">
        <v>1</v>
      </c>
      <c r="O17" s="18">
        <v>7.37</v>
      </c>
      <c r="P17" s="14">
        <v>8.1</v>
      </c>
      <c r="Q17" s="33">
        <v>1</v>
      </c>
      <c r="R17" s="18">
        <v>7.44</v>
      </c>
      <c r="S17" s="46"/>
      <c r="T17" s="21">
        <v>1</v>
      </c>
      <c r="U17" s="40"/>
      <c r="V17" s="23">
        <f t="shared" ref="V17" si="11">COUNTIF(C17:S17,"F")</f>
        <v>0</v>
      </c>
      <c r="W17" s="24">
        <f t="shared" ref="W17" si="12">6-V17</f>
        <v>6</v>
      </c>
      <c r="X17" s="24">
        <f t="shared" si="8"/>
        <v>66</v>
      </c>
      <c r="Y17" s="25">
        <f t="shared" si="9"/>
        <v>6</v>
      </c>
      <c r="Z17" s="26">
        <v>2.7271999999999998</v>
      </c>
      <c r="AA17" s="27">
        <f t="shared" si="10"/>
        <v>179.99519999999998</v>
      </c>
      <c r="AB17" s="28">
        <f>4.5*Y17</f>
        <v>27</v>
      </c>
      <c r="AC17" s="29">
        <v>150</v>
      </c>
      <c r="AD17" s="41">
        <v>50</v>
      </c>
      <c r="AE17" s="34">
        <f t="shared" si="7"/>
        <v>79.995199999999983</v>
      </c>
      <c r="AF17" s="31"/>
    </row>
    <row r="18" spans="1:32" x14ac:dyDescent="0.25">
      <c r="A18" s="12">
        <v>13</v>
      </c>
      <c r="B18" s="56" t="s">
        <v>37</v>
      </c>
      <c r="C18" s="14">
        <v>7.53</v>
      </c>
      <c r="D18" s="14">
        <v>8.06</v>
      </c>
      <c r="E18" s="21">
        <v>1</v>
      </c>
      <c r="F18" s="14">
        <v>8.09</v>
      </c>
      <c r="G18" s="14">
        <v>8.1</v>
      </c>
      <c r="H18" s="21">
        <v>1</v>
      </c>
      <c r="I18" s="14">
        <v>7.46</v>
      </c>
      <c r="J18" s="14">
        <v>8.02</v>
      </c>
      <c r="K18" s="21">
        <v>1</v>
      </c>
      <c r="L18" s="35">
        <v>7.36</v>
      </c>
      <c r="M18" s="43">
        <v>8.0299999999999994</v>
      </c>
      <c r="N18" s="21">
        <v>1</v>
      </c>
      <c r="O18" s="18">
        <v>7.38</v>
      </c>
      <c r="P18" s="14">
        <v>9.07</v>
      </c>
      <c r="Q18" s="33">
        <v>1</v>
      </c>
      <c r="R18" s="18">
        <v>7.44</v>
      </c>
      <c r="S18" s="20"/>
      <c r="T18" s="21">
        <v>1</v>
      </c>
      <c r="U18" s="40"/>
      <c r="V18" s="23">
        <f>COUNTIF(C18:S18,"F")</f>
        <v>0</v>
      </c>
      <c r="W18" s="24">
        <f>6-V18</f>
        <v>6</v>
      </c>
      <c r="X18" s="24">
        <f t="shared" si="8"/>
        <v>66</v>
      </c>
      <c r="Y18" s="25">
        <f>E18+H18+K18+N18+Q18+T18</f>
        <v>6</v>
      </c>
      <c r="Z18" s="26">
        <v>2.7271999999999998</v>
      </c>
      <c r="AA18" s="27">
        <f>X18*Z18</f>
        <v>179.99519999999998</v>
      </c>
      <c r="AB18" s="28">
        <f>4.5*Y18</f>
        <v>27</v>
      </c>
      <c r="AC18" s="29">
        <v>50</v>
      </c>
      <c r="AD18" s="28">
        <v>150</v>
      </c>
      <c r="AE18" s="34">
        <f t="shared" si="7"/>
        <v>279.99519999999995</v>
      </c>
      <c r="AF18" s="31"/>
    </row>
    <row r="19" spans="1:32" x14ac:dyDescent="0.25">
      <c r="A19" s="57">
        <v>14</v>
      </c>
      <c r="B19" s="58" t="s">
        <v>38</v>
      </c>
      <c r="C19" s="59" t="s">
        <v>27</v>
      </c>
      <c r="D19" s="59"/>
      <c r="E19" s="60"/>
      <c r="F19" s="59" t="s">
        <v>27</v>
      </c>
      <c r="G19" s="59"/>
      <c r="H19" s="60"/>
      <c r="I19" s="59" t="s">
        <v>27</v>
      </c>
      <c r="J19" s="59"/>
      <c r="K19" s="60"/>
      <c r="L19" s="61">
        <v>8.0299999999999994</v>
      </c>
      <c r="M19" s="53">
        <v>8.0399999999999991</v>
      </c>
      <c r="N19" s="16"/>
      <c r="O19" s="18" t="s">
        <v>27</v>
      </c>
      <c r="P19" s="15"/>
      <c r="Q19" s="19"/>
      <c r="R19" s="18" t="s">
        <v>27</v>
      </c>
      <c r="S19" s="15"/>
      <c r="T19" s="16"/>
      <c r="U19" s="40"/>
      <c r="V19" s="62">
        <f>COUNTIF(C19:S19,"F")</f>
        <v>5</v>
      </c>
      <c r="W19" s="28">
        <f>6-V19</f>
        <v>1</v>
      </c>
      <c r="X19" s="28">
        <f t="shared" si="8"/>
        <v>11</v>
      </c>
      <c r="Y19" s="25">
        <f t="shared" ref="Y19:Y20" si="13">E19+H19+K19+N19+Q19+T19</f>
        <v>0</v>
      </c>
      <c r="Z19" s="26">
        <v>2.7271999999999998</v>
      </c>
      <c r="AA19" s="63">
        <f>X19*Z19</f>
        <v>29.999199999999998</v>
      </c>
      <c r="AB19" s="28">
        <f t="shared" ref="AB19:AB20" si="14">4.5*Y19</f>
        <v>0</v>
      </c>
      <c r="AC19" s="64">
        <f t="shared" si="4"/>
        <v>0</v>
      </c>
      <c r="AD19" s="28"/>
      <c r="AE19" s="65">
        <f t="shared" si="7"/>
        <v>29.999199999999998</v>
      </c>
      <c r="AF19" s="66"/>
    </row>
    <row r="20" spans="1:32" x14ac:dyDescent="0.25">
      <c r="A20" s="12">
        <v>15</v>
      </c>
      <c r="B20" s="32" t="s">
        <v>39</v>
      </c>
      <c r="C20" s="14" t="s">
        <v>27</v>
      </c>
      <c r="D20" s="15"/>
      <c r="E20" s="16"/>
      <c r="F20" s="14" t="s">
        <v>27</v>
      </c>
      <c r="G20" s="15"/>
      <c r="H20" s="16"/>
      <c r="I20" s="17" t="s">
        <v>27</v>
      </c>
      <c r="J20" s="15"/>
      <c r="K20" s="16"/>
      <c r="L20" s="18" t="s">
        <v>27</v>
      </c>
      <c r="M20" s="43"/>
      <c r="N20" s="21"/>
      <c r="O20" s="35" t="s">
        <v>27</v>
      </c>
      <c r="P20" s="14"/>
      <c r="Q20" s="33"/>
      <c r="R20" s="35">
        <v>8</v>
      </c>
      <c r="S20" s="20"/>
      <c r="T20" s="21">
        <v>1</v>
      </c>
      <c r="U20" s="67"/>
      <c r="V20" s="62">
        <f>COUNTIF(C20:S20,"F")</f>
        <v>5</v>
      </c>
      <c r="W20" s="28">
        <f>6-V20</f>
        <v>1</v>
      </c>
      <c r="X20" s="28">
        <f t="shared" si="8"/>
        <v>11</v>
      </c>
      <c r="Y20" s="25">
        <f t="shared" si="13"/>
        <v>1</v>
      </c>
      <c r="Z20" s="68">
        <v>2.7271999999999998</v>
      </c>
      <c r="AA20" s="27">
        <f>X20*Z20</f>
        <v>29.999199999999998</v>
      </c>
      <c r="AB20" s="28">
        <f t="shared" si="14"/>
        <v>4.5</v>
      </c>
      <c r="AC20" s="29">
        <f t="shared" si="4"/>
        <v>0</v>
      </c>
      <c r="AD20" s="24"/>
      <c r="AE20" s="34">
        <f t="shared" si="7"/>
        <v>29.999199999999998</v>
      </c>
      <c r="AF20" s="31"/>
    </row>
    <row r="21" spans="1:32" x14ac:dyDescent="0.25">
      <c r="E21" s="16">
        <f>SUM(E6:E20)</f>
        <v>8</v>
      </c>
      <c r="F21" s="69"/>
      <c r="G21" s="69"/>
      <c r="H21" s="16">
        <f>SUM(H6:H20)</f>
        <v>9</v>
      </c>
      <c r="I21" s="69"/>
      <c r="J21" s="69"/>
      <c r="K21" s="16">
        <f>SUM(K6:K20)</f>
        <v>9</v>
      </c>
      <c r="L21" s="69"/>
      <c r="M21" s="69"/>
      <c r="N21" s="16">
        <f>SUM(N6:N20)</f>
        <v>10</v>
      </c>
      <c r="O21" s="70"/>
      <c r="P21" s="70" t="s">
        <v>40</v>
      </c>
      <c r="Q21" s="16">
        <f>SUM(Q6:Q20)</f>
        <v>8</v>
      </c>
      <c r="R21" s="71"/>
      <c r="S21" s="69"/>
      <c r="T21" s="16">
        <f>SUM(T6:T20)</f>
        <v>9</v>
      </c>
      <c r="U21" s="72"/>
      <c r="V21" s="73"/>
      <c r="W21" s="72"/>
      <c r="X21" s="72"/>
      <c r="Y21" s="74">
        <f>SUM(Y6:Y20)</f>
        <v>53</v>
      </c>
      <c r="Z21" s="73"/>
      <c r="AA21" s="72"/>
      <c r="AB21" s="28">
        <f>4.5*Y21</f>
        <v>238.5</v>
      </c>
      <c r="AC21" s="72"/>
      <c r="AD21" s="72"/>
      <c r="AE21" s="75">
        <f>SUM(AE6:AE20)</f>
        <v>2096.5161000000007</v>
      </c>
      <c r="AF21" s="75">
        <f>SUM(AF6:AF20)</f>
        <v>728.3110999999999</v>
      </c>
    </row>
    <row r="22" spans="1:32" x14ac:dyDescent="0.25">
      <c r="AB22" s="76"/>
    </row>
  </sheetData>
  <mergeCells count="19">
    <mergeCell ref="R4:S4"/>
    <mergeCell ref="A4:B4"/>
    <mergeCell ref="C4:D4"/>
    <mergeCell ref="E4:E5"/>
    <mergeCell ref="F4:G4"/>
    <mergeCell ref="H4:H5"/>
    <mergeCell ref="I4:J4"/>
    <mergeCell ref="K4:K5"/>
    <mergeCell ref="L4:M4"/>
    <mergeCell ref="N4:N5"/>
    <mergeCell ref="O4:P4"/>
    <mergeCell ref="Q4:Q5"/>
    <mergeCell ref="Z4:AF4"/>
    <mergeCell ref="T4:T5"/>
    <mergeCell ref="U4:U5"/>
    <mergeCell ref="V4:V5"/>
    <mergeCell ref="W4:W5"/>
    <mergeCell ref="X4:X5"/>
    <mergeCell ref="Y4:Y5"/>
  </mergeCells>
  <conditionalFormatting sqref="M13 Q13 S13 I7:I11 C6:C9 R6:R13 R18:R19 Q14:S17 C11:C19 F6:F19 O6:O19 L6:L19 I13:I19">
    <cfRule type="cellIs" dxfId="6" priority="4" operator="greaterThan">
      <formula>8.1</formula>
    </cfRule>
  </conditionalFormatting>
  <conditionalFormatting sqref="F13">
    <cfRule type="cellIs" dxfId="5" priority="7" operator="greaterThan">
      <formula>9.1</formula>
    </cfRule>
  </conditionalFormatting>
  <conditionalFormatting sqref="I6">
    <cfRule type="cellIs" dxfId="4" priority="6" operator="greaterThan">
      <formula>8.1</formula>
    </cfRule>
  </conditionalFormatting>
  <conditionalFormatting sqref="I12">
    <cfRule type="cellIs" dxfId="3" priority="5" operator="greaterThan">
      <formula>8.1</formula>
    </cfRule>
  </conditionalFormatting>
  <conditionalFormatting sqref="C10">
    <cfRule type="cellIs" dxfId="2" priority="3" operator="greaterThan">
      <formula>8.1</formula>
    </cfRule>
  </conditionalFormatting>
  <conditionalFormatting sqref="C20 F20 L20 I20">
    <cfRule type="cellIs" dxfId="1" priority="2" operator="greaterThan">
      <formula>8.1</formula>
    </cfRule>
  </conditionalFormatting>
  <conditionalFormatting sqref="R20 O20">
    <cfRule type="cellIs" dxfId="0" priority="1" operator="greaterThan">
      <formula>8.1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Grafiplast</dc:creator>
  <cp:lastModifiedBy>Grafiplast</cp:lastModifiedBy>
  <cp:lastPrinted>2013-12-22T01:33:20Z</cp:lastPrinted>
  <dcterms:created xsi:type="dcterms:W3CDTF">2013-12-22T00:56:19Z</dcterms:created>
  <dcterms:modified xsi:type="dcterms:W3CDTF">2013-12-22T02:38:27Z</dcterms:modified>
</cp:coreProperties>
</file>