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<sst xmlns="http://schemas.openxmlformats.org/spreadsheetml/2006/main" count="59" uniqueCount="38">
  <si>
    <t>Year</t>
  </si>
  <si>
    <t>rev</t>
  </si>
  <si>
    <t>rev*rev</t>
  </si>
  <si>
    <t>Year*Year</t>
  </si>
  <si>
    <t>Year*rev</t>
  </si>
  <si>
    <t>A</t>
  </si>
  <si>
    <t>B</t>
  </si>
  <si>
    <t>C</t>
  </si>
  <si>
    <t>D</t>
  </si>
  <si>
    <t>w0</t>
  </si>
  <si>
    <t>w1</t>
  </si>
  <si>
    <t>ML = X</t>
  </si>
  <si>
    <t>HUR = Y</t>
  </si>
  <si>
    <t>Y^2</t>
  </si>
  <si>
    <t>X^2</t>
  </si>
  <si>
    <t>X*Y</t>
  </si>
  <si>
    <t>A'</t>
  </si>
  <si>
    <t>B'</t>
  </si>
  <si>
    <t>C'</t>
  </si>
  <si>
    <t>D'</t>
  </si>
  <si>
    <t>w2</t>
  </si>
  <si>
    <t>w3</t>
  </si>
  <si>
    <t>P</t>
  </si>
  <si>
    <t>V</t>
  </si>
  <si>
    <t>1/V</t>
  </si>
  <si>
    <t>Y = ln(P)</t>
  </si>
  <si>
    <t>X = ln(1/V)</t>
  </si>
  <si>
    <t>n</t>
  </si>
  <si>
    <t>b = ln(c)</t>
  </si>
  <si>
    <t>c</t>
  </si>
  <si>
    <t>X</t>
  </si>
  <si>
    <t>Y</t>
  </si>
  <si>
    <t>X^3</t>
  </si>
  <si>
    <t>X^4</t>
  </si>
  <si>
    <t>X^2*Y</t>
  </si>
  <si>
    <t>E</t>
  </si>
  <si>
    <t>F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</si>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</sst>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FF0000"/>
    </font>
    <font>
      <color theme="1"/>
      <name val="Arial"/>
    </font>
    <font>
      <sz val="12.0"/>
      <color rgb="FF000000"/>
      <name val="Arial"/>
    </font>
    <font>
      <sz val="12.0"/>
      <color rgb="FFFF0000"/>
    </font>
    <font>
      <b/>
      <sz val="12.0"/>
      <color rgb="FFFF0000"/>
      <name val="Arial"/>
    </font>
    <font/>
    <font>
      <b/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1">
        <v>1.0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H4" s="2" t="s">
        <v>5</v>
      </c>
      <c r="I4" s="2" t="s">
        <v>6</v>
      </c>
      <c r="J4" s="2" t="s">
        <v>7</v>
      </c>
      <c r="K4" s="2" t="s">
        <v>8</v>
      </c>
    </row>
    <row r="5">
      <c r="B5" s="3">
        <v>2004.0</v>
      </c>
      <c r="C5" s="3">
        <v>61.2</v>
      </c>
      <c r="D5" s="4">
        <f t="shared" ref="D5:D15" si="3">C5*C5</f>
        <v>3745.44</v>
      </c>
      <c r="E5" s="4">
        <f t="shared" ref="E5:E15" si="4">(B5*B5)</f>
        <v>4016016</v>
      </c>
      <c r="F5" s="4">
        <f t="shared" ref="F5:F15" si="5">B5*C5</f>
        <v>122644.8</v>
      </c>
      <c r="H5" s="4">
        <f t="shared" ref="H5:I5" si="1">SUM(B5:B15)</f>
        <v>22129</v>
      </c>
      <c r="I5" s="4">
        <f t="shared" si="1"/>
        <v>859.6</v>
      </c>
      <c r="J5" s="4">
        <f t="shared" ref="J5:K5" si="2">SUM(E5:E15)</f>
        <v>44517661</v>
      </c>
      <c r="K5" s="4">
        <f t="shared" si="2"/>
        <v>1729766.8</v>
      </c>
    </row>
    <row r="6">
      <c r="B6" s="3">
        <v>2008.0</v>
      </c>
      <c r="C6" s="3">
        <v>58.3</v>
      </c>
      <c r="D6" s="4">
        <f t="shared" si="3"/>
        <v>3398.89</v>
      </c>
      <c r="E6" s="4">
        <f t="shared" si="4"/>
        <v>4032064</v>
      </c>
      <c r="F6" s="4">
        <f t="shared" si="5"/>
        <v>117066.4</v>
      </c>
    </row>
    <row r="7">
      <c r="B7" s="3">
        <v>2009.0</v>
      </c>
      <c r="C7" s="3">
        <v>67.1</v>
      </c>
      <c r="D7" s="4">
        <f t="shared" si="3"/>
        <v>4502.41</v>
      </c>
      <c r="E7" s="4">
        <f t="shared" si="4"/>
        <v>4036081</v>
      </c>
      <c r="F7" s="4">
        <f t="shared" si="5"/>
        <v>134803.9</v>
      </c>
      <c r="I7" s="2" t="s">
        <v>9</v>
      </c>
      <c r="J7" s="2" t="s">
        <v>10</v>
      </c>
    </row>
    <row r="8">
      <c r="B8" s="3">
        <v>2010.0</v>
      </c>
      <c r="C8" s="3">
        <v>69.2</v>
      </c>
      <c r="D8" s="4">
        <f t="shared" si="3"/>
        <v>4788.64</v>
      </c>
      <c r="E8" s="4">
        <f t="shared" si="4"/>
        <v>4040100</v>
      </c>
      <c r="F8" s="4">
        <f t="shared" si="5"/>
        <v>139092</v>
      </c>
      <c r="I8" s="4">
        <f>(H5*K5 - I5*J5)/(H5*H5 - 11*J5)</f>
        <v>-6520.32</v>
      </c>
      <c r="J8" s="2">
        <f>(H5*I5 - 11*K5)/(H5*H5 - 11*J5)</f>
        <v>3.28</v>
      </c>
    </row>
    <row r="9">
      <c r="B9" s="3">
        <v>2011.0</v>
      </c>
      <c r="C9" s="3">
        <v>68.9</v>
      </c>
      <c r="D9" s="4">
        <f t="shared" si="3"/>
        <v>4747.21</v>
      </c>
      <c r="E9" s="4">
        <f t="shared" si="4"/>
        <v>4044121</v>
      </c>
      <c r="F9" s="4">
        <f t="shared" si="5"/>
        <v>138557.9</v>
      </c>
    </row>
    <row r="10">
      <c r="B10" s="3">
        <v>2012.0</v>
      </c>
      <c r="C10" s="3">
        <v>83.5</v>
      </c>
      <c r="D10" s="4">
        <f t="shared" si="3"/>
        <v>6972.25</v>
      </c>
      <c r="E10" s="4">
        <f t="shared" si="4"/>
        <v>4048144</v>
      </c>
      <c r="F10" s="4">
        <f t="shared" si="5"/>
        <v>168002</v>
      </c>
      <c r="H10" s="2"/>
      <c r="I10" s="2"/>
      <c r="J10" s="2"/>
      <c r="K10" s="2"/>
    </row>
    <row r="11">
      <c r="B11" s="3">
        <v>2013.0</v>
      </c>
      <c r="C11" s="3">
        <v>89.1</v>
      </c>
      <c r="D11" s="4">
        <f t="shared" si="3"/>
        <v>7938.81</v>
      </c>
      <c r="E11" s="4">
        <f t="shared" si="4"/>
        <v>4052169</v>
      </c>
      <c r="F11" s="4">
        <f t="shared" si="5"/>
        <v>179358.3</v>
      </c>
      <c r="H11" s="4"/>
      <c r="I11" s="4"/>
      <c r="J11" s="4"/>
      <c r="K11" s="4"/>
    </row>
    <row r="12">
      <c r="B12" s="3">
        <v>2014.0</v>
      </c>
      <c r="C12" s="3">
        <v>80.0</v>
      </c>
      <c r="D12" s="4">
        <f t="shared" si="3"/>
        <v>6400</v>
      </c>
      <c r="E12" s="4">
        <f t="shared" si="4"/>
        <v>4056196</v>
      </c>
      <c r="F12" s="4">
        <f t="shared" si="5"/>
        <v>161120</v>
      </c>
    </row>
    <row r="13">
      <c r="B13" s="3">
        <v>2015.0</v>
      </c>
      <c r="C13" s="3">
        <v>92.3</v>
      </c>
      <c r="D13" s="4">
        <f t="shared" si="3"/>
        <v>8519.29</v>
      </c>
      <c r="E13" s="4">
        <f t="shared" si="4"/>
        <v>4060225</v>
      </c>
      <c r="F13" s="4">
        <f t="shared" si="5"/>
        <v>185984.5</v>
      </c>
      <c r="I13" s="2"/>
      <c r="J13" s="2"/>
    </row>
    <row r="14">
      <c r="B14" s="3">
        <v>2016.0</v>
      </c>
      <c r="C14" s="3">
        <v>93.0</v>
      </c>
      <c r="D14" s="4">
        <f t="shared" si="3"/>
        <v>8649</v>
      </c>
      <c r="E14" s="4">
        <f t="shared" si="4"/>
        <v>4064256</v>
      </c>
      <c r="F14" s="4">
        <f t="shared" si="5"/>
        <v>187488</v>
      </c>
      <c r="I14" s="4"/>
      <c r="J14" s="2"/>
    </row>
    <row r="15">
      <c r="B15" s="3">
        <v>2017.0</v>
      </c>
      <c r="C15" s="3">
        <v>97.0</v>
      </c>
      <c r="D15" s="4">
        <f t="shared" si="3"/>
        <v>9409</v>
      </c>
      <c r="E15" s="4">
        <f t="shared" si="4"/>
        <v>4068289</v>
      </c>
      <c r="F15" s="4">
        <f t="shared" si="5"/>
        <v>195649</v>
      </c>
    </row>
    <row r="19">
      <c r="A19" s="5">
        <v>2.0</v>
      </c>
      <c r="B19" s="2" t="s">
        <v>11</v>
      </c>
      <c r="C19" s="2" t="s">
        <v>12</v>
      </c>
      <c r="D19" s="2" t="s">
        <v>13</v>
      </c>
      <c r="E19" s="2" t="s">
        <v>14</v>
      </c>
      <c r="F19" s="2" t="s">
        <v>15</v>
      </c>
      <c r="H19" s="2" t="s">
        <v>5</v>
      </c>
      <c r="I19" s="2" t="s">
        <v>6</v>
      </c>
      <c r="J19" s="2" t="s">
        <v>7</v>
      </c>
      <c r="K19" s="2" t="s">
        <v>8</v>
      </c>
    </row>
    <row r="20">
      <c r="B20" s="2">
        <v>75.0</v>
      </c>
      <c r="C20" s="2">
        <v>82.0</v>
      </c>
      <c r="D20" s="4">
        <f t="shared" ref="D20:D29" si="8">(C20*C20)</f>
        <v>6724</v>
      </c>
      <c r="E20" s="4">
        <f t="shared" ref="E20:E29" si="9">PRODUCT(B20*B20)</f>
        <v>5625</v>
      </c>
      <c r="F20" s="4">
        <f t="shared" ref="F20:F29" si="10">PRODUCT(B20*C20)</f>
        <v>6150</v>
      </c>
      <c r="H20" s="4">
        <f t="shared" ref="H20:I20" si="6">SUM(B20:B29)</f>
        <v>798</v>
      </c>
      <c r="I20" s="4">
        <f t="shared" si="6"/>
        <v>819</v>
      </c>
      <c r="J20" s="4">
        <f t="shared" ref="J20:K20" si="7">SUM(E20:E29)</f>
        <v>64722</v>
      </c>
      <c r="K20" s="4">
        <f t="shared" si="7"/>
        <v>66045</v>
      </c>
    </row>
    <row r="21">
      <c r="B21" s="2">
        <v>80.0</v>
      </c>
      <c r="C21" s="2">
        <v>78.0</v>
      </c>
      <c r="D21" s="4">
        <f t="shared" si="8"/>
        <v>6084</v>
      </c>
      <c r="E21" s="4">
        <f t="shared" si="9"/>
        <v>6400</v>
      </c>
      <c r="F21" s="4">
        <f t="shared" si="10"/>
        <v>6240</v>
      </c>
      <c r="H21" s="4"/>
      <c r="I21" s="4"/>
      <c r="J21" s="4"/>
      <c r="K21" s="4"/>
    </row>
    <row r="22">
      <c r="B22" s="2">
        <v>93.0</v>
      </c>
      <c r="C22" s="2">
        <v>86.0</v>
      </c>
      <c r="D22" s="4">
        <f t="shared" si="8"/>
        <v>7396</v>
      </c>
      <c r="E22" s="4">
        <f t="shared" si="9"/>
        <v>8649</v>
      </c>
      <c r="F22" s="4">
        <f t="shared" si="10"/>
        <v>7998</v>
      </c>
      <c r="H22" s="4"/>
      <c r="I22" s="2" t="s">
        <v>9</v>
      </c>
      <c r="J22" s="2" t="s">
        <v>10</v>
      </c>
      <c r="K22" s="4"/>
    </row>
    <row r="23">
      <c r="B23" s="2">
        <v>65.0</v>
      </c>
      <c r="C23" s="2">
        <v>72.0</v>
      </c>
      <c r="D23" s="4">
        <f t="shared" si="8"/>
        <v>5184</v>
      </c>
      <c r="E23" s="4">
        <f t="shared" si="9"/>
        <v>4225</v>
      </c>
      <c r="F23" s="4">
        <f t="shared" si="10"/>
        <v>4680</v>
      </c>
      <c r="H23" s="4"/>
      <c r="I23" s="4">
        <f>(H20*K20 - I20*J20)/(H20*H20 - 10*J20)</f>
        <v>29.12903226</v>
      </c>
      <c r="J23" s="2">
        <f>(H20*I20 - 10*K20)/(H20*H20 - 10*J20)</f>
        <v>0.6612903226</v>
      </c>
      <c r="K23" s="4"/>
    </row>
    <row r="24">
      <c r="B24" s="2">
        <v>87.0</v>
      </c>
      <c r="C24" s="2">
        <v>91.0</v>
      </c>
      <c r="D24" s="4">
        <f t="shared" si="8"/>
        <v>8281</v>
      </c>
      <c r="E24" s="4">
        <f t="shared" si="9"/>
        <v>7569</v>
      </c>
      <c r="F24" s="4">
        <f t="shared" si="10"/>
        <v>7917</v>
      </c>
      <c r="H24" s="4"/>
      <c r="I24" s="4"/>
      <c r="J24" s="4"/>
      <c r="K24" s="4"/>
    </row>
    <row r="25">
      <c r="B25" s="2">
        <v>71.0</v>
      </c>
      <c r="C25" s="2">
        <v>80.0</v>
      </c>
      <c r="D25" s="4">
        <f t="shared" si="8"/>
        <v>6400</v>
      </c>
      <c r="E25" s="4">
        <f t="shared" si="9"/>
        <v>5041</v>
      </c>
      <c r="F25" s="4">
        <f t="shared" si="10"/>
        <v>5680</v>
      </c>
      <c r="H25" s="2" t="s">
        <v>16</v>
      </c>
      <c r="I25" s="2" t="s">
        <v>17</v>
      </c>
      <c r="J25" s="2" t="s">
        <v>18</v>
      </c>
      <c r="K25" s="2" t="s">
        <v>19</v>
      </c>
    </row>
    <row r="26">
      <c r="B26" s="2">
        <v>98.0</v>
      </c>
      <c r="C26" s="2">
        <v>95.0</v>
      </c>
      <c r="D26" s="4">
        <f t="shared" si="8"/>
        <v>9025</v>
      </c>
      <c r="E26" s="4">
        <f t="shared" si="9"/>
        <v>9604</v>
      </c>
      <c r="F26" s="4">
        <f t="shared" si="10"/>
        <v>9310</v>
      </c>
      <c r="H26" s="4">
        <f>SUM(C20:C29)</f>
        <v>819</v>
      </c>
      <c r="I26" s="4">
        <f>SUM(B20:B29)</f>
        <v>798</v>
      </c>
      <c r="J26" s="4">
        <f>SUM(D20:D29)</f>
        <v>67675</v>
      </c>
      <c r="K26" s="4">
        <f>SUM(F20:F29)</f>
        <v>66045</v>
      </c>
    </row>
    <row r="27">
      <c r="B27" s="2">
        <v>68.0</v>
      </c>
      <c r="C27" s="2">
        <v>72.0</v>
      </c>
      <c r="D27" s="4">
        <f t="shared" si="8"/>
        <v>5184</v>
      </c>
      <c r="E27" s="4">
        <f t="shared" si="9"/>
        <v>4624</v>
      </c>
      <c r="F27" s="4">
        <f t="shared" si="10"/>
        <v>4896</v>
      </c>
      <c r="H27" s="4"/>
      <c r="I27" s="4"/>
      <c r="J27" s="4"/>
      <c r="K27" s="4"/>
    </row>
    <row r="28">
      <c r="B28" s="2">
        <v>84.0</v>
      </c>
      <c r="C28" s="2">
        <v>89.0</v>
      </c>
      <c r="D28" s="4">
        <f t="shared" si="8"/>
        <v>7921</v>
      </c>
      <c r="E28" s="4">
        <f t="shared" si="9"/>
        <v>7056</v>
      </c>
      <c r="F28" s="4">
        <f t="shared" si="10"/>
        <v>7476</v>
      </c>
      <c r="H28" s="4"/>
      <c r="I28" s="2" t="s">
        <v>20</v>
      </c>
      <c r="J28" s="2" t="s">
        <v>21</v>
      </c>
      <c r="K28" s="4"/>
    </row>
    <row r="29">
      <c r="B29" s="2">
        <v>77.0</v>
      </c>
      <c r="C29" s="2">
        <v>74.0</v>
      </c>
      <c r="D29" s="4">
        <f t="shared" si="8"/>
        <v>5476</v>
      </c>
      <c r="E29" s="4">
        <f t="shared" si="9"/>
        <v>5929</v>
      </c>
      <c r="F29" s="4">
        <f t="shared" si="10"/>
        <v>5698</v>
      </c>
      <c r="H29" s="4"/>
      <c r="I29" s="4">
        <f>(H26*K26-I26*J26)/(H26*H26-10*J26)</f>
        <v>-14.3938888</v>
      </c>
      <c r="J29" s="4">
        <f>(H26*I26-10*K26)/(H26*H26-10*J26)</f>
        <v>1.150108532</v>
      </c>
      <c r="K29" s="4"/>
    </row>
    <row r="30">
      <c r="B30" s="4"/>
      <c r="C30" s="4"/>
    </row>
    <row r="34">
      <c r="A34" s="6">
        <v>3.0</v>
      </c>
      <c r="B34" s="2" t="s">
        <v>22</v>
      </c>
      <c r="C34" s="2" t="s">
        <v>23</v>
      </c>
      <c r="D34" s="7" t="s">
        <v>24</v>
      </c>
      <c r="E34" s="7" t="s">
        <v>25</v>
      </c>
      <c r="F34" s="7" t="s">
        <v>26</v>
      </c>
      <c r="G34" s="7" t="s">
        <v>14</v>
      </c>
      <c r="H34" s="7" t="s">
        <v>15</v>
      </c>
    </row>
    <row r="35">
      <c r="B35" s="2">
        <v>61.2</v>
      </c>
      <c r="C35" s="2">
        <v>54.3</v>
      </c>
      <c r="D35" s="4">
        <f t="shared" ref="D35:D40" si="11">1/C35</f>
        <v>0.01841620626</v>
      </c>
      <c r="E35" s="4">
        <f t="shared" ref="E35:E40" si="12">LN(B35)</f>
        <v>4.11414719</v>
      </c>
      <c r="F35" s="4">
        <f t="shared" ref="F35:F40" si="13">LN(1/C35)</f>
        <v>-3.994524227</v>
      </c>
      <c r="G35" s="4">
        <f t="shared" ref="G35:G40" si="14">LN(D35)*LN(D35)</f>
        <v>15.9562238</v>
      </c>
      <c r="H35" s="4">
        <f t="shared" ref="H35:H40" si="15">F35*E35</f>
        <v>-16.43406062</v>
      </c>
    </row>
    <row r="36">
      <c r="B36" s="2">
        <v>49.5</v>
      </c>
      <c r="C36" s="2">
        <v>61.8</v>
      </c>
      <c r="D36" s="4">
        <f t="shared" si="11"/>
        <v>0.01618122977</v>
      </c>
      <c r="E36" s="4">
        <f t="shared" si="12"/>
        <v>3.90197267</v>
      </c>
      <c r="F36" s="4">
        <f t="shared" si="13"/>
        <v>-4.123903364</v>
      </c>
      <c r="G36" s="4">
        <f t="shared" si="14"/>
        <v>17.00657896</v>
      </c>
      <c r="H36" s="4">
        <f t="shared" si="15"/>
        <v>-16.09135822</v>
      </c>
    </row>
    <row r="37">
      <c r="B37" s="2">
        <v>37.5</v>
      </c>
      <c r="C37" s="2">
        <v>72.4</v>
      </c>
      <c r="D37" s="4">
        <f t="shared" si="11"/>
        <v>0.0138121547</v>
      </c>
      <c r="E37" s="4">
        <f t="shared" si="12"/>
        <v>3.624340933</v>
      </c>
      <c r="F37" s="4">
        <f t="shared" si="13"/>
        <v>-4.282206299</v>
      </c>
      <c r="G37" s="4">
        <f t="shared" si="14"/>
        <v>18.33729079</v>
      </c>
      <c r="H37" s="4">
        <f t="shared" si="15"/>
        <v>-15.52017557</v>
      </c>
    </row>
    <row r="38">
      <c r="B38" s="2">
        <v>28.4</v>
      </c>
      <c r="C38" s="2">
        <v>88.7</v>
      </c>
      <c r="D38" s="4">
        <f t="shared" si="11"/>
        <v>0.01127395716</v>
      </c>
      <c r="E38" s="4">
        <f t="shared" si="12"/>
        <v>3.346389145</v>
      </c>
      <c r="F38" s="4">
        <f t="shared" si="13"/>
        <v>-4.485259889</v>
      </c>
      <c r="G38" s="4">
        <f t="shared" si="14"/>
        <v>20.11755627</v>
      </c>
      <c r="H38" s="4">
        <f t="shared" si="15"/>
        <v>-15.00942501</v>
      </c>
    </row>
    <row r="39">
      <c r="B39" s="2">
        <v>19.2</v>
      </c>
      <c r="C39" s="2">
        <v>118.6</v>
      </c>
      <c r="D39" s="4">
        <f t="shared" si="11"/>
        <v>0.008431703204</v>
      </c>
      <c r="E39" s="4">
        <f t="shared" si="12"/>
        <v>2.954910279</v>
      </c>
      <c r="F39" s="4">
        <f t="shared" si="13"/>
        <v>-4.775756487</v>
      </c>
      <c r="G39" s="4">
        <f t="shared" si="14"/>
        <v>22.80785002</v>
      </c>
      <c r="H39" s="4">
        <f t="shared" si="15"/>
        <v>-14.11193193</v>
      </c>
    </row>
    <row r="40">
      <c r="B40" s="2">
        <v>10.1</v>
      </c>
      <c r="C40" s="2">
        <v>194.0</v>
      </c>
      <c r="D40" s="4">
        <f t="shared" si="11"/>
        <v>0.005154639175</v>
      </c>
      <c r="E40" s="4">
        <f t="shared" si="12"/>
        <v>2.312535424</v>
      </c>
      <c r="F40" s="4">
        <f t="shared" si="13"/>
        <v>-5.267858159</v>
      </c>
      <c r="G40" s="4">
        <f t="shared" si="14"/>
        <v>27.75032958</v>
      </c>
      <c r="H40" s="4">
        <f t="shared" si="15"/>
        <v>-12.1821086</v>
      </c>
    </row>
    <row r="43">
      <c r="C43" s="2" t="s">
        <v>5</v>
      </c>
      <c r="D43" s="2" t="s">
        <v>6</v>
      </c>
      <c r="E43" s="2" t="s">
        <v>7</v>
      </c>
      <c r="F43" s="2" t="s">
        <v>8</v>
      </c>
    </row>
    <row r="44">
      <c r="C44" s="8">
        <f>SUM(F35:F40)</f>
        <v>-26.92950843</v>
      </c>
      <c r="D44" s="8">
        <f>sum(E35:E40)</f>
        <v>20.25429564</v>
      </c>
      <c r="E44" s="9">
        <f t="shared" ref="E44:F44" si="16">sum(G35:G40)</f>
        <v>121.9758294</v>
      </c>
      <c r="F44" s="8">
        <f t="shared" si="16"/>
        <v>-89.34905996</v>
      </c>
    </row>
    <row r="46">
      <c r="D46" s="7" t="s">
        <v>27</v>
      </c>
      <c r="E46" s="7" t="s">
        <v>28</v>
      </c>
      <c r="F46" s="7" t="s">
        <v>29</v>
      </c>
    </row>
    <row r="47">
      <c r="D47" s="4">
        <f>(6*F44 - C44*D44)/(6*E44-C44*C44)</f>
        <v>1.403709404</v>
      </c>
      <c r="E47" s="4">
        <f>(D44*E44-C44*F44)/(6*E44-C44*C44)</f>
        <v>9.675916646</v>
      </c>
      <c r="F47" s="4">
        <f>EXP(E47)</f>
        <v>15929.3189</v>
      </c>
    </row>
    <row r="52">
      <c r="A52" s="10">
        <v>4.0</v>
      </c>
      <c r="B52" s="2" t="s">
        <v>30</v>
      </c>
      <c r="C52" s="2" t="s">
        <v>14</v>
      </c>
      <c r="D52" s="2" t="s">
        <v>31</v>
      </c>
      <c r="E52" s="2" t="s">
        <v>32</v>
      </c>
      <c r="F52" s="2" t="s">
        <v>15</v>
      </c>
      <c r="G52" s="2" t="s">
        <v>33</v>
      </c>
      <c r="H52" s="2" t="s">
        <v>34</v>
      </c>
    </row>
    <row r="53">
      <c r="B53" s="2">
        <v>0.0</v>
      </c>
      <c r="C53" s="4">
        <f t="shared" ref="C53:C59" si="17">B53*B53</f>
        <v>0</v>
      </c>
      <c r="D53" s="3">
        <v>2.4</v>
      </c>
      <c r="E53" s="4">
        <f t="shared" ref="E53:E59" si="18">B53*B53*B53</f>
        <v>0</v>
      </c>
      <c r="F53" s="4">
        <f t="shared" ref="F53:F59" si="19">B53*D53</f>
        <v>0</v>
      </c>
      <c r="G53" s="4">
        <f t="shared" ref="G53:G59" si="20">B53*B53*B53*B53</f>
        <v>0</v>
      </c>
      <c r="H53" s="4">
        <f t="shared" ref="H53:H59" si="21">C53*D53</f>
        <v>0</v>
      </c>
    </row>
    <row r="54">
      <c r="B54" s="2">
        <v>1.0</v>
      </c>
      <c r="C54" s="4">
        <f t="shared" si="17"/>
        <v>1</v>
      </c>
      <c r="D54" s="3">
        <v>2.1</v>
      </c>
      <c r="E54" s="4">
        <f t="shared" si="18"/>
        <v>1</v>
      </c>
      <c r="F54" s="4">
        <f t="shared" si="19"/>
        <v>2.1</v>
      </c>
      <c r="G54" s="4">
        <f t="shared" si="20"/>
        <v>1</v>
      </c>
      <c r="H54" s="4">
        <f t="shared" si="21"/>
        <v>2.1</v>
      </c>
    </row>
    <row r="55">
      <c r="B55" s="2">
        <v>2.0</v>
      </c>
      <c r="C55" s="4">
        <f t="shared" si="17"/>
        <v>4</v>
      </c>
      <c r="D55" s="3">
        <v>3.2</v>
      </c>
      <c r="E55" s="4">
        <f t="shared" si="18"/>
        <v>8</v>
      </c>
      <c r="F55" s="4">
        <f t="shared" si="19"/>
        <v>6.4</v>
      </c>
      <c r="G55" s="4">
        <f t="shared" si="20"/>
        <v>16</v>
      </c>
      <c r="H55" s="4">
        <f t="shared" si="21"/>
        <v>12.8</v>
      </c>
    </row>
    <row r="56">
      <c r="B56" s="7">
        <v>3.0</v>
      </c>
      <c r="C56" s="4">
        <f t="shared" si="17"/>
        <v>9</v>
      </c>
      <c r="D56" s="3">
        <v>5.6</v>
      </c>
      <c r="E56" s="4">
        <f t="shared" si="18"/>
        <v>27</v>
      </c>
      <c r="F56" s="4">
        <f t="shared" si="19"/>
        <v>16.8</v>
      </c>
      <c r="G56" s="4">
        <f t="shared" si="20"/>
        <v>81</v>
      </c>
      <c r="H56" s="4">
        <f t="shared" si="21"/>
        <v>50.4</v>
      </c>
    </row>
    <row r="57">
      <c r="B57" s="7">
        <v>4.0</v>
      </c>
      <c r="C57" s="4">
        <f t="shared" si="17"/>
        <v>16</v>
      </c>
      <c r="D57" s="3">
        <v>9.3</v>
      </c>
      <c r="E57" s="4">
        <f t="shared" si="18"/>
        <v>64</v>
      </c>
      <c r="F57" s="4">
        <f t="shared" si="19"/>
        <v>37.2</v>
      </c>
      <c r="G57" s="4">
        <f t="shared" si="20"/>
        <v>256</v>
      </c>
      <c r="H57" s="4">
        <f t="shared" si="21"/>
        <v>148.8</v>
      </c>
    </row>
    <row r="58">
      <c r="B58" s="7">
        <v>5.0</v>
      </c>
      <c r="C58" s="4">
        <f t="shared" si="17"/>
        <v>25</v>
      </c>
      <c r="D58" s="3">
        <v>14.6</v>
      </c>
      <c r="E58" s="4">
        <f t="shared" si="18"/>
        <v>125</v>
      </c>
      <c r="F58" s="4">
        <f t="shared" si="19"/>
        <v>73</v>
      </c>
      <c r="G58" s="4">
        <f t="shared" si="20"/>
        <v>625</v>
      </c>
      <c r="H58" s="4">
        <f t="shared" si="21"/>
        <v>365</v>
      </c>
    </row>
    <row r="59">
      <c r="B59" s="7">
        <v>6.0</v>
      </c>
      <c r="C59" s="4">
        <f t="shared" si="17"/>
        <v>36</v>
      </c>
      <c r="D59" s="3">
        <v>21.9</v>
      </c>
      <c r="E59" s="4">
        <f t="shared" si="18"/>
        <v>216</v>
      </c>
      <c r="F59" s="4">
        <f t="shared" si="19"/>
        <v>131.4</v>
      </c>
      <c r="G59" s="4">
        <f t="shared" si="20"/>
        <v>1296</v>
      </c>
      <c r="H59" s="4">
        <f t="shared" si="21"/>
        <v>788.4</v>
      </c>
    </row>
    <row r="62">
      <c r="B62" s="7" t="s">
        <v>5</v>
      </c>
      <c r="C62" s="7" t="s">
        <v>6</v>
      </c>
      <c r="D62" s="7" t="s">
        <v>7</v>
      </c>
      <c r="E62" s="7" t="s">
        <v>8</v>
      </c>
      <c r="F62" s="7" t="s">
        <v>35</v>
      </c>
      <c r="G62" s="7" t="s">
        <v>36</v>
      </c>
      <c r="H62" s="7" t="s">
        <v>37</v>
      </c>
    </row>
    <row r="63">
      <c r="B63" s="4">
        <f t="shared" ref="B63:H63" si="22">SUM(B53:B59)</f>
        <v>21</v>
      </c>
      <c r="C63" s="4">
        <f t="shared" si="22"/>
        <v>91</v>
      </c>
      <c r="D63" s="4">
        <f t="shared" si="22"/>
        <v>59.1</v>
      </c>
      <c r="E63" s="4">
        <f t="shared" si="22"/>
        <v>441</v>
      </c>
      <c r="F63" s="4">
        <f t="shared" si="22"/>
        <v>266.9</v>
      </c>
      <c r="G63" s="4">
        <f t="shared" si="22"/>
        <v>2275</v>
      </c>
      <c r="H63" s="4">
        <f t="shared" si="22"/>
        <v>1367.5</v>
      </c>
    </row>
    <row r="66">
      <c r="C66" s="7" t="s">
        <v>9</v>
      </c>
      <c r="D66" s="7" t="s">
        <v>10</v>
      </c>
      <c r="E66" s="7" t="s">
        <v>20</v>
      </c>
    </row>
    <row r="67">
      <c r="C67" s="7">
        <v>2.50952</v>
      </c>
      <c r="D67" s="7">
        <v>-1.2</v>
      </c>
      <c r="E67" s="7">
        <v>0.733333</v>
      </c>
    </row>
  </sheetData>
  <drawing r:id="rId1"/>
</worksheet>
</file>