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4173669b36a6ab/Desktop/split-expense-tracker/"/>
    </mc:Choice>
  </mc:AlternateContent>
  <xr:revisionPtr revIDLastSave="16" documentId="11_BF99A0F5CC7D31FD0D61BD32054E1406DC8FA188" xr6:coauthVersionLast="47" xr6:coauthVersionMax="47" xr10:uidLastSave="{AC522596-8B55-4D49-AAF1-496D24603CB7}"/>
  <bookViews>
    <workbookView xWindow="-19270" yWindow="10690" windowWidth="19420" windowHeight="11500" xr2:uid="{00000000-000D-0000-FFFF-FFFF00000000}"/>
  </bookViews>
  <sheets>
    <sheet name="Shared Expenses" sheetId="1" r:id="rId1"/>
    <sheet name="Direct Expenses" sheetId="2" r:id="rId2"/>
    <sheet name="Balances" sheetId="3" r:id="rId3"/>
    <sheet name="Owes Matrix" sheetId="4" r:id="rId4"/>
    <sheet name="Simplified Settleme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4"/>
  <c r="C5" i="4"/>
  <c r="B5" i="4"/>
  <c r="E4" i="4"/>
  <c r="C4" i="4"/>
  <c r="B4" i="4"/>
  <c r="E3" i="4"/>
  <c r="D3" i="4"/>
  <c r="B3" i="4"/>
  <c r="E2" i="4"/>
  <c r="D2" i="4"/>
  <c r="C2" i="4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F4" i="3" l="1"/>
  <c r="F5" i="3"/>
  <c r="F3" i="3"/>
  <c r="F2" i="3"/>
</calcChain>
</file>

<file path=xl/sharedStrings.xml><?xml version="1.0" encoding="utf-8"?>
<sst xmlns="http://schemas.openxmlformats.org/spreadsheetml/2006/main" count="35" uniqueCount="21">
  <si>
    <t>Member</t>
  </si>
  <si>
    <t>Amount Spent</t>
  </si>
  <si>
    <t>Bergi</t>
  </si>
  <si>
    <t>Nils</t>
  </si>
  <si>
    <t>Adrien</t>
  </si>
  <si>
    <t>Jason</t>
  </si>
  <si>
    <t>From (Payer)</t>
  </si>
  <si>
    <t>To (Owes)</t>
  </si>
  <si>
    <t>Amount</t>
  </si>
  <si>
    <t>Example:</t>
  </si>
  <si>
    <t>If Jason pays $10 for Nils →</t>
  </si>
  <si>
    <t>From: Jason, To: Nils, Amount: 10</t>
  </si>
  <si>
    <t>Shared Spent</t>
  </si>
  <si>
    <t>Shared Owed</t>
  </si>
  <si>
    <t>Direct Owes</t>
  </si>
  <si>
    <t>Direct Is Owed</t>
  </si>
  <si>
    <t>Net Balance</t>
  </si>
  <si>
    <t>This sheet will be filled by the Python script.</t>
  </si>
  <si>
    <t>Run the script `simplify_settlements_txt.py` or `simplify_settlements_list_input.py` to generate and paste the data below.</t>
  </si>
  <si>
    <t>From (Debtor)</t>
  </si>
  <si>
    <t>To (Creditor)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</si>
</sst>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25</v>
      </c>
    </row>
    <row r="5" spans="1:2" x14ac:dyDescent="0.25">
      <c r="A5" t="s">
        <v>5</v>
      </c>
      <c r="B5">
        <f>7.04+21.83</f>
        <v>28.869999999999997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F8" sqref="F8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E1" t="s">
        <v>9</v>
      </c>
    </row>
    <row r="2" spans="1:5" x14ac:dyDescent="0.25">
      <c r="C2">
        <v>0</v>
      </c>
      <c r="E2" t="s">
        <v>10</v>
      </c>
    </row>
    <row r="3" spans="1:5" x14ac:dyDescent="0.25">
      <c r="C3">
        <v>0</v>
      </c>
      <c r="E3" t="s">
        <v>11</v>
      </c>
    </row>
    <row r="4" spans="1:5" x14ac:dyDescent="0.25">
      <c r="C4">
        <v>0</v>
      </c>
    </row>
    <row r="5" spans="1:5" x14ac:dyDescent="0.25">
      <c r="C5">
        <v>0</v>
      </c>
    </row>
    <row r="6" spans="1:5" x14ac:dyDescent="0.25">
      <c r="C6">
        <v>0</v>
      </c>
    </row>
    <row r="7" spans="1:5" x14ac:dyDescent="0.25">
      <c r="C7">
        <v>0</v>
      </c>
    </row>
    <row r="8" spans="1:5" x14ac:dyDescent="0.25">
      <c r="C8">
        <v>0</v>
      </c>
    </row>
    <row r="9" spans="1:5" x14ac:dyDescent="0.25">
      <c r="C9">
        <v>0</v>
      </c>
    </row>
    <row r="10" spans="1:5" x14ac:dyDescent="0.25">
      <c r="C10">
        <v>0</v>
      </c>
    </row>
    <row r="11" spans="1:5" x14ac:dyDescent="0.25">
      <c r="C11">
        <v>0</v>
      </c>
    </row>
    <row r="12" spans="1:5" x14ac:dyDescent="0.25">
      <c r="C12">
        <v>0</v>
      </c>
    </row>
    <row r="13" spans="1:5" x14ac:dyDescent="0.25">
      <c r="C13">
        <v>0</v>
      </c>
    </row>
    <row r="14" spans="1:5" x14ac:dyDescent="0.25">
      <c r="C14">
        <v>0</v>
      </c>
    </row>
    <row r="15" spans="1:5" x14ac:dyDescent="0.25">
      <c r="C15">
        <v>0</v>
      </c>
    </row>
    <row r="16" spans="1:5" x14ac:dyDescent="0.25">
      <c r="C16">
        <v>0</v>
      </c>
    </row>
    <row r="17" spans="3:3" x14ac:dyDescent="0.25">
      <c r="C17">
        <v>0</v>
      </c>
    </row>
    <row r="18" spans="3:3" x14ac:dyDescent="0.25">
      <c r="C18">
        <v>0</v>
      </c>
    </row>
    <row r="19" spans="3:3" x14ac:dyDescent="0.25">
      <c r="C19">
        <v>0</v>
      </c>
    </row>
    <row r="20" spans="3:3" x14ac:dyDescent="0.25">
      <c r="C20">
        <v>0</v>
      </c>
    </row>
    <row r="21" spans="3:3" x14ac:dyDescent="0.25">
      <c r="C21">
        <v>0</v>
      </c>
    </row>
    <row r="22" spans="3:3" x14ac:dyDescent="0.25">
      <c r="C22">
        <v>0</v>
      </c>
    </row>
    <row r="23" spans="3:3" x14ac:dyDescent="0.25">
      <c r="C23">
        <v>0</v>
      </c>
    </row>
    <row r="24" spans="3:3" x14ac:dyDescent="0.25">
      <c r="C24">
        <v>0</v>
      </c>
    </row>
    <row r="25" spans="3:3" x14ac:dyDescent="0.25">
      <c r="C25">
        <v>0</v>
      </c>
    </row>
    <row r="26" spans="3:3" x14ac:dyDescent="0.25">
      <c r="C26">
        <v>0</v>
      </c>
    </row>
    <row r="27" spans="3:3" x14ac:dyDescent="0.25">
      <c r="C27">
        <v>0</v>
      </c>
    </row>
    <row r="28" spans="3:3" x14ac:dyDescent="0.25">
      <c r="C28">
        <v>0</v>
      </c>
    </row>
    <row r="29" spans="3:3" x14ac:dyDescent="0.25">
      <c r="C29">
        <v>0</v>
      </c>
    </row>
    <row r="30" spans="3:3" x14ac:dyDescent="0.25">
      <c r="C30">
        <v>0</v>
      </c>
    </row>
    <row r="31" spans="3:3" x14ac:dyDescent="0.25">
      <c r="C31">
        <v>0</v>
      </c>
    </row>
  </sheetData>
  <dataValidations count="1">
    <dataValidation type="list" allowBlank="1" showInputMessage="1" showErrorMessage="1" promptTitle="Select member" prompt="Pick a name from the list" sqref="A2:B31" xr:uid="{00000000-0002-0000-0100-000000000000}">
      <formula1>"Bergi,Nils,Adrien,Jason"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">
        <v>2</v>
      </c>
      <c r="B2">
        <f>'Shared Expenses'!B2</f>
        <v>30</v>
      </c>
      <c r="C2">
        <f>SUM('Shared Expenses'!B2:B5)/4</f>
        <v>20.967500000000001</v>
      </c>
      <c r="D2">
        <f>SUMIFS('Direct Expenses'!C2:C31, 'Direct Expenses'!B2:B31, "Bergi")</f>
        <v>0</v>
      </c>
      <c r="E2">
        <f>SUMIFS('Direct Expenses'!C2:C31, 'Direct Expenses'!A2:A31, "Bergi")</f>
        <v>0</v>
      </c>
      <c r="F2">
        <f>B2-C2-D2+E2</f>
        <v>9.0324999999999989</v>
      </c>
    </row>
    <row r="3" spans="1:6" x14ac:dyDescent="0.25">
      <c r="A3" t="s">
        <v>3</v>
      </c>
      <c r="B3">
        <f>'Shared Expenses'!B3</f>
        <v>0</v>
      </c>
      <c r="C3">
        <f>SUM('Shared Expenses'!B2:B5)/4</f>
        <v>20.967500000000001</v>
      </c>
      <c r="D3">
        <f>SUMIFS('Direct Expenses'!C2:C31, 'Direct Expenses'!B2:B31, "Nils")</f>
        <v>0</v>
      </c>
      <c r="E3">
        <f>SUMIFS('Direct Expenses'!C2:C31, 'Direct Expenses'!A2:A31, "Nils")</f>
        <v>0</v>
      </c>
      <c r="F3">
        <f>B3-C3-D3+E3</f>
        <v>-20.967500000000001</v>
      </c>
    </row>
    <row r="4" spans="1:6" x14ac:dyDescent="0.25">
      <c r="A4" t="s">
        <v>4</v>
      </c>
      <c r="B4">
        <f>'Shared Expenses'!B4</f>
        <v>25</v>
      </c>
      <c r="C4">
        <f>SUM('Shared Expenses'!B2:B5)/4</f>
        <v>20.967500000000001</v>
      </c>
      <c r="D4">
        <f>SUMIFS('Direct Expenses'!C2:C31, 'Direct Expenses'!B2:B31, "Adrien")</f>
        <v>0</v>
      </c>
      <c r="E4">
        <f>SUMIFS('Direct Expenses'!C2:C31, 'Direct Expenses'!A2:A31, "Adrien")</f>
        <v>0</v>
      </c>
      <c r="F4">
        <f>B4-C4-D4+E4</f>
        <v>4.0324999999999989</v>
      </c>
    </row>
    <row r="5" spans="1:6" x14ac:dyDescent="0.25">
      <c r="A5" t="s">
        <v>5</v>
      </c>
      <c r="B5">
        <f>'Shared Expenses'!B5</f>
        <v>28.869999999999997</v>
      </c>
      <c r="C5">
        <f>SUM('Shared Expenses'!B2:B5)/4</f>
        <v>20.967500000000001</v>
      </c>
      <c r="D5">
        <f>SUMIFS('Direct Expenses'!C2:C31, 'Direct Expenses'!B2:B31, "Jason")</f>
        <v>0</v>
      </c>
      <c r="E5">
        <f>SUMIFS('Direct Expenses'!C2:C31, 'Direct Expenses'!A2:A31, "Jason")</f>
        <v>0</v>
      </c>
      <c r="F5">
        <f>B5-C5-D5+E5</f>
        <v>7.9024999999999963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C17" sqref="B17:C22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</v>
      </c>
      <c r="C2">
        <f>MAX(0, ('Shared Expenses'!B2 - SUM('Shared Expenses'!B2:B5)/4) * -1 * ('Shared Expenses'!B3 - SUM('Shared Expenses'!B2:B5)/4 &gt; 0)+SUMIFS('Direct Expenses'!C2:C31, 'Direct Expenses'!A2:A31, "Nils", 'Direct Expenses'!B2:B31, "Bergi"))</f>
        <v>0</v>
      </c>
      <c r="D2">
        <f>MAX(0, ('Shared Expenses'!B2 - SUM('Shared Expenses'!B2:B5)/4) * -1 * ('Shared Expenses'!B4 - SUM('Shared Expenses'!B2:B5)/4 &gt; 0)+SUMIFS('Direct Expenses'!C2:C31, 'Direct Expenses'!A2:A31, "Adrien", 'Direct Expenses'!B2:B31, "Bergi"))</f>
        <v>0</v>
      </c>
      <c r="E2">
        <f>MAX(0, ('Shared Expenses'!B2 - SUM('Shared Expenses'!B2:B5)/4) * -1 * ('Shared Expenses'!B5 - SUM('Shared Expenses'!B2:B5)/4 &gt; 0)+SUMIFS('Direct Expenses'!C2:C31, 'Direct Expenses'!A2:A31, "Jason", 'Direct Expenses'!B2:B31, "Bergi"))</f>
        <v>0</v>
      </c>
    </row>
    <row r="3" spans="1:5" x14ac:dyDescent="0.25">
      <c r="A3" t="s">
        <v>3</v>
      </c>
      <c r="B3">
        <f>MAX(0, ('Shared Expenses'!B3 - SUM('Shared Expenses'!B2:B5)/4) * -1 * ('Shared Expenses'!B2 - SUM('Shared Expenses'!B2:B5)/4 &gt; 0)+SUMIFS('Direct Expenses'!C2:C31, 'Direct Expenses'!A2:A31, "Bergi", 'Direct Expenses'!B2:B31, "Nils"))</f>
        <v>20.967500000000001</v>
      </c>
      <c r="D3">
        <f>MAX(0, ('Shared Expenses'!B3 - SUM('Shared Expenses'!B2:B5)/4) * -1 * ('Shared Expenses'!B4 - SUM('Shared Expenses'!B2:B5)/4 &gt; 0)+SUMIFS('Direct Expenses'!C2:C31, 'Direct Expenses'!A2:A31, "Adrien", 'Direct Expenses'!B2:B31, "Nils"))</f>
        <v>20.967500000000001</v>
      </c>
      <c r="E3">
        <f>MAX(0, ('Shared Expenses'!B3 - SUM('Shared Expenses'!B2:B5)/4) * -1 * ('Shared Expenses'!B5 - SUM('Shared Expenses'!B2:B5)/4 &gt; 0)+SUMIFS('Direct Expenses'!C2:C31, 'Direct Expenses'!A2:A31, "Jason", 'Direct Expenses'!B2:B31, "Nils"))</f>
        <v>20.967500000000001</v>
      </c>
    </row>
    <row r="4" spans="1:5" x14ac:dyDescent="0.25">
      <c r="A4" t="s">
        <v>4</v>
      </c>
      <c r="B4">
        <f>MAX(0, ('Shared Expenses'!B4 - SUM('Shared Expenses'!B2:B5)/4) * -1 * ('Shared Expenses'!B2 - SUM('Shared Expenses'!B2:B5)/4 &gt; 0)+SUMIFS('Direct Expenses'!C2:C31, 'Direct Expenses'!A2:A31, "Bergi", 'Direct Expenses'!B2:B31, "Adrien"))</f>
        <v>0</v>
      </c>
      <c r="C4">
        <f>MAX(0, ('Shared Expenses'!B4 - SUM('Shared Expenses'!B2:B5)/4) * -1 * ('Shared Expenses'!B3 - SUM('Shared Expenses'!B2:B5)/4 &gt; 0)+SUMIFS('Direct Expenses'!C2:C31, 'Direct Expenses'!A2:A31, "Nils", 'Direct Expenses'!B2:B31, "Adrien"))</f>
        <v>0</v>
      </c>
      <c r="E4">
        <f>MAX(0, ('Shared Expenses'!B4 - SUM('Shared Expenses'!B2:B5)/4) * -1 * ('Shared Expenses'!B5 - SUM('Shared Expenses'!B2:B5)/4 &gt; 0)+SUMIFS('Direct Expenses'!C2:C31, 'Direct Expenses'!A2:A31, "Jason", 'Direct Expenses'!B2:B31, "Adrien"))</f>
        <v>0</v>
      </c>
    </row>
    <row r="5" spans="1:5" x14ac:dyDescent="0.25">
      <c r="A5" t="s">
        <v>5</v>
      </c>
      <c r="B5">
        <f>MAX(0, ('Shared Expenses'!B5 - SUM('Shared Expenses'!B2:B5)/4) * -1 * ('Shared Expenses'!B2 - SUM('Shared Expenses'!B2:B5)/4 &gt; 0)+SUMIFS('Direct Expenses'!C2:C31, 'Direct Expenses'!A2:A31, "Bergi", 'Direct Expenses'!B2:B31, "Jason"))</f>
        <v>0</v>
      </c>
      <c r="C5">
        <f>MAX(0, ('Shared Expenses'!B5 - SUM('Shared Expenses'!B2:B5)/4) * -1 * ('Shared Expenses'!B3 - SUM('Shared Expenses'!B2:B5)/4 &gt; 0)+SUMIFS('Direct Expenses'!C2:C31, 'Direct Expenses'!A2:A31, "Nils", 'Direct Expenses'!B2:B31, "Jason"))</f>
        <v>0</v>
      </c>
      <c r="D5">
        <f>MAX(0, ('Shared Expenses'!B5 - SUM('Shared Expenses'!B2:B5)/4) * -1 * ('Shared Expenses'!B4 - SUM('Shared Expenses'!B2:B5)/4 &gt; 0)+SUMIFS('Direct Expenses'!C2:C31, 'Direct Expenses'!A2:A31, "Adrien", 'Direct Expenses'!B2:B31, "Jason"))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5" x14ac:dyDescent="0.25"/>
  <sheetData>
    <row r="1" spans="1:3" x14ac:dyDescent="0.25">
      <c r="A1" t="s">
        <v>17</v>
      </c>
    </row>
    <row r="2" spans="1:3" x14ac:dyDescent="0.25">
      <c r="A2" t="s">
        <v>18</v>
      </c>
    </row>
    <row r="4" spans="1:3" x14ac:dyDescent="0.25">
      <c r="A4" t="s">
        <v>19</v>
      </c>
      <c r="B4" t="s">
        <v>20</v>
      </c>
      <c r="C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Shared Expenses</vt:lpstr>
      <vt:lpstr>Direct Expenses</vt:lpstr>
      <vt:lpstr>Balances</vt:lpstr>
      <vt:lpstr>Owes Matrix</vt:lpstr>
      <vt:lpstr>Simplified Settlements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Xa</cp:lastModifiedBy>
  <dcterms:created xsi:type="dcterms:W3CDTF">2025-04-16T05:00:30Z</dcterms:created>
  <dcterms:modified xsi:type="dcterms:W3CDTF">2025-04-18T22:55:52Z</dcterms:modified>
</cp:coreProperties>
</file>