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abier\Desktop\kuka_exporter\"/>
    </mc:Choice>
  </mc:AlternateContent>
  <bookViews>
    <workbookView xWindow="120" yWindow="300" windowWidth="25440" windowHeight="13620"/>
  </bookViews>
  <sheets>
    <sheet name="WB1" sheetId="2" r:id="rId1"/>
    <sheet name="WB2" sheetId="7" r:id="rId2"/>
    <sheet name="WB3" sheetId="5" r:id="rId3"/>
    <sheet name="WB4" sheetId="4" r:id="rId4"/>
    <sheet name="WB5" sheetId="3" r:id="rId5"/>
  </sheets>
  <calcPr calcId="152511"/>
</workbook>
</file>

<file path=xl/calcChain.xml><?xml version="1.0" encoding="utf-8"?>
<calcChain xmlns="http://schemas.openxmlformats.org/spreadsheetml/2006/main">
  <c r="S66" i="2" l="1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F56" i="3"/>
  <c r="F58" i="3" s="1"/>
  <c r="F60" i="3" s="1"/>
  <c r="F62" i="3" s="1"/>
  <c r="F64" i="3" s="1"/>
  <c r="F66" i="3" s="1"/>
  <c r="F68" i="3" s="1"/>
  <c r="F70" i="3" s="1"/>
  <c r="J50" i="3" s="1"/>
  <c r="J52" i="3" s="1"/>
  <c r="F38" i="3"/>
  <c r="F40" i="3" s="1"/>
  <c r="F42" i="3" s="1"/>
  <c r="F44" i="3" s="1"/>
  <c r="F46" i="3" s="1"/>
  <c r="P62" i="3"/>
  <c r="P61" i="3"/>
  <c r="P60" i="3"/>
  <c r="P59" i="3"/>
  <c r="P58" i="3"/>
  <c r="H58" i="3" s="1"/>
  <c r="P57" i="3"/>
  <c r="P56" i="3"/>
  <c r="H56" i="3" s="1"/>
  <c r="P55" i="3"/>
  <c r="H55" i="3" s="1"/>
  <c r="P54" i="3"/>
  <c r="P53" i="3"/>
  <c r="H53" i="3" s="1"/>
  <c r="P52" i="3"/>
  <c r="P51" i="3"/>
  <c r="P50" i="3"/>
  <c r="P49" i="3"/>
  <c r="H49" i="3" s="1"/>
  <c r="P48" i="3"/>
  <c r="P47" i="3"/>
  <c r="H47" i="3" s="1"/>
  <c r="P46" i="3"/>
  <c r="P45" i="3"/>
  <c r="H45" i="3" s="1"/>
  <c r="P44" i="3"/>
  <c r="H44" i="3" s="1"/>
  <c r="P43" i="3"/>
  <c r="H43" i="3" s="1"/>
  <c r="P42" i="3"/>
  <c r="H42" i="3" s="1"/>
  <c r="P41" i="3"/>
  <c r="H41" i="3" s="1"/>
  <c r="P40" i="3"/>
  <c r="H40" i="3" s="1"/>
  <c r="P39" i="3"/>
  <c r="H39" i="3" s="1"/>
  <c r="P38" i="3"/>
  <c r="H38" i="3" s="1"/>
  <c r="P37" i="3"/>
  <c r="O70" i="3"/>
  <c r="O69" i="3"/>
  <c r="D69" i="3" s="1"/>
  <c r="O68" i="3"/>
  <c r="O67" i="3"/>
  <c r="O66" i="3"/>
  <c r="O65" i="3"/>
  <c r="D65" i="3" s="1"/>
  <c r="O64" i="3"/>
  <c r="O63" i="3"/>
  <c r="O62" i="3"/>
  <c r="O61" i="3"/>
  <c r="D61" i="3" s="1"/>
  <c r="O60" i="3"/>
  <c r="O59" i="3"/>
  <c r="O58" i="3"/>
  <c r="O57" i="3"/>
  <c r="D57" i="3" s="1"/>
  <c r="O56" i="3"/>
  <c r="O55" i="3"/>
  <c r="O54" i="3"/>
  <c r="O53" i="3"/>
  <c r="D53" i="3" s="1"/>
  <c r="O52" i="3"/>
  <c r="O51" i="3"/>
  <c r="O50" i="3"/>
  <c r="O49" i="3"/>
  <c r="D49" i="3" s="1"/>
  <c r="O48" i="3"/>
  <c r="O47" i="3"/>
  <c r="O46" i="3"/>
  <c r="O45" i="3"/>
  <c r="D45" i="3" s="1"/>
  <c r="O44" i="3"/>
  <c r="O43" i="3"/>
  <c r="O42" i="3"/>
  <c r="O41" i="3"/>
  <c r="D41" i="3" s="1"/>
  <c r="O40" i="3"/>
  <c r="O39" i="3"/>
  <c r="D39" i="3" s="1"/>
  <c r="O38" i="3"/>
  <c r="O37" i="3"/>
  <c r="D37" i="3" s="1"/>
  <c r="H46" i="3"/>
  <c r="H48" i="3"/>
  <c r="H50" i="3"/>
  <c r="H51" i="3"/>
  <c r="H52" i="3"/>
  <c r="H54" i="3"/>
  <c r="H57" i="3"/>
  <c r="H59" i="3"/>
  <c r="H60" i="3"/>
  <c r="H61" i="3"/>
  <c r="H62" i="3"/>
  <c r="H37" i="3"/>
  <c r="D40" i="3"/>
  <c r="D42" i="3"/>
  <c r="D43" i="3"/>
  <c r="D44" i="3"/>
  <c r="D46" i="3"/>
  <c r="D47" i="3"/>
  <c r="D48" i="3"/>
  <c r="D50" i="3"/>
  <c r="D51" i="3"/>
  <c r="D52" i="3"/>
  <c r="D54" i="3"/>
  <c r="D55" i="3"/>
  <c r="D56" i="3"/>
  <c r="D58" i="3"/>
  <c r="D59" i="3"/>
  <c r="D60" i="3"/>
  <c r="D62" i="3"/>
  <c r="D63" i="3"/>
  <c r="D64" i="3"/>
  <c r="D66" i="3"/>
  <c r="D67" i="3"/>
  <c r="D68" i="3"/>
  <c r="D70" i="3"/>
  <c r="D38" i="3"/>
  <c r="F46" i="4"/>
  <c r="F48" i="4" s="1"/>
  <c r="F50" i="4" s="1"/>
  <c r="F52" i="4" s="1"/>
  <c r="F54" i="4" s="1"/>
  <c r="F56" i="4" s="1"/>
  <c r="F58" i="4" s="1"/>
  <c r="F60" i="4" s="1"/>
  <c r="J56" i="4" s="1"/>
  <c r="F36" i="4"/>
  <c r="F38" i="4" s="1"/>
  <c r="F40" i="4" s="1"/>
  <c r="F42" i="4" s="1"/>
  <c r="F44" i="4" s="1"/>
  <c r="J46" i="4" s="1"/>
  <c r="P58" i="4"/>
  <c r="H58" i="4" s="1"/>
  <c r="P57" i="4"/>
  <c r="H57" i="4" s="1"/>
  <c r="P56" i="4"/>
  <c r="P55" i="4"/>
  <c r="P44" i="4"/>
  <c r="H44" i="4" s="1"/>
  <c r="P43" i="4"/>
  <c r="P42" i="4"/>
  <c r="P41" i="4"/>
  <c r="H41" i="4" s="1"/>
  <c r="P40" i="4"/>
  <c r="H40" i="4" s="1"/>
  <c r="P39" i="4"/>
  <c r="H39" i="4" s="1"/>
  <c r="P38" i="4"/>
  <c r="P37" i="4"/>
  <c r="H37" i="4" s="1"/>
  <c r="P54" i="4"/>
  <c r="H54" i="4" s="1"/>
  <c r="P53" i="4"/>
  <c r="P52" i="4"/>
  <c r="H52" i="4" s="1"/>
  <c r="P51" i="4"/>
  <c r="P50" i="4"/>
  <c r="H50" i="4" s="1"/>
  <c r="P49" i="4"/>
  <c r="H49" i="4" s="1"/>
  <c r="P48" i="4"/>
  <c r="H48" i="4" s="1"/>
  <c r="P47" i="4"/>
  <c r="P46" i="4"/>
  <c r="P45" i="4"/>
  <c r="H45" i="4" s="1"/>
  <c r="O60" i="4"/>
  <c r="O59" i="4"/>
  <c r="O58" i="4"/>
  <c r="O57" i="4"/>
  <c r="D57" i="4" s="1"/>
  <c r="O56" i="4"/>
  <c r="O55" i="4"/>
  <c r="O54" i="4"/>
  <c r="D54" i="4" s="1"/>
  <c r="O53" i="4"/>
  <c r="D53" i="4" s="1"/>
  <c r="O52" i="4"/>
  <c r="O51" i="4"/>
  <c r="O50" i="4"/>
  <c r="D50" i="4" s="1"/>
  <c r="O49" i="4"/>
  <c r="D49" i="4" s="1"/>
  <c r="O48" i="4"/>
  <c r="O47" i="4"/>
  <c r="O46" i="4"/>
  <c r="D46" i="4" s="1"/>
  <c r="O45" i="4"/>
  <c r="D45" i="4" s="1"/>
  <c r="O44" i="4"/>
  <c r="S45" i="4" s="1"/>
  <c r="O43" i="4"/>
  <c r="D43" i="4" s="1"/>
  <c r="O42" i="4"/>
  <c r="O41" i="4"/>
  <c r="D41" i="4" s="1"/>
  <c r="O40" i="4"/>
  <c r="O39" i="4"/>
  <c r="D39" i="4" s="1"/>
  <c r="O38" i="4"/>
  <c r="O37" i="4"/>
  <c r="D37" i="4" s="1"/>
  <c r="O36" i="4"/>
  <c r="D36" i="4" s="1"/>
  <c r="O35" i="4"/>
  <c r="D35" i="4" s="1"/>
  <c r="H38" i="4"/>
  <c r="H42" i="4"/>
  <c r="H43" i="4"/>
  <c r="H46" i="4"/>
  <c r="H47" i="4"/>
  <c r="H51" i="4"/>
  <c r="H53" i="4"/>
  <c r="H55" i="4"/>
  <c r="H56" i="4"/>
  <c r="D38" i="4"/>
  <c r="D40" i="4"/>
  <c r="D42" i="4"/>
  <c r="D44" i="4"/>
  <c r="D47" i="4"/>
  <c r="D48" i="4"/>
  <c r="D51" i="4"/>
  <c r="D52" i="4"/>
  <c r="D55" i="4"/>
  <c r="D56" i="4"/>
  <c r="D58" i="4"/>
  <c r="D59" i="4"/>
  <c r="D60" i="4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F48" i="3" l="1"/>
  <c r="F50" i="3" s="1"/>
  <c r="F52" i="3" s="1"/>
  <c r="F54" i="3" s="1"/>
  <c r="J38" i="3" s="1"/>
  <c r="J54" i="3"/>
  <c r="J56" i="3" s="1"/>
  <c r="J58" i="4"/>
  <c r="L58" i="4" s="1"/>
  <c r="L56" i="4"/>
  <c r="J48" i="4"/>
  <c r="L46" i="4"/>
  <c r="L50" i="3" l="1"/>
  <c r="L38" i="3"/>
  <c r="J40" i="3"/>
  <c r="L52" i="3"/>
  <c r="L56" i="3"/>
  <c r="J58" i="3"/>
  <c r="L54" i="3"/>
  <c r="J50" i="4"/>
  <c r="L48" i="4"/>
  <c r="F32" i="5"/>
  <c r="F34" i="5" s="1"/>
  <c r="F36" i="5" s="1"/>
  <c r="F42" i="5"/>
  <c r="F44" i="5" s="1"/>
  <c r="F46" i="5" s="1"/>
  <c r="F48" i="5" s="1"/>
  <c r="F50" i="5" s="1"/>
  <c r="F52" i="5" s="1"/>
  <c r="F54" i="5" s="1"/>
  <c r="F56" i="5" s="1"/>
  <c r="F58" i="5" s="1"/>
  <c r="F60" i="5" s="1"/>
  <c r="J36" i="5" s="1"/>
  <c r="J38" i="5" s="1"/>
  <c r="J40" i="5" s="1"/>
  <c r="M56" i="5"/>
  <c r="M55" i="5"/>
  <c r="M54" i="5"/>
  <c r="M53" i="5"/>
  <c r="O31" i="5"/>
  <c r="D31" i="5" s="1"/>
  <c r="P40" i="5"/>
  <c r="H40" i="5" s="1"/>
  <c r="P39" i="5"/>
  <c r="H39" i="5" s="1"/>
  <c r="P38" i="5"/>
  <c r="H38" i="5" s="1"/>
  <c r="P37" i="5"/>
  <c r="H37" i="5" s="1"/>
  <c r="P36" i="5"/>
  <c r="H36" i="5" s="1"/>
  <c r="P35" i="5"/>
  <c r="H35" i="5" s="1"/>
  <c r="P56" i="5"/>
  <c r="H56" i="5" s="1"/>
  <c r="P55" i="5"/>
  <c r="H55" i="5" s="1"/>
  <c r="P54" i="5"/>
  <c r="H54" i="5" s="1"/>
  <c r="P53" i="5"/>
  <c r="H53" i="5" s="1"/>
  <c r="P52" i="5"/>
  <c r="H52" i="5" s="1"/>
  <c r="P51" i="5"/>
  <c r="H51" i="5" s="1"/>
  <c r="P50" i="5"/>
  <c r="H50" i="5" s="1"/>
  <c r="P49" i="5"/>
  <c r="H49" i="5" s="1"/>
  <c r="P48" i="5"/>
  <c r="H48" i="5" s="1"/>
  <c r="P47" i="5"/>
  <c r="H47" i="5" s="1"/>
  <c r="P46" i="5"/>
  <c r="H46" i="5" s="1"/>
  <c r="P45" i="5"/>
  <c r="H45" i="5" s="1"/>
  <c r="P44" i="5"/>
  <c r="H44" i="5" s="1"/>
  <c r="P43" i="5"/>
  <c r="H43" i="5" s="1"/>
  <c r="P42" i="5"/>
  <c r="H42" i="5" s="1"/>
  <c r="P41" i="5"/>
  <c r="H41" i="5" s="1"/>
  <c r="O60" i="5"/>
  <c r="D60" i="5" s="1"/>
  <c r="O59" i="5"/>
  <c r="D59" i="5" s="1"/>
  <c r="O58" i="5"/>
  <c r="D58" i="5" s="1"/>
  <c r="O57" i="5"/>
  <c r="D57" i="5" s="1"/>
  <c r="O56" i="5"/>
  <c r="D56" i="5" s="1"/>
  <c r="O55" i="5"/>
  <c r="D55" i="5" s="1"/>
  <c r="O54" i="5"/>
  <c r="D54" i="5" s="1"/>
  <c r="O53" i="5"/>
  <c r="D53" i="5" s="1"/>
  <c r="O52" i="5"/>
  <c r="D52" i="5" s="1"/>
  <c r="O51" i="5"/>
  <c r="D51" i="5" s="1"/>
  <c r="O50" i="5"/>
  <c r="D50" i="5" s="1"/>
  <c r="O49" i="5"/>
  <c r="D49" i="5" s="1"/>
  <c r="O48" i="5"/>
  <c r="D48" i="5" s="1"/>
  <c r="O47" i="5"/>
  <c r="D47" i="5" s="1"/>
  <c r="O46" i="5"/>
  <c r="D46" i="5" s="1"/>
  <c r="O45" i="5"/>
  <c r="D45" i="5" s="1"/>
  <c r="O44" i="5"/>
  <c r="D44" i="5" s="1"/>
  <c r="O43" i="5"/>
  <c r="D43" i="5" s="1"/>
  <c r="O42" i="5"/>
  <c r="D42" i="5" s="1"/>
  <c r="O41" i="5"/>
  <c r="D41" i="5" s="1"/>
  <c r="O40" i="5"/>
  <c r="O39" i="5"/>
  <c r="D39" i="5" s="1"/>
  <c r="O38" i="5"/>
  <c r="D38" i="5" s="1"/>
  <c r="O37" i="5"/>
  <c r="D37" i="5" s="1"/>
  <c r="O36" i="5"/>
  <c r="D36" i="5" s="1"/>
  <c r="O35" i="5"/>
  <c r="D35" i="5" s="1"/>
  <c r="O34" i="5"/>
  <c r="D34" i="5" s="1"/>
  <c r="O33" i="5"/>
  <c r="D33" i="5" s="1"/>
  <c r="O32" i="5"/>
  <c r="D32" i="5" s="1"/>
  <c r="P66" i="7"/>
  <c r="P65" i="7"/>
  <c r="P64" i="7"/>
  <c r="H64" i="7" s="1"/>
  <c r="P63" i="7"/>
  <c r="H63" i="7" s="1"/>
  <c r="P62" i="7"/>
  <c r="H62" i="7" s="1"/>
  <c r="P61" i="7"/>
  <c r="P60" i="7"/>
  <c r="H60" i="7" s="1"/>
  <c r="P59" i="7"/>
  <c r="H59" i="7" s="1"/>
  <c r="P58" i="7"/>
  <c r="H58" i="7" s="1"/>
  <c r="P57" i="7"/>
  <c r="P56" i="7"/>
  <c r="H56" i="7" s="1"/>
  <c r="P55" i="7"/>
  <c r="P54" i="7"/>
  <c r="P53" i="7"/>
  <c r="P52" i="7"/>
  <c r="H52" i="7" s="1"/>
  <c r="P51" i="7"/>
  <c r="H51" i="7" s="1"/>
  <c r="P50" i="7"/>
  <c r="P49" i="7"/>
  <c r="H49" i="7" s="1"/>
  <c r="P48" i="7"/>
  <c r="H48" i="7" s="1"/>
  <c r="P47" i="7"/>
  <c r="H47" i="7" s="1"/>
  <c r="H50" i="7"/>
  <c r="H53" i="7"/>
  <c r="H54" i="7"/>
  <c r="H55" i="7"/>
  <c r="H57" i="7"/>
  <c r="H61" i="7"/>
  <c r="H65" i="7"/>
  <c r="H66" i="7"/>
  <c r="H45" i="7"/>
  <c r="P46" i="7"/>
  <c r="H46" i="7" s="1"/>
  <c r="P45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D54" i="7" s="1"/>
  <c r="O53" i="7"/>
  <c r="O52" i="7"/>
  <c r="D52" i="7" s="1"/>
  <c r="O51" i="7"/>
  <c r="O50" i="7"/>
  <c r="O49" i="7"/>
  <c r="O48" i="7"/>
  <c r="D48" i="7" s="1"/>
  <c r="O47" i="7"/>
  <c r="D47" i="7" s="1"/>
  <c r="O46" i="7"/>
  <c r="D46" i="7" s="1"/>
  <c r="O45" i="7"/>
  <c r="O44" i="7"/>
  <c r="D44" i="7" s="1"/>
  <c r="O43" i="7"/>
  <c r="D43" i="7" s="1"/>
  <c r="D37" i="7"/>
  <c r="D41" i="7"/>
  <c r="D45" i="7"/>
  <c r="D49" i="7"/>
  <c r="D50" i="7"/>
  <c r="D51" i="7"/>
  <c r="D53" i="7"/>
  <c r="D55" i="7"/>
  <c r="D56" i="7"/>
  <c r="D57" i="7"/>
  <c r="D58" i="7"/>
  <c r="D59" i="7"/>
  <c r="D60" i="7"/>
  <c r="D61" i="7"/>
  <c r="D62" i="7"/>
  <c r="D63" i="7"/>
  <c r="D64" i="7"/>
  <c r="D65" i="7"/>
  <c r="D66" i="7"/>
  <c r="D33" i="7"/>
  <c r="O42" i="7"/>
  <c r="S45" i="7" s="1"/>
  <c r="O41" i="7"/>
  <c r="O40" i="7"/>
  <c r="D40" i="7" s="1"/>
  <c r="O39" i="7"/>
  <c r="D39" i="7" s="1"/>
  <c r="O38" i="7"/>
  <c r="D38" i="7" s="1"/>
  <c r="O37" i="7"/>
  <c r="O36" i="7"/>
  <c r="D36" i="7" s="1"/>
  <c r="O35" i="7"/>
  <c r="D35" i="7" s="1"/>
  <c r="O34" i="7"/>
  <c r="D34" i="7" s="1"/>
  <c r="O33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F44" i="7"/>
  <c r="F46" i="7" s="1"/>
  <c r="F48" i="7" s="1"/>
  <c r="F50" i="7" s="1"/>
  <c r="F52" i="7" s="1"/>
  <c r="F54" i="7" s="1"/>
  <c r="F56" i="7" s="1"/>
  <c r="F58" i="7" s="1"/>
  <c r="F60" i="7" s="1"/>
  <c r="F62" i="7" s="1"/>
  <c r="F64" i="7" s="1"/>
  <c r="F66" i="7" s="1"/>
  <c r="J62" i="7" s="1"/>
  <c r="J64" i="7" s="1"/>
  <c r="J66" i="7" s="1"/>
  <c r="L66" i="7" s="1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C52" i="2" s="1"/>
  <c r="O51" i="2"/>
  <c r="C51" i="2" s="1"/>
  <c r="O50" i="2"/>
  <c r="O44" i="2"/>
  <c r="O49" i="2"/>
  <c r="C55" i="2"/>
  <c r="C54" i="2"/>
  <c r="C49" i="2"/>
  <c r="O48" i="2"/>
  <c r="C48" i="2" s="1"/>
  <c r="O47" i="2"/>
  <c r="C47" i="2" s="1"/>
  <c r="O46" i="2"/>
  <c r="C46" i="2" s="1"/>
  <c r="O45" i="2"/>
  <c r="P43" i="2"/>
  <c r="P42" i="2"/>
  <c r="G42" i="2" s="1"/>
  <c r="P41" i="2"/>
  <c r="P40" i="2"/>
  <c r="P39" i="2"/>
  <c r="P38" i="2"/>
  <c r="G38" i="2" s="1"/>
  <c r="P37" i="2"/>
  <c r="P36" i="2"/>
  <c r="P35" i="2"/>
  <c r="P34" i="2"/>
  <c r="G34" i="2" s="1"/>
  <c r="C45" i="2"/>
  <c r="C50" i="2"/>
  <c r="C53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44" i="2"/>
  <c r="G36" i="2"/>
  <c r="G37" i="2"/>
  <c r="G39" i="2"/>
  <c r="G40" i="2"/>
  <c r="G41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35" i="2"/>
  <c r="F34" i="7"/>
  <c r="F36" i="7" s="1"/>
  <c r="F38" i="7" s="1"/>
  <c r="F40" i="7" s="1"/>
  <c r="F42" i="7" s="1"/>
  <c r="J46" i="7" s="1"/>
  <c r="J48" i="7" s="1"/>
  <c r="J50" i="7" s="1"/>
  <c r="J52" i="7" s="1"/>
  <c r="J54" i="7" s="1"/>
  <c r="J56" i="7" s="1"/>
  <c r="J58" i="7" s="1"/>
  <c r="J60" i="7" s="1"/>
  <c r="I45" i="2"/>
  <c r="I47" i="2" s="1"/>
  <c r="I49" i="2" s="1"/>
  <c r="I51" i="2" s="1"/>
  <c r="I53" i="2" s="1"/>
  <c r="I55" i="2" s="1"/>
  <c r="I57" i="2" s="1"/>
  <c r="I59" i="2" s="1"/>
  <c r="I61" i="2" s="1"/>
  <c r="I63" i="2" s="1"/>
  <c r="I65" i="2" s="1"/>
  <c r="E67" i="2" s="1"/>
  <c r="E69" i="2" s="1"/>
  <c r="E71" i="2" s="1"/>
  <c r="E73" i="2" s="1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44" i="2"/>
  <c r="D42" i="7" l="1"/>
  <c r="G43" i="2"/>
  <c r="S44" i="2"/>
  <c r="D40" i="5"/>
  <c r="S41" i="5"/>
  <c r="J42" i="3"/>
  <c r="L40" i="3"/>
  <c r="L58" i="3"/>
  <c r="J60" i="3"/>
  <c r="J52" i="4"/>
  <c r="L50" i="4"/>
  <c r="L36" i="5"/>
  <c r="F38" i="5"/>
  <c r="L64" i="7"/>
  <c r="L62" i="7"/>
  <c r="I35" i="2"/>
  <c r="I37" i="2" s="1"/>
  <c r="I39" i="2" s="1"/>
  <c r="I41" i="2" s="1"/>
  <c r="I43" i="2" s="1"/>
  <c r="E45" i="2" s="1"/>
  <c r="J44" i="3" l="1"/>
  <c r="L42" i="3"/>
  <c r="L60" i="3"/>
  <c r="J62" i="3"/>
  <c r="L62" i="3" s="1"/>
  <c r="J54" i="4"/>
  <c r="L52" i="4"/>
  <c r="L38" i="5"/>
  <c r="F40" i="5"/>
  <c r="L60" i="7"/>
  <c r="K45" i="2"/>
  <c r="E47" i="2"/>
  <c r="L44" i="3" l="1"/>
  <c r="J46" i="3"/>
  <c r="J38" i="4"/>
  <c r="L54" i="4"/>
  <c r="L40" i="5"/>
  <c r="J42" i="5"/>
  <c r="L46" i="7"/>
  <c r="K47" i="2"/>
  <c r="E49" i="2"/>
  <c r="J48" i="3" l="1"/>
  <c r="L48" i="3" s="1"/>
  <c r="L46" i="3"/>
  <c r="J40" i="4"/>
  <c r="L38" i="4"/>
  <c r="L42" i="5"/>
  <c r="J44" i="5"/>
  <c r="J46" i="5" s="1"/>
  <c r="J48" i="5" s="1"/>
  <c r="J50" i="5" s="1"/>
  <c r="L58" i="7"/>
  <c r="L56" i="7"/>
  <c r="K49" i="2"/>
  <c r="E51" i="2"/>
  <c r="J42" i="4" l="1"/>
  <c r="L40" i="4"/>
  <c r="J52" i="5"/>
  <c r="L50" i="5"/>
  <c r="L48" i="5"/>
  <c r="L46" i="5"/>
  <c r="L54" i="7"/>
  <c r="K51" i="2"/>
  <c r="E53" i="2"/>
  <c r="J44" i="4" l="1"/>
  <c r="L44" i="4" s="1"/>
  <c r="L42" i="4"/>
  <c r="J54" i="5"/>
  <c r="L52" i="5"/>
  <c r="L44" i="5"/>
  <c r="L52" i="7"/>
  <c r="E55" i="2"/>
  <c r="K53" i="2"/>
  <c r="J56" i="5" l="1"/>
  <c r="L56" i="5" s="1"/>
  <c r="L54" i="5"/>
  <c r="L48" i="7"/>
  <c r="L50" i="7"/>
  <c r="E57" i="2"/>
  <c r="K55" i="2"/>
  <c r="E59" i="2" l="1"/>
  <c r="K57" i="2"/>
  <c r="E61" i="2" l="1"/>
  <c r="K59" i="2"/>
  <c r="E63" i="2" l="1"/>
  <c r="K61" i="2"/>
  <c r="E65" i="2" l="1"/>
  <c r="K65" i="2" s="1"/>
  <c r="K63" i="2"/>
</calcChain>
</file>

<file path=xl/sharedStrings.xml><?xml version="1.0" encoding="utf-8"?>
<sst xmlns="http://schemas.openxmlformats.org/spreadsheetml/2006/main" count="381" uniqueCount="112">
  <si>
    <t>T000301390</t>
  </si>
  <si>
    <t>T000301392</t>
  </si>
  <si>
    <t>T000301394</t>
  </si>
  <si>
    <t>T000301396</t>
  </si>
  <si>
    <t>T000301398</t>
  </si>
  <si>
    <t>T000301400</t>
  </si>
  <si>
    <t>T000301414</t>
  </si>
  <si>
    <t>T000301412</t>
  </si>
  <si>
    <t>T000301410</t>
  </si>
  <si>
    <t>T000301408</t>
  </si>
  <si>
    <t>T000301406</t>
  </si>
  <si>
    <t>T000301404</t>
  </si>
  <si>
    <t>Robot 1</t>
  </si>
  <si>
    <t>Robot 2</t>
  </si>
  <si>
    <t>WORKBENCH 1- ILLESCAS</t>
  </si>
  <si>
    <t>TIP</t>
  </si>
  <si>
    <t>ROOT</t>
  </si>
  <si>
    <t>SHELVES</t>
  </si>
  <si>
    <t>STRINGER 7</t>
  </si>
  <si>
    <t>STRINGER 9</t>
  </si>
  <si>
    <t>ROBOT</t>
  </si>
  <si>
    <t>1+2</t>
  </si>
  <si>
    <t>ORDEN</t>
  </si>
  <si>
    <t>REF</t>
  </si>
  <si>
    <t>DIST. ROBOTS</t>
  </si>
  <si>
    <t>LONG(mm)</t>
  </si>
  <si>
    <t>REF. CURING TOOL</t>
  </si>
  <si>
    <t>DIST. X</t>
  </si>
  <si>
    <t>Shelf</t>
  </si>
  <si>
    <t>Num. Shelf</t>
  </si>
  <si>
    <t xml:space="preserve"> </t>
  </si>
  <si>
    <t>STRINGER 13</t>
  </si>
  <si>
    <t>STRINGER 12</t>
  </si>
  <si>
    <t>STRINGER 14</t>
  </si>
  <si>
    <t>STRINGER 15</t>
  </si>
  <si>
    <t>T000301450</t>
  </si>
  <si>
    <t>T000301456</t>
  </si>
  <si>
    <t>T000301454</t>
  </si>
  <si>
    <t>T000301448</t>
  </si>
  <si>
    <t>T000301452</t>
  </si>
  <si>
    <t>T000301446</t>
  </si>
  <si>
    <t>T000301438</t>
  </si>
  <si>
    <t>T000301436</t>
  </si>
  <si>
    <t>T000301444</t>
  </si>
  <si>
    <t>T000301434</t>
  </si>
  <si>
    <t>T000301432</t>
  </si>
  <si>
    <t>T000301440</t>
  </si>
  <si>
    <t>POS 1</t>
  </si>
  <si>
    <t>POS 2</t>
  </si>
  <si>
    <t>POS 3</t>
  </si>
  <si>
    <t>POS 4</t>
  </si>
  <si>
    <t>POS 5</t>
  </si>
  <si>
    <t>POS 6</t>
  </si>
  <si>
    <t>WORKBENCH 5- ILLESCAS</t>
  </si>
  <si>
    <t>empty</t>
  </si>
  <si>
    <t>WORKBENCH 4- ILLESCAS</t>
  </si>
  <si>
    <t>STRINGER 3</t>
  </si>
  <si>
    <t>STRINGER 4</t>
  </si>
  <si>
    <t>STRINGER 8</t>
  </si>
  <si>
    <t>STRINGER 16</t>
  </si>
  <si>
    <t>T000301460</t>
  </si>
  <si>
    <t>T000301402</t>
  </si>
  <si>
    <t>T000301458</t>
  </si>
  <si>
    <t>T000301368</t>
  </si>
  <si>
    <t>T000301360</t>
  </si>
  <si>
    <t>T000301366</t>
  </si>
  <si>
    <t>T000301358</t>
  </si>
  <si>
    <t>T000301364</t>
  </si>
  <si>
    <t>T000301356</t>
  </si>
  <si>
    <t>T000301362</t>
  </si>
  <si>
    <t>,</t>
  </si>
  <si>
    <t>2+1</t>
  </si>
  <si>
    <t>STRINGER 11</t>
  </si>
  <si>
    <t>STRINGER 10</t>
  </si>
  <si>
    <t>STRINGER 17</t>
  </si>
  <si>
    <t>STRINGER 18</t>
  </si>
  <si>
    <t>T000301424</t>
  </si>
  <si>
    <t>T000301416</t>
  </si>
  <si>
    <t>T000301426</t>
  </si>
  <si>
    <t>T000301418</t>
  </si>
  <si>
    <t>T000301428</t>
  </si>
  <si>
    <t>T000301420</t>
  </si>
  <si>
    <t>T000301430</t>
  </si>
  <si>
    <t>T000301422</t>
  </si>
  <si>
    <t>T000301462</t>
  </si>
  <si>
    <t>T000301466</t>
  </si>
  <si>
    <t>T000301464</t>
  </si>
  <si>
    <t>EMPTY</t>
  </si>
  <si>
    <t>PUNTO DE INICIO ROBOT 2</t>
  </si>
  <si>
    <t>PUNTO DE INICIO ROBOT 1</t>
  </si>
  <si>
    <t>WORKBENCH 3- ILLESCAS</t>
  </si>
  <si>
    <t>WORKBENCH 2- ILLESCAS</t>
  </si>
  <si>
    <t>STRINGER 5</t>
  </si>
  <si>
    <t>STRINGER 2</t>
  </si>
  <si>
    <t>STRINGER 6</t>
  </si>
  <si>
    <t>T000301380</t>
  </si>
  <si>
    <t>T000301370</t>
  </si>
  <si>
    <t>T000301382</t>
  </si>
  <si>
    <t>T000301374</t>
  </si>
  <si>
    <t>T000301384</t>
  </si>
  <si>
    <t>T000301376</t>
  </si>
  <si>
    <t>T000301386</t>
  </si>
  <si>
    <t>T000301378</t>
  </si>
  <si>
    <t>T000301388</t>
  </si>
  <si>
    <t>T000301352</t>
  </si>
  <si>
    <t>T000301354</t>
  </si>
  <si>
    <t>T000301372</t>
  </si>
  <si>
    <t>DIST. BANDEJAS</t>
  </si>
  <si>
    <t>CONDICION</t>
  </si>
  <si>
    <t>CONDICIÓN</t>
  </si>
  <si>
    <t>T000301442</t>
  </si>
  <si>
    <t>Orden de carga de ROOT a 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</si>
</sst>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/>
    <xf numFmtId="0" fontId="0" fillId="2" borderId="5" xfId="0" applyFill="1" applyBorder="1"/>
    <xf numFmtId="0" fontId="0" fillId="2" borderId="8" xfId="0" applyFill="1" applyBorder="1"/>
    <xf numFmtId="0" fontId="0" fillId="2" borderId="9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8" xfId="0" applyFill="1" applyBorder="1"/>
    <xf numFmtId="164" fontId="0" fillId="0" borderId="1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6" xfId="0" applyFont="1" applyFill="1" applyBorder="1"/>
    <xf numFmtId="0" fontId="1" fillId="0" borderId="17" xfId="0" applyFont="1" applyFill="1" applyBorder="1"/>
    <xf numFmtId="0" fontId="0" fillId="4" borderId="20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21" xfId="0" applyFill="1" applyBorder="1"/>
    <xf numFmtId="0" fontId="0" fillId="0" borderId="18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9" xfId="0" applyBorder="1"/>
    <xf numFmtId="0" fontId="0" fillId="0" borderId="1" xfId="0" applyBorder="1" applyAlignment="1">
      <alignment horizontal="center"/>
    </xf>
    <xf numFmtId="0" fontId="0" fillId="0" borderId="21" xfId="0" applyBorder="1"/>
    <xf numFmtId="0" fontId="0" fillId="0" borderId="2" xfId="0" applyBorder="1"/>
    <xf numFmtId="164" fontId="0" fillId="0" borderId="2" xfId="0" applyNumberFormat="1" applyBorder="1" applyAlignment="1">
      <alignment horizontal="center"/>
    </xf>
    <xf numFmtId="0" fontId="0" fillId="2" borderId="21" xfId="0" applyFill="1" applyBorder="1"/>
    <xf numFmtId="0" fontId="0" fillId="2" borderId="22" xfId="0" applyFill="1" applyBorder="1"/>
    <xf numFmtId="1" fontId="0" fillId="0" borderId="13" xfId="0" applyNumberFormat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10" xfId="0" applyBorder="1" applyAlignment="1"/>
    <xf numFmtId="0" fontId="0" fillId="0" borderId="25" xfId="0" applyBorder="1"/>
    <xf numFmtId="0" fontId="3" fillId="3" borderId="1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0" borderId="0" xfId="0" applyFont="1" applyFill="1" applyBorder="1" applyAlignment="1"/>
    <xf numFmtId="164" fontId="0" fillId="0" borderId="24" xfId="0" applyNumberFormat="1" applyBorder="1" applyAlignment="1">
      <alignment horizontal="center"/>
    </xf>
    <xf numFmtId="0" fontId="0" fillId="0" borderId="24" xfId="0" applyFill="1" applyBorder="1"/>
    <xf numFmtId="0" fontId="1" fillId="3" borderId="6" xfId="0" applyFont="1" applyFill="1" applyBorder="1"/>
    <xf numFmtId="0" fontId="1" fillId="3" borderId="19" xfId="0" applyFont="1" applyFill="1" applyBorder="1"/>
    <xf numFmtId="0" fontId="1" fillId="3" borderId="9" xfId="0" applyFont="1" applyFill="1" applyBorder="1"/>
    <xf numFmtId="0" fontId="0" fillId="4" borderId="9" xfId="0" applyFill="1" applyBorder="1"/>
    <xf numFmtId="0" fontId="0" fillId="2" borderId="7" xfId="0" applyFill="1" applyBorder="1"/>
    <xf numFmtId="0" fontId="0" fillId="2" borderId="20" xfId="0" applyFill="1" applyBorder="1"/>
    <xf numFmtId="1" fontId="0" fillId="0" borderId="1" xfId="0" applyNumberFormat="1" applyBorder="1" applyAlignment="1">
      <alignment horizontal="center"/>
    </xf>
    <xf numFmtId="0" fontId="0" fillId="0" borderId="36" xfId="0" applyBorder="1"/>
    <xf numFmtId="0" fontId="0" fillId="0" borderId="21" xfId="0" applyFill="1" applyBorder="1"/>
    <xf numFmtId="0" fontId="0" fillId="0" borderId="10" xfId="0" applyBorder="1"/>
    <xf numFmtId="0" fontId="0" fillId="4" borderId="31" xfId="0" applyFill="1" applyBorder="1"/>
    <xf numFmtId="0" fontId="5" fillId="0" borderId="3" xfId="0" applyFont="1" applyBorder="1" applyAlignment="1">
      <alignment horizontal="center"/>
    </xf>
    <xf numFmtId="0" fontId="1" fillId="0" borderId="38" xfId="0" applyFont="1" applyFill="1" applyBorder="1" applyAlignment="1">
      <alignment horizontal="center"/>
    </xf>
    <xf numFmtId="0" fontId="0" fillId="4" borderId="33" xfId="0" applyFill="1" applyBorder="1"/>
    <xf numFmtId="0" fontId="1" fillId="3" borderId="34" xfId="0" applyFont="1" applyFill="1" applyBorder="1" applyAlignment="1">
      <alignment horizontal="center"/>
    </xf>
    <xf numFmtId="0" fontId="0" fillId="0" borderId="36" xfId="0" applyBorder="1" applyAlignment="1">
      <alignment horizontal="center"/>
    </xf>
    <xf numFmtId="164" fontId="0" fillId="0" borderId="41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2" xfId="0" applyFill="1" applyBorder="1"/>
    <xf numFmtId="0" fontId="0" fillId="0" borderId="3" xfId="0" applyBorder="1" applyAlignment="1"/>
    <xf numFmtId="164" fontId="0" fillId="0" borderId="1" xfId="0" applyNumberFormat="1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" fillId="0" borderId="6" xfId="0" applyFont="1" applyFill="1" applyBorder="1"/>
    <xf numFmtId="0" fontId="0" fillId="0" borderId="35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6" xfId="0" applyFill="1" applyBorder="1"/>
    <xf numFmtId="0" fontId="0" fillId="2" borderId="36" xfId="0" applyFill="1" applyBorder="1"/>
    <xf numFmtId="0" fontId="1" fillId="0" borderId="45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64" fontId="0" fillId="0" borderId="35" xfId="0" applyNumberFormat="1" applyBorder="1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1" fillId="3" borderId="48" xfId="0" applyFont="1" applyFill="1" applyBorder="1" applyAlignment="1">
      <alignment horizontal="center"/>
    </xf>
    <xf numFmtId="1" fontId="0" fillId="0" borderId="49" xfId="0" applyNumberForma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164" fontId="0" fillId="0" borderId="51" xfId="0" applyNumberForma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31" xfId="0" applyFill="1" applyBorder="1"/>
    <xf numFmtId="0" fontId="0" fillId="4" borderId="1" xfId="0" applyFill="1" applyBorder="1"/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0" fontId="0" fillId="0" borderId="42" xfId="0" applyBorder="1"/>
    <xf numFmtId="1" fontId="0" fillId="0" borderId="14" xfId="0" applyNumberFormat="1" applyBorder="1" applyAlignment="1">
      <alignment horizontal="center"/>
    </xf>
    <xf numFmtId="164" fontId="0" fillId="0" borderId="40" xfId="0" applyNumberFormat="1" applyBorder="1" applyAlignment="1">
      <alignment horizontal="center"/>
    </xf>
    <xf numFmtId="0" fontId="0" fillId="0" borderId="10" xfId="0" applyFill="1" applyBorder="1" applyAlignment="1"/>
    <xf numFmtId="0" fontId="0" fillId="0" borderId="35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1" fillId="4" borderId="32" xfId="0" applyFont="1" applyFill="1" applyBorder="1"/>
    <xf numFmtId="0" fontId="1" fillId="4" borderId="21" xfId="0" applyFont="1" applyFill="1" applyBorder="1"/>
    <xf numFmtId="0" fontId="1" fillId="2" borderId="36" xfId="0" applyFont="1" applyFill="1" applyBorder="1"/>
    <xf numFmtId="0" fontId="1" fillId="2" borderId="32" xfId="0" applyFont="1" applyFill="1" applyBorder="1"/>
    <xf numFmtId="0" fontId="6" fillId="0" borderId="34" xfId="0" applyFont="1" applyBorder="1"/>
    <xf numFmtId="0" fontId="0" fillId="0" borderId="3" xfId="0" applyFill="1" applyBorder="1" applyAlignment="1"/>
    <xf numFmtId="0" fontId="0" fillId="0" borderId="10" xfId="0" applyBorder="1" applyAlignment="1">
      <alignment horizontal="center"/>
    </xf>
    <xf numFmtId="0" fontId="1" fillId="2" borderId="21" xfId="0" applyFont="1" applyFill="1" applyBorder="1"/>
    <xf numFmtId="0" fontId="1" fillId="2" borderId="53" xfId="0" applyFont="1" applyFill="1" applyBorder="1"/>
    <xf numFmtId="0" fontId="0" fillId="2" borderId="54" xfId="0" applyFill="1" applyBorder="1"/>
    <xf numFmtId="0" fontId="1" fillId="2" borderId="54" xfId="0" applyFont="1" applyFill="1" applyBorder="1"/>
    <xf numFmtId="0" fontId="1" fillId="4" borderId="29" xfId="0" applyFont="1" applyFill="1" applyBorder="1"/>
    <xf numFmtId="0" fontId="0" fillId="2" borderId="52" xfId="0" applyFill="1" applyBorder="1"/>
    <xf numFmtId="0" fontId="1" fillId="2" borderId="55" xfId="0" applyFont="1" applyFill="1" applyBorder="1"/>
    <xf numFmtId="164" fontId="0" fillId="0" borderId="56" xfId="0" applyNumberFormat="1" applyBorder="1" applyAlignment="1">
      <alignment horizontal="center"/>
    </xf>
    <xf numFmtId="0" fontId="0" fillId="0" borderId="43" xfId="0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0" borderId="42" xfId="0" applyFill="1" applyBorder="1"/>
    <xf numFmtId="0" fontId="1" fillId="0" borderId="57" xfId="0" applyFon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50" xfId="0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8" xfId="0" applyFont="1" applyBorder="1"/>
    <xf numFmtId="0" fontId="0" fillId="4" borderId="21" xfId="0" applyFill="1" applyBorder="1" applyAlignment="1">
      <alignment horizontal="center"/>
    </xf>
    <xf numFmtId="0" fontId="1" fillId="4" borderId="1" xfId="0" applyFont="1" applyFill="1" applyBorder="1"/>
    <xf numFmtId="164" fontId="0" fillId="0" borderId="33" xfId="0" applyNumberFormat="1" applyBorder="1" applyAlignment="1">
      <alignment horizontal="center"/>
    </xf>
    <xf numFmtId="164" fontId="0" fillId="0" borderId="33" xfId="0" applyNumberFormat="1" applyFill="1" applyBorder="1" applyAlignment="1">
      <alignment horizontal="center"/>
    </xf>
    <xf numFmtId="0" fontId="0" fillId="4" borderId="23" xfId="0" applyFill="1" applyBorder="1"/>
    <xf numFmtId="0" fontId="0" fillId="0" borderId="13" xfId="0" applyFill="1" applyBorder="1"/>
    <xf numFmtId="0" fontId="0" fillId="0" borderId="50" xfId="0" applyBorder="1"/>
    <xf numFmtId="164" fontId="0" fillId="0" borderId="39" xfId="0" applyNumberFormat="1" applyBorder="1" applyAlignment="1">
      <alignment horizontal="center"/>
    </xf>
    <xf numFmtId="0" fontId="0" fillId="0" borderId="33" xfId="0" applyBorder="1"/>
    <xf numFmtId="0" fontId="0" fillId="0" borderId="60" xfId="0" applyBorder="1"/>
    <xf numFmtId="0" fontId="6" fillId="0" borderId="3" xfId="0" applyFont="1" applyBorder="1"/>
    <xf numFmtId="0" fontId="0" fillId="0" borderId="29" xfId="0" applyFill="1" applyBorder="1" applyAlignment="1">
      <alignment horizontal="center"/>
    </xf>
    <xf numFmtId="0" fontId="0" fillId="0" borderId="11" xfId="0" applyBorder="1"/>
    <xf numFmtId="0" fontId="9" fillId="0" borderId="0" xfId="0" applyFont="1" applyAlignment="1">
      <alignment horizontal="center" vertical="center"/>
    </xf>
    <xf numFmtId="0" fontId="0" fillId="0" borderId="51" xfId="0" applyFill="1" applyBorder="1" applyAlignment="1">
      <alignment horizontal="center"/>
    </xf>
    <xf numFmtId="0" fontId="0" fillId="0" borderId="30" xfId="0" applyFill="1" applyBorder="1"/>
    <xf numFmtId="0" fontId="0" fillId="0" borderId="25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3" xfId="0" applyFont="1" applyBorder="1"/>
    <xf numFmtId="0" fontId="1" fillId="0" borderId="3" xfId="0" applyFont="1" applyFill="1" applyBorder="1"/>
    <xf numFmtId="0" fontId="5" fillId="0" borderId="10" xfId="0" applyFont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5" borderId="36" xfId="0" applyFill="1" applyBorder="1" applyAlignment="1">
      <alignment horizontal="center" vertical="center"/>
    </xf>
    <xf numFmtId="0" fontId="0" fillId="5" borderId="42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2" borderId="5" xfId="0" applyFont="1" applyFill="1" applyBorder="1"/>
    <xf numFmtId="0" fontId="0" fillId="4" borderId="6" xfId="0" applyFont="1" applyFill="1" applyBorder="1"/>
    <xf numFmtId="0" fontId="0" fillId="0" borderId="32" xfId="0" applyBorder="1"/>
    <xf numFmtId="0" fontId="10" fillId="2" borderId="25" xfId="0" applyFont="1" applyFill="1" applyBorder="1" applyAlignment="1">
      <alignment horizontal="center"/>
    </xf>
    <xf numFmtId="0" fontId="0" fillId="0" borderId="50" xfId="0" applyBorder="1" applyAlignment="1">
      <alignment horizontal="center"/>
    </xf>
    <xf numFmtId="0" fontId="1" fillId="2" borderId="43" xfId="0" applyFont="1" applyFill="1" applyBorder="1"/>
    <xf numFmtId="0" fontId="0" fillId="2" borderId="36" xfId="0" applyFont="1" applyFill="1" applyBorder="1"/>
    <xf numFmtId="0" fontId="0" fillId="4" borderId="21" xfId="0" applyFont="1" applyFill="1" applyBorder="1"/>
    <xf numFmtId="0" fontId="0" fillId="4" borderId="22" xfId="0" applyFont="1" applyFill="1" applyBorder="1"/>
    <xf numFmtId="1" fontId="0" fillId="0" borderId="35" xfId="0" applyNumberFormat="1" applyBorder="1" applyAlignment="1">
      <alignment horizontal="center"/>
    </xf>
    <xf numFmtId="164" fontId="0" fillId="0" borderId="43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164" fontId="0" fillId="0" borderId="42" xfId="0" applyNumberFormat="1" applyBorder="1" applyAlignment="1">
      <alignment horizontal="center"/>
    </xf>
    <xf numFmtId="0" fontId="0" fillId="2" borderId="21" xfId="0" applyFont="1" applyFill="1" applyBorder="1"/>
    <xf numFmtId="0" fontId="0" fillId="2" borderId="22" xfId="0" applyFont="1" applyFill="1" applyBorder="1"/>
    <xf numFmtId="0" fontId="0" fillId="0" borderId="33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2" borderId="4" xfId="0" applyFont="1" applyFill="1" applyBorder="1"/>
    <xf numFmtId="0" fontId="0" fillId="2" borderId="7" xfId="0" applyFont="1" applyFill="1" applyBorder="1"/>
    <xf numFmtId="0" fontId="1" fillId="3" borderId="58" xfId="0" applyFont="1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1" fillId="4" borderId="5" xfId="0" applyFont="1" applyFill="1" applyBorder="1"/>
    <xf numFmtId="0" fontId="0" fillId="4" borderId="8" xfId="0" applyFont="1" applyFill="1" applyBorder="1"/>
    <xf numFmtId="0" fontId="0" fillId="2" borderId="6" xfId="0" applyFont="1" applyFill="1" applyBorder="1"/>
    <xf numFmtId="0" fontId="1" fillId="4" borderId="4" xfId="0" applyFont="1" applyFill="1" applyBorder="1"/>
    <xf numFmtId="0" fontId="0" fillId="4" borderId="22" xfId="0" applyFill="1" applyBorder="1" applyAlignment="1">
      <alignment horizontal="center"/>
    </xf>
    <xf numFmtId="0" fontId="0" fillId="0" borderId="44" xfId="0" applyFill="1" applyBorder="1" applyAlignment="1">
      <alignment horizontal="center"/>
    </xf>
    <xf numFmtId="164" fontId="0" fillId="0" borderId="60" xfId="0" applyNumberFormat="1" applyFill="1" applyBorder="1" applyAlignment="1">
      <alignment horizontal="center"/>
    </xf>
    <xf numFmtId="164" fontId="0" fillId="5" borderId="61" xfId="0" applyNumberFormat="1" applyFill="1" applyBorder="1" applyAlignment="1">
      <alignment horizontal="center"/>
    </xf>
    <xf numFmtId="164" fontId="0" fillId="5" borderId="62" xfId="0" applyNumberFormat="1" applyFill="1" applyBorder="1" applyAlignment="1">
      <alignment horizontal="center"/>
    </xf>
    <xf numFmtId="164" fontId="0" fillId="0" borderId="62" xfId="0" applyNumberFormat="1" applyBorder="1" applyAlignment="1">
      <alignment horizontal="center"/>
    </xf>
    <xf numFmtId="164" fontId="0" fillId="0" borderId="6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/>
    </xf>
    <xf numFmtId="0" fontId="0" fillId="2" borderId="8" xfId="0" applyFont="1" applyFill="1" applyBorder="1"/>
    <xf numFmtId="0" fontId="0" fillId="2" borderId="9" xfId="0" applyFont="1" applyFill="1" applyBorder="1"/>
    <xf numFmtId="0" fontId="0" fillId="4" borderId="9" xfId="0" applyFont="1" applyFill="1" applyBorder="1"/>
    <xf numFmtId="0" fontId="0" fillId="2" borderId="40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0" borderId="16" xfId="0" applyBorder="1"/>
    <xf numFmtId="0" fontId="0" fillId="0" borderId="3" xfId="0" applyBorder="1"/>
    <xf numFmtId="0" fontId="0" fillId="4" borderId="1" xfId="0" applyFont="1" applyFill="1" applyBorder="1"/>
    <xf numFmtId="0" fontId="0" fillId="0" borderId="6" xfId="0" applyBorder="1" applyAlignment="1">
      <alignment horizontal="center" vertical="center"/>
    </xf>
    <xf numFmtId="0" fontId="0" fillId="5" borderId="35" xfId="0" applyFill="1" applyBorder="1"/>
    <xf numFmtId="0" fontId="0" fillId="5" borderId="1" xfId="0" applyFill="1" applyBorder="1"/>
    <xf numFmtId="0" fontId="1" fillId="5" borderId="1" xfId="0" applyFont="1" applyFill="1" applyBorder="1"/>
    <xf numFmtId="0" fontId="1" fillId="5" borderId="2" xfId="0" applyFont="1" applyFill="1" applyBorder="1"/>
    <xf numFmtId="0" fontId="0" fillId="0" borderId="49" xfId="0" applyFill="1" applyBorder="1"/>
    <xf numFmtId="164" fontId="0" fillId="0" borderId="44" xfId="0" applyNumberFormat="1" applyBorder="1" applyAlignment="1">
      <alignment horizontal="center"/>
    </xf>
    <xf numFmtId="0" fontId="5" fillId="0" borderId="6" xfId="0" applyFont="1" applyBorder="1" applyAlignment="1">
      <alignment horizontal="center"/>
    </xf>
    <xf numFmtId="164" fontId="0" fillId="0" borderId="60" xfId="0" applyNumberFormat="1" applyBorder="1" applyAlignment="1">
      <alignment horizontal="center"/>
    </xf>
    <xf numFmtId="0" fontId="1" fillId="0" borderId="45" xfId="0" applyFont="1" applyFill="1" applyBorder="1" applyAlignment="1">
      <alignment horizontal="center"/>
    </xf>
    <xf numFmtId="1" fontId="0" fillId="0" borderId="43" xfId="0" applyNumberFormat="1" applyBorder="1" applyAlignment="1">
      <alignment horizontal="center"/>
    </xf>
    <xf numFmtId="0" fontId="0" fillId="0" borderId="22" xfId="0" applyBorder="1"/>
    <xf numFmtId="1" fontId="0" fillId="0" borderId="42" xfId="0" applyNumberFormat="1" applyBorder="1" applyAlignment="1">
      <alignment horizontal="center"/>
    </xf>
    <xf numFmtId="0" fontId="0" fillId="0" borderId="49" xfId="0" applyFont="1" applyFill="1" applyBorder="1"/>
    <xf numFmtId="0" fontId="0" fillId="0" borderId="13" xfId="0" applyFont="1" applyFill="1" applyBorder="1"/>
    <xf numFmtId="0" fontId="1" fillId="4" borderId="13" xfId="0" applyFont="1" applyFill="1" applyBorder="1" applyAlignment="1">
      <alignment horizontal="center"/>
    </xf>
    <xf numFmtId="0" fontId="0" fillId="4" borderId="13" xfId="0" applyFont="1" applyFill="1" applyBorder="1" applyAlignment="1">
      <alignment horizontal="center"/>
    </xf>
    <xf numFmtId="0" fontId="0" fillId="4" borderId="50" xfId="0" applyFont="1" applyFill="1" applyBorder="1" applyAlignment="1">
      <alignment horizontal="center"/>
    </xf>
    <xf numFmtId="0" fontId="1" fillId="0" borderId="10" xfId="0" applyFont="1" applyFill="1" applyBorder="1"/>
    <xf numFmtId="0" fontId="0" fillId="0" borderId="24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57" xfId="0" applyFont="1" applyBorder="1" applyAlignment="1">
      <alignment horizontal="center"/>
    </xf>
    <xf numFmtId="164" fontId="0" fillId="0" borderId="44" xfId="0" applyNumberForma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4" borderId="13" xfId="0" applyFont="1" applyFill="1" applyBorder="1"/>
    <xf numFmtId="0" fontId="1" fillId="4" borderId="23" xfId="0" applyFont="1" applyFill="1" applyBorder="1"/>
    <xf numFmtId="164" fontId="0" fillId="0" borderId="35" xfId="0" applyNumberFormat="1" applyBorder="1"/>
    <xf numFmtId="0" fontId="0" fillId="0" borderId="64" xfId="0" applyBorder="1" applyAlignment="1">
      <alignment horizontal="center"/>
    </xf>
    <xf numFmtId="0" fontId="0" fillId="0" borderId="5" xfId="0" applyFont="1" applyBorder="1"/>
    <xf numFmtId="0" fontId="0" fillId="0" borderId="0" xfId="0" applyFont="1"/>
    <xf numFmtId="0" fontId="0" fillId="0" borderId="8" xfId="0" applyFont="1" applyBorder="1"/>
    <xf numFmtId="0" fontId="0" fillId="4" borderId="7" xfId="0" applyFont="1" applyFill="1" applyBorder="1"/>
    <xf numFmtId="0" fontId="0" fillId="0" borderId="0" xfId="0" applyFont="1" applyFill="1" applyBorder="1"/>
    <xf numFmtId="0" fontId="0" fillId="4" borderId="5" xfId="0" applyFont="1" applyFill="1" applyBorder="1"/>
    <xf numFmtId="0" fontId="0" fillId="2" borderId="51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2" borderId="54" xfId="0" applyFont="1" applyFill="1" applyBorder="1"/>
    <xf numFmtId="0" fontId="0" fillId="4" borderId="29" xfId="0" applyFont="1" applyFill="1" applyBorder="1"/>
    <xf numFmtId="0" fontId="0" fillId="2" borderId="53" xfId="0" applyFont="1" applyFill="1" applyBorder="1"/>
    <xf numFmtId="0" fontId="0" fillId="4" borderId="51" xfId="0" applyFont="1" applyFill="1" applyBorder="1"/>
    <xf numFmtId="0" fontId="0" fillId="4" borderId="24" xfId="0" applyFont="1" applyFill="1" applyBorder="1"/>
    <xf numFmtId="0" fontId="0" fillId="4" borderId="25" xfId="0" applyFont="1" applyFill="1" applyBorder="1"/>
    <xf numFmtId="0" fontId="0" fillId="2" borderId="52" xfId="0" applyFont="1" applyFill="1" applyBorder="1"/>
    <xf numFmtId="0" fontId="0" fillId="4" borderId="11" xfId="0" applyFont="1" applyFill="1" applyBorder="1"/>
    <xf numFmtId="0" fontId="0" fillId="0" borderId="35" xfId="0" applyBorder="1"/>
    <xf numFmtId="0" fontId="6" fillId="0" borderId="6" xfId="0" applyFont="1" applyBorder="1" applyAlignment="1">
      <alignment horizontal="center"/>
    </xf>
    <xf numFmtId="1" fontId="0" fillId="0" borderId="36" xfId="0" applyNumberFormat="1" applyFill="1" applyBorder="1" applyAlignment="1">
      <alignment horizontal="center"/>
    </xf>
    <xf numFmtId="1" fontId="0" fillId="0" borderId="42" xfId="0" applyNumberFormat="1" applyFill="1" applyBorder="1" applyAlignment="1">
      <alignment horizontal="center"/>
    </xf>
    <xf numFmtId="0" fontId="0" fillId="5" borderId="30" xfId="0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0" fillId="5" borderId="21" xfId="0" applyFill="1" applyBorder="1"/>
    <xf numFmtId="0" fontId="0" fillId="5" borderId="22" xfId="0" applyFill="1" applyBorder="1"/>
    <xf numFmtId="0" fontId="1" fillId="5" borderId="32" xfId="0" applyFont="1" applyFill="1" applyBorder="1"/>
    <xf numFmtId="0" fontId="1" fillId="4" borderId="20" xfId="0" applyFont="1" applyFill="1" applyBorder="1"/>
    <xf numFmtId="0" fontId="0" fillId="5" borderId="33" xfId="0" applyFill="1" applyBorder="1"/>
    <xf numFmtId="0" fontId="0" fillId="5" borderId="60" xfId="0" applyFill="1" applyBorder="1"/>
    <xf numFmtId="0" fontId="1" fillId="4" borderId="33" xfId="0" applyFont="1" applyFill="1" applyBorder="1"/>
    <xf numFmtId="0" fontId="1" fillId="4" borderId="44" xfId="0" applyFont="1" applyFill="1" applyBorder="1"/>
    <xf numFmtId="0" fontId="1" fillId="4" borderId="15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0" borderId="37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8" fillId="0" borderId="13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9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137271</xdr:colOff>
      <xdr:row>12</xdr:row>
      <xdr:rowOff>120113</xdr:rowOff>
    </xdr:from>
    <xdr:to>
      <xdr:col>2</xdr:col>
      <xdr:colOff>406212</xdr:colOff>
      <xdr:row>14</xdr:row>
      <xdr:rowOff>8054</xdr:rowOff>
    </xdr:to>
    <xdr:sp macro="" textlink="">
      <xdr:nvSpPr>
        <xdr:cNvPr id="4" name="3 CuadroTexto"/>
        <xdr:cNvSpPr txBox="1"/>
      </xdr:nvSpPr>
      <xdr:spPr>
        <a:xfrm>
          <a:off x="2089896" y="2620426"/>
          <a:ext cx="268941" cy="2689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1">
              <a:solidFill>
                <a:srgbClr val="FF0000"/>
              </a:solidFill>
            </a:rPr>
            <a:t>X</a:t>
          </a:r>
        </a:p>
      </xdr:txBody>
    </xdr:sp>
    <xdr:clientData/>
  </xdr:twoCellAnchor>
  <xdr:twoCellAnchor>
    <xdr:from>
      <xdr:col>1</xdr:col>
      <xdr:colOff>0</xdr:colOff>
      <xdr:row>12</xdr:row>
      <xdr:rowOff>113109</xdr:rowOff>
    </xdr:from>
    <xdr:to>
      <xdr:col>2</xdr:col>
      <xdr:colOff>47625</xdr:colOff>
      <xdr:row>14</xdr:row>
      <xdr:rowOff>11906</xdr:rowOff>
    </xdr:to>
    <xdr:grpSp>
      <xdr:nvGrpSpPr>
        <xdr:cNvPr id="7" name="6 Grupo"/>
        <xdr:cNvGrpSpPr/>
      </xdr:nvGrpSpPr>
      <xdr:grpSpPr>
        <a:xfrm>
          <a:off x="1197429" y="2725680"/>
          <a:ext cx="918482" cy="279797"/>
          <a:chOff x="1190625" y="2613422"/>
          <a:chExt cx="1546411" cy="279797"/>
        </a:xfrm>
      </xdr:grpSpPr>
      <xdr:cxnSp macro="">
        <xdr:nvCxnSpPr>
          <xdr:cNvPr id="3" name="2 Conector recto de flecha"/>
          <xdr:cNvCxnSpPr/>
        </xdr:nvCxnSpPr>
        <xdr:spPr>
          <a:xfrm>
            <a:off x="1201829" y="2746842"/>
            <a:ext cx="1535207" cy="1763"/>
          </a:xfrm>
          <a:prstGeom prst="straightConnector1">
            <a:avLst/>
          </a:prstGeom>
          <a:ln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5 Conector recto"/>
          <xdr:cNvCxnSpPr/>
        </xdr:nvCxnSpPr>
        <xdr:spPr>
          <a:xfrm flipV="1">
            <a:off x="1190625" y="2613422"/>
            <a:ext cx="11906" cy="279797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15528</xdr:colOff>
      <xdr:row>4</xdr:row>
      <xdr:rowOff>133194</xdr:rowOff>
    </xdr:from>
    <xdr:to>
      <xdr:col>6</xdr:col>
      <xdr:colOff>329293</xdr:colOff>
      <xdr:row>5</xdr:row>
      <xdr:rowOff>144399</xdr:rowOff>
    </xdr:to>
    <xdr:sp macro="" textlink="">
      <xdr:nvSpPr>
        <xdr:cNvPr id="9" name="8 Combinar"/>
        <xdr:cNvSpPr/>
      </xdr:nvSpPr>
      <xdr:spPr>
        <a:xfrm rot="16200000" flipH="1">
          <a:off x="5514416" y="1056878"/>
          <a:ext cx="310562" cy="313765"/>
        </a:xfrm>
        <a:prstGeom prst="flowChartMerg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19</xdr:col>
      <xdr:colOff>310404</xdr:colOff>
      <xdr:row>5</xdr:row>
      <xdr:rowOff>187143</xdr:rowOff>
    </xdr:from>
    <xdr:to>
      <xdr:col>19</xdr:col>
      <xdr:colOff>624169</xdr:colOff>
      <xdr:row>7</xdr:row>
      <xdr:rowOff>97495</xdr:rowOff>
    </xdr:to>
    <xdr:sp macro="" textlink="">
      <xdr:nvSpPr>
        <xdr:cNvPr id="11" name="10 Combinar"/>
        <xdr:cNvSpPr/>
      </xdr:nvSpPr>
      <xdr:spPr>
        <a:xfrm rot="16200000" flipH="1">
          <a:off x="17310128" y="1407383"/>
          <a:ext cx="304959" cy="313765"/>
        </a:xfrm>
        <a:prstGeom prst="flowChartMerg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19</xdr:col>
      <xdr:colOff>337299</xdr:colOff>
      <xdr:row>7</xdr:row>
      <xdr:rowOff>191624</xdr:rowOff>
    </xdr:from>
    <xdr:to>
      <xdr:col>19</xdr:col>
      <xdr:colOff>651064</xdr:colOff>
      <xdr:row>9</xdr:row>
      <xdr:rowOff>101976</xdr:rowOff>
    </xdr:to>
    <xdr:sp macro="" textlink="">
      <xdr:nvSpPr>
        <xdr:cNvPr id="12" name="11 Combinar"/>
        <xdr:cNvSpPr/>
      </xdr:nvSpPr>
      <xdr:spPr>
        <a:xfrm rot="16200000" flipH="1">
          <a:off x="17337023" y="1806471"/>
          <a:ext cx="304959" cy="313765"/>
        </a:xfrm>
        <a:prstGeom prst="flowChartMerg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598715</xdr:colOff>
      <xdr:row>78</xdr:row>
      <xdr:rowOff>13606</xdr:rowOff>
    </xdr:from>
    <xdr:to>
      <xdr:col>18</xdr:col>
      <xdr:colOff>477613</xdr:colOff>
      <xdr:row>93</xdr:row>
      <xdr:rowOff>40820</xdr:rowOff>
    </xdr:to>
    <xdr:grpSp>
      <xdr:nvGrpSpPr>
        <xdr:cNvPr id="10" name="9 Grupo"/>
        <xdr:cNvGrpSpPr/>
      </xdr:nvGrpSpPr>
      <xdr:grpSpPr>
        <a:xfrm rot="10800000">
          <a:off x="1796144" y="15308035"/>
          <a:ext cx="14683469" cy="2884714"/>
          <a:chOff x="2054676" y="15797894"/>
          <a:chExt cx="14479361" cy="2884714"/>
        </a:xfrm>
      </xdr:grpSpPr>
      <xdr:pic>
        <xdr:nvPicPr>
          <xdr:cNvPr id="13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 rot="10800000">
            <a:off x="2054676" y="15797894"/>
            <a:ext cx="14479361" cy="1888671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14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653392" y="17907000"/>
            <a:ext cx="13221079" cy="775608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</xdr:grpSp>
    <xdr:clientData/>
  </xdr:twoCellAnchor>
  <xdr:twoCellAnchor>
    <xdr:from>
      <xdr:col>4</xdr:col>
      <xdr:colOff>0</xdr:colOff>
      <xdr:row>13</xdr:row>
      <xdr:rowOff>68036</xdr:rowOff>
    </xdr:from>
    <xdr:to>
      <xdr:col>4</xdr:col>
      <xdr:colOff>783702</xdr:colOff>
      <xdr:row>16</xdr:row>
      <xdr:rowOff>134472</xdr:rowOff>
    </xdr:to>
    <xdr:grpSp>
      <xdr:nvGrpSpPr>
        <xdr:cNvPr id="18" name="17 Grupo"/>
        <xdr:cNvGrpSpPr/>
      </xdr:nvGrpSpPr>
      <xdr:grpSpPr>
        <a:xfrm>
          <a:off x="3701143" y="2871107"/>
          <a:ext cx="783702" cy="637936"/>
          <a:chOff x="3850821" y="3020787"/>
          <a:chExt cx="789732" cy="707571"/>
        </a:xfrm>
        <a:solidFill>
          <a:srgbClr val="FFFF00"/>
        </a:solidFill>
      </xdr:grpSpPr>
      <xdr:sp macro="" textlink="">
        <xdr:nvSpPr>
          <xdr:cNvPr id="19" name="18 Elipse"/>
          <xdr:cNvSpPr/>
        </xdr:nvSpPr>
        <xdr:spPr>
          <a:xfrm>
            <a:off x="3850821" y="3020787"/>
            <a:ext cx="734786" cy="707571"/>
          </a:xfrm>
          <a:prstGeom prst="ellipse">
            <a:avLst/>
          </a:prstGeom>
          <a:grpFill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es-ES" sz="1200"/>
          </a:p>
        </xdr:txBody>
      </xdr:sp>
      <xdr:sp macro="" textlink="">
        <xdr:nvSpPr>
          <xdr:cNvPr id="20" name="19 CuadroTexto"/>
          <xdr:cNvSpPr txBox="1"/>
        </xdr:nvSpPr>
        <xdr:spPr>
          <a:xfrm>
            <a:off x="3891360" y="3265715"/>
            <a:ext cx="749193" cy="31079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none" rtlCol="0" anchor="t">
            <a:spAutoFit/>
          </a:bodyPr>
          <a:lstStyle/>
          <a:p>
            <a:r>
              <a:rPr lang="es-ES" sz="1200"/>
              <a:t>ROBOT 2</a:t>
            </a:r>
          </a:p>
        </xdr:txBody>
      </xdr:sp>
    </xdr:grpSp>
    <xdr:clientData/>
  </xdr:twoCellAnchor>
  <xdr:twoCellAnchor>
    <xdr:from>
      <xdr:col>11</xdr:col>
      <xdr:colOff>1017824</xdr:colOff>
      <xdr:row>13</xdr:row>
      <xdr:rowOff>84364</xdr:rowOff>
    </xdr:from>
    <xdr:to>
      <xdr:col>12</xdr:col>
      <xdr:colOff>646863</xdr:colOff>
      <xdr:row>16</xdr:row>
      <xdr:rowOff>150800</xdr:rowOff>
    </xdr:to>
    <xdr:grpSp>
      <xdr:nvGrpSpPr>
        <xdr:cNvPr id="21" name="20 Grupo"/>
        <xdr:cNvGrpSpPr/>
      </xdr:nvGrpSpPr>
      <xdr:grpSpPr>
        <a:xfrm>
          <a:off x="10923824" y="2887435"/>
          <a:ext cx="744825" cy="637936"/>
          <a:chOff x="3932464" y="3061608"/>
          <a:chExt cx="741399" cy="707571"/>
        </a:xfrm>
        <a:solidFill>
          <a:schemeClr val="accent6">
            <a:lumMod val="20000"/>
            <a:lumOff val="80000"/>
          </a:schemeClr>
        </a:solidFill>
      </xdr:grpSpPr>
      <xdr:sp macro="" textlink="">
        <xdr:nvSpPr>
          <xdr:cNvPr id="22" name="21 Elipse"/>
          <xdr:cNvSpPr/>
        </xdr:nvSpPr>
        <xdr:spPr>
          <a:xfrm>
            <a:off x="3932464" y="3061608"/>
            <a:ext cx="734786" cy="707571"/>
          </a:xfrm>
          <a:prstGeom prst="ellipse">
            <a:avLst/>
          </a:prstGeom>
          <a:grpFill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es-ES" sz="1200"/>
          </a:p>
        </xdr:txBody>
      </xdr:sp>
      <xdr:sp macro="" textlink="">
        <xdr:nvSpPr>
          <xdr:cNvPr id="23" name="22 CuadroTexto"/>
          <xdr:cNvSpPr txBox="1"/>
        </xdr:nvSpPr>
        <xdr:spPr>
          <a:xfrm>
            <a:off x="3933810" y="3291751"/>
            <a:ext cx="740053" cy="31079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none" rtlCol="0" anchor="t">
            <a:spAutoFit/>
          </a:bodyPr>
          <a:lstStyle/>
          <a:p>
            <a:r>
              <a:rPr lang="es-ES" sz="1200"/>
              <a:t>ROBOT 1</a:t>
            </a:r>
          </a:p>
        </xdr:txBody>
      </xdr:sp>
    </xdr:grpSp>
    <xdr:clientData/>
  </xdr:twoCellAnchor>
  <xdr:twoCellAnchor>
    <xdr:from>
      <xdr:col>1</xdr:col>
      <xdr:colOff>27212</xdr:colOff>
      <xdr:row>4</xdr:row>
      <xdr:rowOff>149678</xdr:rowOff>
    </xdr:from>
    <xdr:to>
      <xdr:col>1</xdr:col>
      <xdr:colOff>334734</xdr:colOff>
      <xdr:row>5</xdr:row>
      <xdr:rowOff>149675</xdr:rowOff>
    </xdr:to>
    <xdr:sp macro="" textlink="">
      <xdr:nvSpPr>
        <xdr:cNvPr id="24" name="23 Combinar"/>
        <xdr:cNvSpPr/>
      </xdr:nvSpPr>
      <xdr:spPr>
        <a:xfrm rot="16200000" flipH="1">
          <a:off x="1228725" y="1070880"/>
          <a:ext cx="299354" cy="307522"/>
        </a:xfrm>
        <a:prstGeom prst="flowChartMerg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6412</xdr:colOff>
      <xdr:row>13</xdr:row>
      <xdr:rowOff>113112</xdr:rowOff>
    </xdr:from>
    <xdr:to>
      <xdr:col>2</xdr:col>
      <xdr:colOff>406211</xdr:colOff>
      <xdr:row>15</xdr:row>
      <xdr:rowOff>54431</xdr:rowOff>
    </xdr:to>
    <xdr:grpSp>
      <xdr:nvGrpSpPr>
        <xdr:cNvPr id="2" name="1 Grupo"/>
        <xdr:cNvGrpSpPr/>
      </xdr:nvGrpSpPr>
      <xdr:grpSpPr>
        <a:xfrm>
          <a:off x="1081376" y="3229148"/>
          <a:ext cx="1270656" cy="322319"/>
          <a:chOff x="767866" y="2219815"/>
          <a:chExt cx="1162346" cy="105937"/>
        </a:xfrm>
      </xdr:grpSpPr>
      <xdr:sp macro="" textlink="">
        <xdr:nvSpPr>
          <xdr:cNvPr id="3" name="2 CuadroTexto"/>
          <xdr:cNvSpPr txBox="1"/>
        </xdr:nvSpPr>
        <xdr:spPr>
          <a:xfrm>
            <a:off x="1661271" y="2226819"/>
            <a:ext cx="268941" cy="8472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100" b="1">
                <a:solidFill>
                  <a:srgbClr val="FF0000"/>
                </a:solidFill>
              </a:rPr>
              <a:t>X</a:t>
            </a:r>
          </a:p>
        </xdr:txBody>
      </xdr:sp>
      <xdr:grpSp>
        <xdr:nvGrpSpPr>
          <xdr:cNvPr id="4" name="3 Grupo"/>
          <xdr:cNvGrpSpPr/>
        </xdr:nvGrpSpPr>
        <xdr:grpSpPr>
          <a:xfrm>
            <a:off x="767866" y="2219815"/>
            <a:ext cx="803760" cy="105937"/>
            <a:chOff x="1201828" y="2613422"/>
            <a:chExt cx="1535208" cy="105937"/>
          </a:xfrm>
        </xdr:grpSpPr>
        <xdr:cxnSp macro="">
          <xdr:nvCxnSpPr>
            <xdr:cNvPr id="5" name="4 Conector recto de flecha"/>
            <xdr:cNvCxnSpPr/>
          </xdr:nvCxnSpPr>
          <xdr:spPr>
            <a:xfrm>
              <a:off x="1201828" y="2657397"/>
              <a:ext cx="1535208" cy="1763"/>
            </a:xfrm>
            <a:prstGeom prst="straightConnector1">
              <a:avLst/>
            </a:prstGeom>
            <a:ln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" name="5 Conector recto"/>
            <xdr:cNvCxnSpPr/>
          </xdr:nvCxnSpPr>
          <xdr:spPr>
            <a:xfrm flipH="1" flipV="1">
              <a:off x="1202532" y="2613422"/>
              <a:ext cx="11867" cy="105937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20</xdr:col>
      <xdr:colOff>435429</xdr:colOff>
      <xdr:row>7</xdr:row>
      <xdr:rowOff>149679</xdr:rowOff>
    </xdr:from>
    <xdr:to>
      <xdr:col>20</xdr:col>
      <xdr:colOff>749194</xdr:colOff>
      <xdr:row>9</xdr:row>
      <xdr:rowOff>60031</xdr:rowOff>
    </xdr:to>
    <xdr:sp macro="" textlink="">
      <xdr:nvSpPr>
        <xdr:cNvPr id="7" name="6 Combinar"/>
        <xdr:cNvSpPr/>
      </xdr:nvSpPr>
      <xdr:spPr>
        <a:xfrm rot="16200000" flipH="1">
          <a:off x="18047475" y="2077490"/>
          <a:ext cx="304959" cy="313765"/>
        </a:xfrm>
        <a:prstGeom prst="flowChartMerg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20</xdr:col>
      <xdr:colOff>462324</xdr:colOff>
      <xdr:row>9</xdr:row>
      <xdr:rowOff>140552</xdr:rowOff>
    </xdr:from>
    <xdr:to>
      <xdr:col>21</xdr:col>
      <xdr:colOff>14089</xdr:colOff>
      <xdr:row>11</xdr:row>
      <xdr:rowOff>50904</xdr:rowOff>
    </xdr:to>
    <xdr:sp macro="" textlink="">
      <xdr:nvSpPr>
        <xdr:cNvPr id="8" name="7 Combinar"/>
        <xdr:cNvSpPr/>
      </xdr:nvSpPr>
      <xdr:spPr>
        <a:xfrm rot="16200000" flipH="1">
          <a:off x="18074370" y="2462970"/>
          <a:ext cx="304960" cy="313765"/>
        </a:xfrm>
        <a:prstGeom prst="flowChartMerg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16327</xdr:colOff>
      <xdr:row>5</xdr:row>
      <xdr:rowOff>13610</xdr:rowOff>
    </xdr:from>
    <xdr:to>
      <xdr:col>6</xdr:col>
      <xdr:colOff>340177</xdr:colOff>
      <xdr:row>6</xdr:row>
      <xdr:rowOff>117182</xdr:rowOff>
    </xdr:to>
    <xdr:sp macro="" textlink="">
      <xdr:nvSpPr>
        <xdr:cNvPr id="9" name="8 Combinar"/>
        <xdr:cNvSpPr/>
      </xdr:nvSpPr>
      <xdr:spPr>
        <a:xfrm rot="16200000" flipH="1">
          <a:off x="5514895" y="1536328"/>
          <a:ext cx="294072" cy="323850"/>
        </a:xfrm>
        <a:prstGeom prst="flowChartMerg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27214</xdr:colOff>
      <xdr:row>4</xdr:row>
      <xdr:rowOff>285753</xdr:rowOff>
    </xdr:from>
    <xdr:to>
      <xdr:col>1</xdr:col>
      <xdr:colOff>334736</xdr:colOff>
      <xdr:row>6</xdr:row>
      <xdr:rowOff>95250</xdr:rowOff>
    </xdr:to>
    <xdr:sp macro="" textlink="">
      <xdr:nvSpPr>
        <xdr:cNvPr id="10" name="9 Combinar"/>
        <xdr:cNvSpPr/>
      </xdr:nvSpPr>
      <xdr:spPr>
        <a:xfrm rot="16200000" flipH="1">
          <a:off x="1106262" y="1519919"/>
          <a:ext cx="299354" cy="307522"/>
        </a:xfrm>
        <a:prstGeom prst="flowChartMerg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</xdr:col>
      <xdr:colOff>54429</xdr:colOff>
      <xdr:row>69</xdr:row>
      <xdr:rowOff>27215</xdr:rowOff>
    </xdr:from>
    <xdr:to>
      <xdr:col>18</xdr:col>
      <xdr:colOff>817790</xdr:colOff>
      <xdr:row>84</xdr:row>
      <xdr:rowOff>54429</xdr:rowOff>
    </xdr:to>
    <xdr:grpSp>
      <xdr:nvGrpSpPr>
        <xdr:cNvPr id="11" name="10 Grupo"/>
        <xdr:cNvGrpSpPr/>
      </xdr:nvGrpSpPr>
      <xdr:grpSpPr>
        <a:xfrm rot="10800000">
          <a:off x="2000250" y="13920108"/>
          <a:ext cx="14588219" cy="2884714"/>
          <a:chOff x="2054676" y="15797894"/>
          <a:chExt cx="14479361" cy="2884714"/>
        </a:xfrm>
      </xdr:grpSpPr>
      <xdr:pic>
        <xdr:nvPicPr>
          <xdr:cNvPr id="12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 rot="10800000">
            <a:off x="2054676" y="15797894"/>
            <a:ext cx="14479361" cy="1888671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13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653392" y="17907000"/>
            <a:ext cx="13221079" cy="775608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</xdr:grpSp>
    <xdr:clientData/>
  </xdr:twoCellAnchor>
  <xdr:twoCellAnchor>
    <xdr:from>
      <xdr:col>4</xdr:col>
      <xdr:colOff>49416</xdr:colOff>
      <xdr:row>14</xdr:row>
      <xdr:rowOff>44823</xdr:rowOff>
    </xdr:from>
    <xdr:to>
      <xdr:col>4</xdr:col>
      <xdr:colOff>833118</xdr:colOff>
      <xdr:row>17</xdr:row>
      <xdr:rowOff>111259</xdr:rowOff>
    </xdr:to>
    <xdr:grpSp>
      <xdr:nvGrpSpPr>
        <xdr:cNvPr id="17" name="16 Grupo"/>
        <xdr:cNvGrpSpPr/>
      </xdr:nvGrpSpPr>
      <xdr:grpSpPr>
        <a:xfrm>
          <a:off x="3736952" y="3351359"/>
          <a:ext cx="783702" cy="637936"/>
          <a:chOff x="3850821" y="3020787"/>
          <a:chExt cx="789732" cy="707571"/>
        </a:xfrm>
        <a:solidFill>
          <a:srgbClr val="FFFF00"/>
        </a:solidFill>
      </xdr:grpSpPr>
      <xdr:sp macro="" textlink="">
        <xdr:nvSpPr>
          <xdr:cNvPr id="18" name="17 Elipse"/>
          <xdr:cNvSpPr/>
        </xdr:nvSpPr>
        <xdr:spPr>
          <a:xfrm>
            <a:off x="3850821" y="3020787"/>
            <a:ext cx="734786" cy="707571"/>
          </a:xfrm>
          <a:prstGeom prst="ellipse">
            <a:avLst/>
          </a:prstGeom>
          <a:grpFill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es-ES" sz="1200"/>
          </a:p>
        </xdr:txBody>
      </xdr:sp>
      <xdr:sp macro="" textlink="">
        <xdr:nvSpPr>
          <xdr:cNvPr id="19" name="18 CuadroTexto"/>
          <xdr:cNvSpPr txBox="1"/>
        </xdr:nvSpPr>
        <xdr:spPr>
          <a:xfrm>
            <a:off x="3891360" y="3265715"/>
            <a:ext cx="749193" cy="31079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none" rtlCol="0" anchor="t">
            <a:spAutoFit/>
          </a:bodyPr>
          <a:lstStyle/>
          <a:p>
            <a:r>
              <a:rPr lang="es-ES" sz="1200"/>
              <a:t>ROBOT 2</a:t>
            </a:r>
          </a:p>
        </xdr:txBody>
      </xdr:sp>
    </xdr:grpSp>
    <xdr:clientData/>
  </xdr:twoCellAnchor>
  <xdr:twoCellAnchor>
    <xdr:from>
      <xdr:col>12</xdr:col>
      <xdr:colOff>470126</xdr:colOff>
      <xdr:row>14</xdr:row>
      <xdr:rowOff>61151</xdr:rowOff>
    </xdr:from>
    <xdr:to>
      <xdr:col>13</xdr:col>
      <xdr:colOff>284863</xdr:colOff>
      <xdr:row>17</xdr:row>
      <xdr:rowOff>127587</xdr:rowOff>
    </xdr:to>
    <xdr:grpSp>
      <xdr:nvGrpSpPr>
        <xdr:cNvPr id="20" name="19 Grupo"/>
        <xdr:cNvGrpSpPr/>
      </xdr:nvGrpSpPr>
      <xdr:grpSpPr>
        <a:xfrm>
          <a:off x="10974840" y="3367687"/>
          <a:ext cx="753630" cy="637936"/>
          <a:chOff x="3932464" y="3061608"/>
          <a:chExt cx="741399" cy="707571"/>
        </a:xfrm>
        <a:solidFill>
          <a:schemeClr val="accent6">
            <a:lumMod val="20000"/>
            <a:lumOff val="80000"/>
          </a:schemeClr>
        </a:solidFill>
      </xdr:grpSpPr>
      <xdr:sp macro="" textlink="">
        <xdr:nvSpPr>
          <xdr:cNvPr id="21" name="20 Elipse"/>
          <xdr:cNvSpPr/>
        </xdr:nvSpPr>
        <xdr:spPr>
          <a:xfrm>
            <a:off x="3932464" y="3061608"/>
            <a:ext cx="734786" cy="707571"/>
          </a:xfrm>
          <a:prstGeom prst="ellipse">
            <a:avLst/>
          </a:prstGeom>
          <a:grpFill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es-ES" sz="1200"/>
          </a:p>
        </xdr:txBody>
      </xdr:sp>
      <xdr:sp macro="" textlink="">
        <xdr:nvSpPr>
          <xdr:cNvPr id="22" name="21 CuadroTexto"/>
          <xdr:cNvSpPr txBox="1"/>
        </xdr:nvSpPr>
        <xdr:spPr>
          <a:xfrm>
            <a:off x="3933810" y="3291751"/>
            <a:ext cx="740053" cy="31079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none" rtlCol="0" anchor="t">
            <a:spAutoFit/>
          </a:bodyPr>
          <a:lstStyle/>
          <a:p>
            <a:r>
              <a:rPr lang="es-ES" sz="1200"/>
              <a:t>ROBOT 1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33080</xdr:colOff>
      <xdr:row>11</xdr:row>
      <xdr:rowOff>85888</xdr:rowOff>
    </xdr:from>
    <xdr:to>
      <xdr:col>2</xdr:col>
      <xdr:colOff>433426</xdr:colOff>
      <xdr:row>12</xdr:row>
      <xdr:rowOff>115947</xdr:rowOff>
    </xdr:to>
    <xdr:grpSp>
      <xdr:nvGrpSpPr>
        <xdr:cNvPr id="2" name="1 Grupo"/>
        <xdr:cNvGrpSpPr/>
      </xdr:nvGrpSpPr>
      <xdr:grpSpPr>
        <a:xfrm>
          <a:off x="1108044" y="2712067"/>
          <a:ext cx="1162346" cy="220559"/>
          <a:chOff x="767866" y="2219815"/>
          <a:chExt cx="1162346" cy="93390"/>
        </a:xfrm>
      </xdr:grpSpPr>
      <xdr:sp macro="" textlink="">
        <xdr:nvSpPr>
          <xdr:cNvPr id="3" name="2 CuadroTexto"/>
          <xdr:cNvSpPr txBox="1"/>
        </xdr:nvSpPr>
        <xdr:spPr>
          <a:xfrm>
            <a:off x="1661271" y="2226819"/>
            <a:ext cx="268941" cy="8638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100" b="1">
                <a:solidFill>
                  <a:srgbClr val="FF0000"/>
                </a:solidFill>
              </a:rPr>
              <a:t>X</a:t>
            </a:r>
          </a:p>
        </xdr:txBody>
      </xdr:sp>
      <xdr:grpSp>
        <xdr:nvGrpSpPr>
          <xdr:cNvPr id="4" name="3 Grupo"/>
          <xdr:cNvGrpSpPr/>
        </xdr:nvGrpSpPr>
        <xdr:grpSpPr>
          <a:xfrm>
            <a:off x="767866" y="2219815"/>
            <a:ext cx="803759" cy="86376"/>
            <a:chOff x="1201829" y="2613422"/>
            <a:chExt cx="1535207" cy="86376"/>
          </a:xfrm>
        </xdr:grpSpPr>
        <xdr:cxnSp macro="">
          <xdr:nvCxnSpPr>
            <xdr:cNvPr id="5" name="4 Conector recto de flecha"/>
            <xdr:cNvCxnSpPr/>
          </xdr:nvCxnSpPr>
          <xdr:spPr>
            <a:xfrm>
              <a:off x="1201829" y="2654657"/>
              <a:ext cx="1535207" cy="1763"/>
            </a:xfrm>
            <a:prstGeom prst="straightConnector1">
              <a:avLst/>
            </a:prstGeom>
            <a:ln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" name="5 Conector recto"/>
            <xdr:cNvCxnSpPr/>
          </xdr:nvCxnSpPr>
          <xdr:spPr>
            <a:xfrm flipV="1">
              <a:off x="1201926" y="2613422"/>
              <a:ext cx="605" cy="86376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20</xdr:col>
      <xdr:colOff>285750</xdr:colOff>
      <xdr:row>4</xdr:row>
      <xdr:rowOff>163286</xdr:rowOff>
    </xdr:from>
    <xdr:to>
      <xdr:col>20</xdr:col>
      <xdr:colOff>599515</xdr:colOff>
      <xdr:row>6</xdr:row>
      <xdr:rowOff>73638</xdr:rowOff>
    </xdr:to>
    <xdr:sp macro="" textlink="">
      <xdr:nvSpPr>
        <xdr:cNvPr id="7" name="6 Combinar"/>
        <xdr:cNvSpPr/>
      </xdr:nvSpPr>
      <xdr:spPr>
        <a:xfrm rot="16200000" flipH="1">
          <a:off x="17108582" y="1397133"/>
          <a:ext cx="304959" cy="313765"/>
        </a:xfrm>
        <a:prstGeom prst="flowChartMerg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1074644</xdr:colOff>
      <xdr:row>3</xdr:row>
      <xdr:rowOff>40821</xdr:rowOff>
    </xdr:from>
    <xdr:to>
      <xdr:col>1</xdr:col>
      <xdr:colOff>285749</xdr:colOff>
      <xdr:row>4</xdr:row>
      <xdr:rowOff>105335</xdr:rowOff>
    </xdr:to>
    <xdr:sp macro="" textlink="">
      <xdr:nvSpPr>
        <xdr:cNvPr id="8" name="7 Combinar"/>
        <xdr:cNvSpPr/>
      </xdr:nvSpPr>
      <xdr:spPr>
        <a:xfrm rot="16200000">
          <a:off x="1035743" y="1018615"/>
          <a:ext cx="363871" cy="286069"/>
        </a:xfrm>
        <a:prstGeom prst="flowChartMerg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20</xdr:col>
      <xdr:colOff>299039</xdr:colOff>
      <xdr:row>6</xdr:row>
      <xdr:rowOff>154159</xdr:rowOff>
    </xdr:from>
    <xdr:to>
      <xdr:col>20</xdr:col>
      <xdr:colOff>612804</xdr:colOff>
      <xdr:row>8</xdr:row>
      <xdr:rowOff>64511</xdr:rowOff>
    </xdr:to>
    <xdr:sp macro="" textlink="">
      <xdr:nvSpPr>
        <xdr:cNvPr id="9" name="8 Combinar"/>
        <xdr:cNvSpPr/>
      </xdr:nvSpPr>
      <xdr:spPr>
        <a:xfrm rot="16200000" flipH="1">
          <a:off x="17121871" y="1782613"/>
          <a:ext cx="304959" cy="313765"/>
        </a:xfrm>
        <a:prstGeom prst="flowChartMerg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29936</xdr:colOff>
      <xdr:row>3</xdr:row>
      <xdr:rowOff>95253</xdr:rowOff>
    </xdr:from>
    <xdr:to>
      <xdr:col>6</xdr:col>
      <xdr:colOff>272142</xdr:colOff>
      <xdr:row>4</xdr:row>
      <xdr:rowOff>130788</xdr:rowOff>
    </xdr:to>
    <xdr:sp macro="" textlink="">
      <xdr:nvSpPr>
        <xdr:cNvPr id="10" name="9 Combinar"/>
        <xdr:cNvSpPr/>
      </xdr:nvSpPr>
      <xdr:spPr>
        <a:xfrm rot="16200000">
          <a:off x="4963807" y="1080489"/>
          <a:ext cx="334892" cy="242206"/>
        </a:xfrm>
        <a:prstGeom prst="flowChartMerg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</xdr:col>
      <xdr:colOff>176893</xdr:colOff>
      <xdr:row>63</xdr:row>
      <xdr:rowOff>108857</xdr:rowOff>
    </xdr:from>
    <xdr:to>
      <xdr:col>19</xdr:col>
      <xdr:colOff>545647</xdr:colOff>
      <xdr:row>78</xdr:row>
      <xdr:rowOff>136071</xdr:rowOff>
    </xdr:to>
    <xdr:grpSp>
      <xdr:nvGrpSpPr>
        <xdr:cNvPr id="11" name="10 Grupo"/>
        <xdr:cNvGrpSpPr/>
      </xdr:nvGrpSpPr>
      <xdr:grpSpPr>
        <a:xfrm rot="10800000">
          <a:off x="2013857" y="12749893"/>
          <a:ext cx="14588219" cy="2884714"/>
          <a:chOff x="2054676" y="15797894"/>
          <a:chExt cx="14479361" cy="2884714"/>
        </a:xfrm>
      </xdr:grpSpPr>
      <xdr:pic>
        <xdr:nvPicPr>
          <xdr:cNvPr id="12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 rot="10800000">
            <a:off x="2054676" y="15797894"/>
            <a:ext cx="14479361" cy="1888671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13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653392" y="17907000"/>
            <a:ext cx="13221079" cy="775608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</xdr:grpSp>
    <xdr:clientData/>
  </xdr:twoCellAnchor>
  <xdr:twoCellAnchor>
    <xdr:from>
      <xdr:col>5</xdr:col>
      <xdr:colOff>0</xdr:colOff>
      <xdr:row>12</xdr:row>
      <xdr:rowOff>68036</xdr:rowOff>
    </xdr:from>
    <xdr:to>
      <xdr:col>5</xdr:col>
      <xdr:colOff>836576</xdr:colOff>
      <xdr:row>16</xdr:row>
      <xdr:rowOff>0</xdr:rowOff>
    </xdr:to>
    <xdr:grpSp>
      <xdr:nvGrpSpPr>
        <xdr:cNvPr id="16" name="15 Grupo"/>
        <xdr:cNvGrpSpPr/>
      </xdr:nvGrpSpPr>
      <xdr:grpSpPr>
        <a:xfrm>
          <a:off x="4122964" y="2884715"/>
          <a:ext cx="836576" cy="693964"/>
          <a:chOff x="3823606" y="3020787"/>
          <a:chExt cx="846908" cy="707571"/>
        </a:xfrm>
        <a:solidFill>
          <a:srgbClr val="FFFF00"/>
        </a:solidFill>
      </xdr:grpSpPr>
      <xdr:sp macro="" textlink="">
        <xdr:nvSpPr>
          <xdr:cNvPr id="17" name="16 Elipse"/>
          <xdr:cNvSpPr/>
        </xdr:nvSpPr>
        <xdr:spPr>
          <a:xfrm>
            <a:off x="3850821" y="3020787"/>
            <a:ext cx="734786" cy="707571"/>
          </a:xfrm>
          <a:prstGeom prst="ellipse">
            <a:avLst/>
          </a:prstGeom>
          <a:grpFill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es-ES" sz="1100"/>
          </a:p>
        </xdr:txBody>
      </xdr:sp>
      <xdr:sp macro="" textlink="">
        <xdr:nvSpPr>
          <xdr:cNvPr id="18" name="17 CuadroTexto"/>
          <xdr:cNvSpPr txBox="1"/>
        </xdr:nvSpPr>
        <xdr:spPr>
          <a:xfrm>
            <a:off x="3823606" y="3265715"/>
            <a:ext cx="846908" cy="3176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none" rtlCol="0" anchor="t">
            <a:spAutoFit/>
          </a:bodyPr>
          <a:lstStyle/>
          <a:p>
            <a:r>
              <a:rPr lang="es-ES" sz="1400"/>
              <a:t>ROBOT 2</a:t>
            </a:r>
          </a:p>
        </xdr:txBody>
      </xdr:sp>
    </xdr:grpSp>
    <xdr:clientData/>
  </xdr:twoCellAnchor>
  <xdr:twoCellAnchor>
    <xdr:from>
      <xdr:col>13</xdr:col>
      <xdr:colOff>754826</xdr:colOff>
      <xdr:row>12</xdr:row>
      <xdr:rowOff>84364</xdr:rowOff>
    </xdr:from>
    <xdr:to>
      <xdr:col>15</xdr:col>
      <xdr:colOff>67402</xdr:colOff>
      <xdr:row>16</xdr:row>
      <xdr:rowOff>16328</xdr:rowOff>
    </xdr:to>
    <xdr:grpSp>
      <xdr:nvGrpSpPr>
        <xdr:cNvPr id="19" name="18 Grupo"/>
        <xdr:cNvGrpSpPr/>
      </xdr:nvGrpSpPr>
      <xdr:grpSpPr>
        <a:xfrm>
          <a:off x="11844647" y="2901043"/>
          <a:ext cx="836576" cy="693964"/>
          <a:chOff x="3878035" y="3061608"/>
          <a:chExt cx="836576" cy="707571"/>
        </a:xfrm>
        <a:solidFill>
          <a:schemeClr val="accent6">
            <a:lumMod val="20000"/>
            <a:lumOff val="80000"/>
          </a:schemeClr>
        </a:solidFill>
      </xdr:grpSpPr>
      <xdr:sp macro="" textlink="">
        <xdr:nvSpPr>
          <xdr:cNvPr id="20" name="19 Elipse"/>
          <xdr:cNvSpPr/>
        </xdr:nvSpPr>
        <xdr:spPr>
          <a:xfrm>
            <a:off x="3932464" y="3061608"/>
            <a:ext cx="734786" cy="707571"/>
          </a:xfrm>
          <a:prstGeom prst="ellipse">
            <a:avLst/>
          </a:prstGeom>
          <a:grpFill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es-ES" sz="1100"/>
          </a:p>
        </xdr:txBody>
      </xdr:sp>
      <xdr:sp macro="" textlink="">
        <xdr:nvSpPr>
          <xdr:cNvPr id="21" name="20 CuadroTexto"/>
          <xdr:cNvSpPr txBox="1"/>
        </xdr:nvSpPr>
        <xdr:spPr>
          <a:xfrm>
            <a:off x="3878035" y="3279322"/>
            <a:ext cx="836576" cy="3176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none" rtlCol="0" anchor="t">
            <a:spAutoFit/>
          </a:bodyPr>
          <a:lstStyle/>
          <a:p>
            <a:r>
              <a:rPr lang="es-ES" sz="1400"/>
              <a:t>ROBOT 1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113097</xdr:rowOff>
    </xdr:from>
    <xdr:to>
      <xdr:col>2</xdr:col>
      <xdr:colOff>406212</xdr:colOff>
      <xdr:row>14</xdr:row>
      <xdr:rowOff>40806</xdr:rowOff>
    </xdr:to>
    <xdr:grpSp>
      <xdr:nvGrpSpPr>
        <xdr:cNvPr id="6" name="5 Grupo"/>
        <xdr:cNvGrpSpPr/>
      </xdr:nvGrpSpPr>
      <xdr:grpSpPr>
        <a:xfrm>
          <a:off x="1034143" y="2929776"/>
          <a:ext cx="1168212" cy="308709"/>
          <a:chOff x="762000" y="2219815"/>
          <a:chExt cx="1168212" cy="101464"/>
        </a:xfrm>
      </xdr:grpSpPr>
      <xdr:sp macro="" textlink="">
        <xdr:nvSpPr>
          <xdr:cNvPr id="2" name="1 CuadroTexto"/>
          <xdr:cNvSpPr txBox="1"/>
        </xdr:nvSpPr>
        <xdr:spPr>
          <a:xfrm>
            <a:off x="1660071" y="2226819"/>
            <a:ext cx="270141" cy="8104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100" b="1">
                <a:solidFill>
                  <a:srgbClr val="FF0000"/>
                </a:solidFill>
              </a:rPr>
              <a:t>X</a:t>
            </a:r>
          </a:p>
        </xdr:txBody>
      </xdr:sp>
      <xdr:grpSp>
        <xdr:nvGrpSpPr>
          <xdr:cNvPr id="3" name="2 Grupo"/>
          <xdr:cNvGrpSpPr/>
        </xdr:nvGrpSpPr>
        <xdr:grpSpPr>
          <a:xfrm>
            <a:off x="762000" y="2219815"/>
            <a:ext cx="809625" cy="101464"/>
            <a:chOff x="1190625" y="2613422"/>
            <a:chExt cx="1546411" cy="101464"/>
          </a:xfrm>
        </xdr:grpSpPr>
        <xdr:cxnSp macro="">
          <xdr:nvCxnSpPr>
            <xdr:cNvPr id="4" name="3 Conector recto de flecha"/>
            <xdr:cNvCxnSpPr/>
          </xdr:nvCxnSpPr>
          <xdr:spPr>
            <a:xfrm>
              <a:off x="1201829" y="2670813"/>
              <a:ext cx="1535207" cy="1763"/>
            </a:xfrm>
            <a:prstGeom prst="straightConnector1">
              <a:avLst/>
            </a:prstGeom>
            <a:ln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" name="4 Conector recto"/>
            <xdr:cNvCxnSpPr/>
          </xdr:nvCxnSpPr>
          <xdr:spPr>
            <a:xfrm flipV="1">
              <a:off x="1190625" y="2613422"/>
              <a:ext cx="11905" cy="101464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22</xdr:col>
      <xdr:colOff>27214</xdr:colOff>
      <xdr:row>5</xdr:row>
      <xdr:rowOff>190500</xdr:rowOff>
    </xdr:from>
    <xdr:to>
      <xdr:col>22</xdr:col>
      <xdr:colOff>340979</xdr:colOff>
      <xdr:row>7</xdr:row>
      <xdr:rowOff>100852</xdr:rowOff>
    </xdr:to>
    <xdr:sp macro="" textlink="">
      <xdr:nvSpPr>
        <xdr:cNvPr id="7" name="6 Combinar"/>
        <xdr:cNvSpPr/>
      </xdr:nvSpPr>
      <xdr:spPr>
        <a:xfrm rot="5400000">
          <a:off x="17380724" y="1124990"/>
          <a:ext cx="304959" cy="313765"/>
        </a:xfrm>
        <a:prstGeom prst="flowChartMerg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22</xdr:col>
      <xdr:colOff>40503</xdr:colOff>
      <xdr:row>7</xdr:row>
      <xdr:rowOff>181373</xdr:rowOff>
    </xdr:from>
    <xdr:to>
      <xdr:col>22</xdr:col>
      <xdr:colOff>354268</xdr:colOff>
      <xdr:row>9</xdr:row>
      <xdr:rowOff>91725</xdr:rowOff>
    </xdr:to>
    <xdr:sp macro="" textlink="">
      <xdr:nvSpPr>
        <xdr:cNvPr id="8" name="7 Combinar"/>
        <xdr:cNvSpPr/>
      </xdr:nvSpPr>
      <xdr:spPr>
        <a:xfrm rot="5400000">
          <a:off x="17394013" y="1510470"/>
          <a:ext cx="304959" cy="313765"/>
        </a:xfrm>
        <a:prstGeom prst="flowChartMerg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14</xdr:col>
      <xdr:colOff>13615</xdr:colOff>
      <xdr:row>3</xdr:row>
      <xdr:rowOff>285750</xdr:rowOff>
    </xdr:from>
    <xdr:to>
      <xdr:col>14</xdr:col>
      <xdr:colOff>327380</xdr:colOff>
      <xdr:row>5</xdr:row>
      <xdr:rowOff>100852</xdr:rowOff>
    </xdr:to>
    <xdr:sp macro="" textlink="">
      <xdr:nvSpPr>
        <xdr:cNvPr id="9" name="8 Combinar"/>
        <xdr:cNvSpPr/>
      </xdr:nvSpPr>
      <xdr:spPr>
        <a:xfrm rot="16200000" flipH="1">
          <a:off x="11842625" y="1220240"/>
          <a:ext cx="304959" cy="313765"/>
        </a:xfrm>
        <a:prstGeom prst="flowChartMerg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13289</xdr:colOff>
      <xdr:row>3</xdr:row>
      <xdr:rowOff>290230</xdr:rowOff>
    </xdr:from>
    <xdr:to>
      <xdr:col>1</xdr:col>
      <xdr:colOff>327054</xdr:colOff>
      <xdr:row>5</xdr:row>
      <xdr:rowOff>105332</xdr:rowOff>
    </xdr:to>
    <xdr:sp macro="" textlink="">
      <xdr:nvSpPr>
        <xdr:cNvPr id="10" name="9 Combinar"/>
        <xdr:cNvSpPr/>
      </xdr:nvSpPr>
      <xdr:spPr>
        <a:xfrm rot="16200000" flipH="1">
          <a:off x="1051835" y="1224720"/>
          <a:ext cx="304959" cy="313765"/>
        </a:xfrm>
        <a:prstGeom prst="flowChartMerg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326572</xdr:colOff>
      <xdr:row>64</xdr:row>
      <xdr:rowOff>54429</xdr:rowOff>
    </xdr:from>
    <xdr:to>
      <xdr:col>18</xdr:col>
      <xdr:colOff>790577</xdr:colOff>
      <xdr:row>79</xdr:row>
      <xdr:rowOff>81643</xdr:rowOff>
    </xdr:to>
    <xdr:grpSp>
      <xdr:nvGrpSpPr>
        <xdr:cNvPr id="11" name="10 Grupo"/>
        <xdr:cNvGrpSpPr/>
      </xdr:nvGrpSpPr>
      <xdr:grpSpPr>
        <a:xfrm rot="10800000">
          <a:off x="1360715" y="12885965"/>
          <a:ext cx="14588219" cy="2884714"/>
          <a:chOff x="2054676" y="15797894"/>
          <a:chExt cx="14479361" cy="2884714"/>
        </a:xfrm>
      </xdr:grpSpPr>
      <xdr:pic>
        <xdr:nvPicPr>
          <xdr:cNvPr id="12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 rot="10800000">
            <a:off x="2054676" y="15797894"/>
            <a:ext cx="14479361" cy="1888671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13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653392" y="17907000"/>
            <a:ext cx="13221079" cy="775608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</xdr:grpSp>
    <xdr:clientData/>
  </xdr:twoCellAnchor>
  <xdr:twoCellAnchor>
    <xdr:from>
      <xdr:col>4</xdr:col>
      <xdr:colOff>13607</xdr:colOff>
      <xdr:row>13</xdr:row>
      <xdr:rowOff>40821</xdr:rowOff>
    </xdr:from>
    <xdr:to>
      <xdr:col>5</xdr:col>
      <xdr:colOff>88183</xdr:colOff>
      <xdr:row>16</xdr:row>
      <xdr:rowOff>163285</xdr:rowOff>
    </xdr:to>
    <xdr:grpSp>
      <xdr:nvGrpSpPr>
        <xdr:cNvPr id="14" name="13 Grupo"/>
        <xdr:cNvGrpSpPr/>
      </xdr:nvGrpSpPr>
      <xdr:grpSpPr>
        <a:xfrm>
          <a:off x="3333750" y="3048000"/>
          <a:ext cx="836576" cy="693964"/>
          <a:chOff x="3823606" y="3020787"/>
          <a:chExt cx="846908" cy="707571"/>
        </a:xfrm>
        <a:solidFill>
          <a:srgbClr val="FFFF00"/>
        </a:solidFill>
      </xdr:grpSpPr>
      <xdr:sp macro="" textlink="">
        <xdr:nvSpPr>
          <xdr:cNvPr id="15" name="14 Elipse"/>
          <xdr:cNvSpPr/>
        </xdr:nvSpPr>
        <xdr:spPr>
          <a:xfrm>
            <a:off x="3850821" y="3020787"/>
            <a:ext cx="734786" cy="707571"/>
          </a:xfrm>
          <a:prstGeom prst="ellipse">
            <a:avLst/>
          </a:prstGeom>
          <a:grpFill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es-ES" sz="1100"/>
          </a:p>
        </xdr:txBody>
      </xdr:sp>
      <xdr:sp macro="" textlink="">
        <xdr:nvSpPr>
          <xdr:cNvPr id="16" name="15 CuadroTexto"/>
          <xdr:cNvSpPr txBox="1"/>
        </xdr:nvSpPr>
        <xdr:spPr>
          <a:xfrm>
            <a:off x="3823606" y="3265715"/>
            <a:ext cx="846908" cy="3176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none" rtlCol="0" anchor="t">
            <a:spAutoFit/>
          </a:bodyPr>
          <a:lstStyle/>
          <a:p>
            <a:r>
              <a:rPr lang="es-ES" sz="1400"/>
              <a:t>ROBOT 2</a:t>
            </a:r>
          </a:p>
        </xdr:txBody>
      </xdr:sp>
    </xdr:grpSp>
    <xdr:clientData/>
  </xdr:twoCellAnchor>
  <xdr:twoCellAnchor>
    <xdr:from>
      <xdr:col>15</xdr:col>
      <xdr:colOff>564326</xdr:colOff>
      <xdr:row>13</xdr:row>
      <xdr:rowOff>43542</xdr:rowOff>
    </xdr:from>
    <xdr:to>
      <xdr:col>16</xdr:col>
      <xdr:colOff>638902</xdr:colOff>
      <xdr:row>16</xdr:row>
      <xdr:rowOff>166006</xdr:rowOff>
    </xdr:to>
    <xdr:grpSp>
      <xdr:nvGrpSpPr>
        <xdr:cNvPr id="17" name="16 Grupo"/>
        <xdr:cNvGrpSpPr/>
      </xdr:nvGrpSpPr>
      <xdr:grpSpPr>
        <a:xfrm>
          <a:off x="13218969" y="3050721"/>
          <a:ext cx="836576" cy="693964"/>
          <a:chOff x="3878035" y="3061608"/>
          <a:chExt cx="836576" cy="707571"/>
        </a:xfrm>
        <a:solidFill>
          <a:schemeClr val="accent6">
            <a:lumMod val="20000"/>
            <a:lumOff val="80000"/>
          </a:schemeClr>
        </a:solidFill>
      </xdr:grpSpPr>
      <xdr:sp macro="" textlink="">
        <xdr:nvSpPr>
          <xdr:cNvPr id="18" name="17 Elipse"/>
          <xdr:cNvSpPr/>
        </xdr:nvSpPr>
        <xdr:spPr>
          <a:xfrm>
            <a:off x="3932464" y="3061608"/>
            <a:ext cx="734786" cy="707571"/>
          </a:xfrm>
          <a:prstGeom prst="ellipse">
            <a:avLst/>
          </a:prstGeom>
          <a:grpFill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es-ES" sz="1100"/>
          </a:p>
        </xdr:txBody>
      </xdr:sp>
      <xdr:sp macro="" textlink="">
        <xdr:nvSpPr>
          <xdr:cNvPr id="19" name="18 CuadroTexto"/>
          <xdr:cNvSpPr txBox="1"/>
        </xdr:nvSpPr>
        <xdr:spPr>
          <a:xfrm>
            <a:off x="3878035" y="3279322"/>
            <a:ext cx="836576" cy="3176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none" rtlCol="0" anchor="t">
            <a:spAutoFit/>
          </a:bodyPr>
          <a:lstStyle/>
          <a:p>
            <a:r>
              <a:rPr lang="es-ES" sz="1400"/>
              <a:t>ROBOT 1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137271</xdr:colOff>
      <xdr:row>13</xdr:row>
      <xdr:rowOff>45569</xdr:rowOff>
    </xdr:from>
    <xdr:to>
      <xdr:col>2</xdr:col>
      <xdr:colOff>406212</xdr:colOff>
      <xdr:row>14</xdr:row>
      <xdr:rowOff>91108</xdr:rowOff>
    </xdr:to>
    <xdr:sp macro="" textlink="">
      <xdr:nvSpPr>
        <xdr:cNvPr id="2" name="1 CuadroTexto"/>
        <xdr:cNvSpPr txBox="1"/>
      </xdr:nvSpPr>
      <xdr:spPr>
        <a:xfrm>
          <a:off x="2257619" y="2927917"/>
          <a:ext cx="268941" cy="2360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1">
              <a:solidFill>
                <a:srgbClr val="FF0000"/>
              </a:solidFill>
            </a:rPr>
            <a:t>X</a:t>
          </a:r>
        </a:p>
      </xdr:txBody>
    </xdr:sp>
    <xdr:clientData/>
  </xdr:twoCellAnchor>
  <xdr:twoCellAnchor>
    <xdr:from>
      <xdr:col>1</xdr:col>
      <xdr:colOff>7255</xdr:colOff>
      <xdr:row>13</xdr:row>
      <xdr:rowOff>42193</xdr:rowOff>
    </xdr:from>
    <xdr:to>
      <xdr:col>2</xdr:col>
      <xdr:colOff>72472</xdr:colOff>
      <xdr:row>14</xdr:row>
      <xdr:rowOff>66264</xdr:rowOff>
    </xdr:to>
    <xdr:grpSp>
      <xdr:nvGrpSpPr>
        <xdr:cNvPr id="3" name="2 Grupo"/>
        <xdr:cNvGrpSpPr/>
      </xdr:nvGrpSpPr>
      <xdr:grpSpPr>
        <a:xfrm>
          <a:off x="1245505" y="2954122"/>
          <a:ext cx="936074" cy="214571"/>
          <a:chOff x="1202532" y="2613422"/>
          <a:chExt cx="1548099" cy="90712"/>
        </a:xfrm>
      </xdr:grpSpPr>
      <xdr:cxnSp macro="">
        <xdr:nvCxnSpPr>
          <xdr:cNvPr id="4" name="3 Conector recto de flecha"/>
          <xdr:cNvCxnSpPr/>
        </xdr:nvCxnSpPr>
        <xdr:spPr>
          <a:xfrm>
            <a:off x="1215424" y="2659303"/>
            <a:ext cx="1535207" cy="1763"/>
          </a:xfrm>
          <a:prstGeom prst="straightConnector1">
            <a:avLst/>
          </a:prstGeom>
          <a:ln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4 Conector recto"/>
          <xdr:cNvCxnSpPr/>
        </xdr:nvCxnSpPr>
        <xdr:spPr>
          <a:xfrm flipH="1" flipV="1">
            <a:off x="1202532" y="2613422"/>
            <a:ext cx="1687" cy="90712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367393</xdr:colOff>
      <xdr:row>6</xdr:row>
      <xdr:rowOff>1</xdr:rowOff>
    </xdr:from>
    <xdr:to>
      <xdr:col>21</xdr:col>
      <xdr:colOff>681158</xdr:colOff>
      <xdr:row>7</xdr:row>
      <xdr:rowOff>87245</xdr:rowOff>
    </xdr:to>
    <xdr:sp macro="" textlink="">
      <xdr:nvSpPr>
        <xdr:cNvPr id="6" name="5 Combinar"/>
        <xdr:cNvSpPr/>
      </xdr:nvSpPr>
      <xdr:spPr>
        <a:xfrm rot="16200000" flipH="1">
          <a:off x="19986493" y="1512794"/>
          <a:ext cx="291351" cy="313765"/>
        </a:xfrm>
        <a:prstGeom prst="flowChartMerg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21</xdr:col>
      <xdr:colOff>380682</xdr:colOff>
      <xdr:row>7</xdr:row>
      <xdr:rowOff>167766</xdr:rowOff>
    </xdr:from>
    <xdr:to>
      <xdr:col>21</xdr:col>
      <xdr:colOff>694447</xdr:colOff>
      <xdr:row>9</xdr:row>
      <xdr:rowOff>64511</xdr:rowOff>
    </xdr:to>
    <xdr:sp macro="" textlink="">
      <xdr:nvSpPr>
        <xdr:cNvPr id="7" name="6 Combinar"/>
        <xdr:cNvSpPr/>
      </xdr:nvSpPr>
      <xdr:spPr>
        <a:xfrm rot="16200000" flipH="1">
          <a:off x="19999782" y="1884666"/>
          <a:ext cx="291352" cy="313765"/>
        </a:xfrm>
        <a:prstGeom prst="flowChartMerg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10</xdr:col>
      <xdr:colOff>930481</xdr:colOff>
      <xdr:row>4</xdr:row>
      <xdr:rowOff>154876</xdr:rowOff>
    </xdr:from>
    <xdr:to>
      <xdr:col>11</xdr:col>
      <xdr:colOff>309064</xdr:colOff>
      <xdr:row>6</xdr:row>
      <xdr:rowOff>47909</xdr:rowOff>
    </xdr:to>
    <xdr:sp macro="" textlink="">
      <xdr:nvSpPr>
        <xdr:cNvPr id="8" name="7 Combinar"/>
        <xdr:cNvSpPr/>
      </xdr:nvSpPr>
      <xdr:spPr>
        <a:xfrm rot="16200000" flipH="1">
          <a:off x="10674506" y="1269351"/>
          <a:ext cx="291351" cy="313765"/>
        </a:xfrm>
        <a:prstGeom prst="flowChartMerg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13288</xdr:colOff>
      <xdr:row>5</xdr:row>
      <xdr:rowOff>14378</xdr:rowOff>
    </xdr:from>
    <xdr:to>
      <xdr:col>1</xdr:col>
      <xdr:colOff>327053</xdr:colOff>
      <xdr:row>6</xdr:row>
      <xdr:rowOff>115229</xdr:rowOff>
    </xdr:to>
    <xdr:sp macro="" textlink="">
      <xdr:nvSpPr>
        <xdr:cNvPr id="9" name="8 Combinar"/>
        <xdr:cNvSpPr/>
      </xdr:nvSpPr>
      <xdr:spPr>
        <a:xfrm rot="16200000" flipH="1">
          <a:off x="1271404" y="1336671"/>
          <a:ext cx="291351" cy="313765"/>
        </a:xfrm>
        <a:prstGeom prst="flowChartMerg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</xdr:col>
      <xdr:colOff>367392</xdr:colOff>
      <xdr:row>73</xdr:row>
      <xdr:rowOff>176893</xdr:rowOff>
    </xdr:from>
    <xdr:to>
      <xdr:col>18</xdr:col>
      <xdr:colOff>736147</xdr:colOff>
      <xdr:row>89</xdr:row>
      <xdr:rowOff>13607</xdr:rowOff>
    </xdr:to>
    <xdr:grpSp>
      <xdr:nvGrpSpPr>
        <xdr:cNvPr id="10" name="9 Grupo"/>
        <xdr:cNvGrpSpPr/>
      </xdr:nvGrpSpPr>
      <xdr:grpSpPr>
        <a:xfrm rot="10800000">
          <a:off x="2476499" y="14627679"/>
          <a:ext cx="15254969" cy="2884714"/>
          <a:chOff x="2054676" y="15797894"/>
          <a:chExt cx="14479361" cy="2884714"/>
        </a:xfrm>
      </xdr:grpSpPr>
      <xdr:pic>
        <xdr:nvPicPr>
          <xdr:cNvPr id="11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 rot="10800000">
            <a:off x="2054676" y="15797894"/>
            <a:ext cx="14479361" cy="1888671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12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653392" y="17907000"/>
            <a:ext cx="13221079" cy="775608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</xdr:grpSp>
    <xdr:clientData/>
  </xdr:twoCellAnchor>
  <xdr:twoCellAnchor>
    <xdr:from>
      <xdr:col>3</xdr:col>
      <xdr:colOff>508721</xdr:colOff>
      <xdr:row>14</xdr:row>
      <xdr:rowOff>15154</xdr:rowOff>
    </xdr:from>
    <xdr:to>
      <xdr:col>4</xdr:col>
      <xdr:colOff>474440</xdr:colOff>
      <xdr:row>17</xdr:row>
      <xdr:rowOff>137618</xdr:rowOff>
    </xdr:to>
    <xdr:grpSp>
      <xdr:nvGrpSpPr>
        <xdr:cNvPr id="14" name="13 Grupo"/>
        <xdr:cNvGrpSpPr/>
      </xdr:nvGrpSpPr>
      <xdr:grpSpPr>
        <a:xfrm>
          <a:off x="3488685" y="3117583"/>
          <a:ext cx="1067898" cy="693964"/>
          <a:chOff x="3823606" y="3020787"/>
          <a:chExt cx="846908" cy="707571"/>
        </a:xfrm>
        <a:solidFill>
          <a:srgbClr val="FFFF00"/>
        </a:solidFill>
      </xdr:grpSpPr>
      <xdr:sp macro="" textlink="">
        <xdr:nvSpPr>
          <xdr:cNvPr id="15" name="14 Elipse"/>
          <xdr:cNvSpPr/>
        </xdr:nvSpPr>
        <xdr:spPr>
          <a:xfrm>
            <a:off x="3850821" y="3020787"/>
            <a:ext cx="734786" cy="707571"/>
          </a:xfrm>
          <a:prstGeom prst="ellipse">
            <a:avLst/>
          </a:prstGeom>
          <a:grpFill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es-ES" sz="1100"/>
          </a:p>
        </xdr:txBody>
      </xdr:sp>
      <xdr:sp macro="" textlink="">
        <xdr:nvSpPr>
          <xdr:cNvPr id="16" name="15 CuadroTexto"/>
          <xdr:cNvSpPr txBox="1"/>
        </xdr:nvSpPr>
        <xdr:spPr>
          <a:xfrm>
            <a:off x="3823606" y="3265715"/>
            <a:ext cx="846908" cy="3176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none" rtlCol="0" anchor="t">
            <a:spAutoFit/>
          </a:bodyPr>
          <a:lstStyle/>
          <a:p>
            <a:r>
              <a:rPr lang="es-ES" sz="1400"/>
              <a:t>ROBOT 2</a:t>
            </a:r>
          </a:p>
        </xdr:txBody>
      </xdr:sp>
    </xdr:grpSp>
    <xdr:clientData/>
  </xdr:twoCellAnchor>
  <xdr:twoCellAnchor>
    <xdr:from>
      <xdr:col>14</xdr:col>
      <xdr:colOff>419904</xdr:colOff>
      <xdr:row>14</xdr:row>
      <xdr:rowOff>17875</xdr:rowOff>
    </xdr:from>
    <xdr:to>
      <xdr:col>15</xdr:col>
      <xdr:colOff>494480</xdr:colOff>
      <xdr:row>17</xdr:row>
      <xdr:rowOff>140339</xdr:rowOff>
    </xdr:to>
    <xdr:grpSp>
      <xdr:nvGrpSpPr>
        <xdr:cNvPr id="17" name="16 Grupo"/>
        <xdr:cNvGrpSpPr/>
      </xdr:nvGrpSpPr>
      <xdr:grpSpPr>
        <a:xfrm>
          <a:off x="13945404" y="3120304"/>
          <a:ext cx="836576" cy="693964"/>
          <a:chOff x="3878035" y="3061608"/>
          <a:chExt cx="836576" cy="707571"/>
        </a:xfrm>
        <a:solidFill>
          <a:schemeClr val="accent6">
            <a:lumMod val="20000"/>
            <a:lumOff val="80000"/>
          </a:schemeClr>
        </a:solidFill>
      </xdr:grpSpPr>
      <xdr:sp macro="" textlink="">
        <xdr:nvSpPr>
          <xdr:cNvPr id="18" name="17 Elipse"/>
          <xdr:cNvSpPr/>
        </xdr:nvSpPr>
        <xdr:spPr>
          <a:xfrm>
            <a:off x="3932464" y="3061608"/>
            <a:ext cx="734786" cy="707571"/>
          </a:xfrm>
          <a:prstGeom prst="ellipse">
            <a:avLst/>
          </a:prstGeom>
          <a:grpFill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es-ES" sz="1100"/>
          </a:p>
        </xdr:txBody>
      </xdr:sp>
      <xdr:sp macro="" textlink="">
        <xdr:nvSpPr>
          <xdr:cNvPr id="19" name="18 CuadroTexto"/>
          <xdr:cNvSpPr txBox="1"/>
        </xdr:nvSpPr>
        <xdr:spPr>
          <a:xfrm>
            <a:off x="3878035" y="3279322"/>
            <a:ext cx="836576" cy="3176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none" rtlCol="0" anchor="t">
            <a:spAutoFit/>
          </a:bodyPr>
          <a:lstStyle/>
          <a:p>
            <a:r>
              <a:rPr lang="es-ES" sz="1400"/>
              <a:t>ROBOT 1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8"/>
  <sheetViews>
    <sheetView tabSelected="1" zoomScale="70" zoomScaleNormal="70" workbookViewId="0">
      <selection activeCell="V18" sqref="V18"/>
    </sheetView>
  </sheetViews>
  <sheetFormatPr baseColWidth="10" defaultRowHeight="15" x14ac:dyDescent="0.25"/>
  <cols>
    <col min="1" max="1" width="17.85546875" customWidth="1"/>
    <col min="2" max="3" width="13.140625" bestFit="1" customWidth="1"/>
    <col min="5" max="5" width="13.85546875" bestFit="1" customWidth="1"/>
    <col min="6" max="8" width="13.140625" bestFit="1" customWidth="1"/>
    <col min="9" max="9" width="12.85546875" customWidth="1"/>
    <col min="11" max="11" width="15.7109375" bestFit="1" customWidth="1"/>
    <col min="12" max="12" width="16.7109375" customWidth="1"/>
    <col min="13" max="13" width="12.85546875" bestFit="1" customWidth="1"/>
    <col min="15" max="15" width="13.140625" bestFit="1" customWidth="1"/>
    <col min="16" max="16" width="12.85546875" bestFit="1" customWidth="1"/>
    <col min="18" max="18" width="13.140625" bestFit="1" customWidth="1"/>
    <col min="19" max="19" width="14.85546875" bestFit="1" customWidth="1"/>
    <col min="21" max="21" width="11.28515625" bestFit="1" customWidth="1"/>
    <col min="22" max="24" width="13.140625" bestFit="1" customWidth="1"/>
  </cols>
  <sheetData>
    <row r="1" spans="1:21" ht="15.75" thickBot="1" x14ac:dyDescent="0.3"/>
    <row r="2" spans="1:21" ht="27" thickBot="1" x14ac:dyDescent="0.45">
      <c r="B2" s="279" t="s">
        <v>14</v>
      </c>
      <c r="C2" s="280"/>
      <c r="D2" s="280"/>
      <c r="E2" s="280"/>
      <c r="F2" s="281"/>
      <c r="H2" s="274" t="s">
        <v>111</v>
      </c>
      <c r="I2" s="275"/>
      <c r="J2" s="275"/>
      <c r="K2" s="276"/>
    </row>
    <row r="5" spans="1:21" ht="23.25" x14ac:dyDescent="0.35">
      <c r="A5" s="73" t="s">
        <v>16</v>
      </c>
      <c r="Q5" s="75" t="s">
        <v>15</v>
      </c>
    </row>
    <row r="6" spans="1:21" ht="15.75" thickBot="1" x14ac:dyDescent="0.3"/>
    <row r="7" spans="1:21" x14ac:dyDescent="0.25">
      <c r="A7" s="282" t="s">
        <v>18</v>
      </c>
      <c r="B7" s="166">
        <v>90702</v>
      </c>
      <c r="C7" s="4">
        <v>90704</v>
      </c>
      <c r="D7" s="4">
        <v>90706</v>
      </c>
      <c r="E7" s="4">
        <v>90708</v>
      </c>
      <c r="F7" s="4">
        <v>90710</v>
      </c>
      <c r="G7" s="4">
        <v>90712</v>
      </c>
      <c r="H7" s="4">
        <v>90714</v>
      </c>
      <c r="I7" s="4">
        <v>90716</v>
      </c>
      <c r="J7" s="4">
        <v>90718</v>
      </c>
      <c r="K7" s="4">
        <v>90720</v>
      </c>
      <c r="L7" s="148">
        <v>90722</v>
      </c>
      <c r="M7" s="172">
        <v>90724</v>
      </c>
      <c r="N7" s="7">
        <v>90726</v>
      </c>
      <c r="O7" s="7">
        <v>90728</v>
      </c>
      <c r="P7" s="149">
        <v>90730</v>
      </c>
      <c r="Q7" s="15"/>
      <c r="U7" t="s">
        <v>89</v>
      </c>
    </row>
    <row r="8" spans="1:21" ht="15.75" thickBot="1" x14ac:dyDescent="0.3">
      <c r="A8" s="282"/>
      <c r="B8" s="46">
        <v>90701</v>
      </c>
      <c r="C8" s="5">
        <v>90703</v>
      </c>
      <c r="D8" s="5">
        <v>90705</v>
      </c>
      <c r="E8" s="5">
        <v>90707</v>
      </c>
      <c r="F8" s="5">
        <v>90709</v>
      </c>
      <c r="G8" s="5">
        <v>90711</v>
      </c>
      <c r="H8" s="5">
        <v>90713</v>
      </c>
      <c r="I8" s="5">
        <v>90715</v>
      </c>
      <c r="J8" s="5">
        <v>90717</v>
      </c>
      <c r="K8" s="5">
        <v>90719</v>
      </c>
      <c r="L8" s="187">
        <v>90721</v>
      </c>
      <c r="M8" s="9">
        <v>90723</v>
      </c>
      <c r="N8" s="9">
        <v>90725</v>
      </c>
      <c r="O8" s="9">
        <v>90727</v>
      </c>
      <c r="P8" s="189">
        <v>90729</v>
      </c>
      <c r="Q8" s="15"/>
    </row>
    <row r="9" spans="1:21" x14ac:dyDescent="0.25">
      <c r="U9" t="s">
        <v>88</v>
      </c>
    </row>
    <row r="10" spans="1:21" ht="15.75" thickBot="1" x14ac:dyDescent="0.3"/>
    <row r="11" spans="1:21" x14ac:dyDescent="0.25">
      <c r="A11" s="282" t="s">
        <v>19</v>
      </c>
      <c r="B11" s="166">
        <v>90902</v>
      </c>
      <c r="C11" s="4">
        <v>90904</v>
      </c>
      <c r="D11" s="4">
        <v>90906</v>
      </c>
      <c r="E11" s="4">
        <v>90908</v>
      </c>
      <c r="F11" s="148">
        <v>90910</v>
      </c>
      <c r="G11" s="172">
        <v>90912</v>
      </c>
      <c r="H11" s="7">
        <v>90914</v>
      </c>
      <c r="I11" s="7">
        <v>90916</v>
      </c>
      <c r="J11" s="7">
        <v>90918</v>
      </c>
      <c r="K11" s="7">
        <v>90920</v>
      </c>
      <c r="L11" s="7">
        <v>90922</v>
      </c>
      <c r="M11" s="7">
        <v>90924</v>
      </c>
      <c r="N11" s="7">
        <v>90926</v>
      </c>
      <c r="O11" s="7">
        <v>90928</v>
      </c>
      <c r="P11" s="7">
        <v>90930</v>
      </c>
      <c r="Q11" s="149">
        <v>90932</v>
      </c>
    </row>
    <row r="12" spans="1:21" ht="15.75" thickBot="1" x14ac:dyDescent="0.3">
      <c r="A12" s="282"/>
      <c r="B12" s="167">
        <v>90901</v>
      </c>
      <c r="C12" s="5">
        <v>90903</v>
      </c>
      <c r="D12" s="5">
        <v>90905</v>
      </c>
      <c r="E12" s="5">
        <v>90907</v>
      </c>
      <c r="F12" s="187">
        <v>90909</v>
      </c>
      <c r="G12" s="173">
        <v>90911</v>
      </c>
      <c r="H12" s="9">
        <v>90913</v>
      </c>
      <c r="I12" s="9">
        <v>90915</v>
      </c>
      <c r="J12" s="9">
        <v>90917</v>
      </c>
      <c r="K12" s="9">
        <v>90919</v>
      </c>
      <c r="L12" s="9">
        <v>90921</v>
      </c>
      <c r="M12" s="9">
        <v>90923</v>
      </c>
      <c r="N12" s="9">
        <v>90925</v>
      </c>
      <c r="O12" s="9">
        <v>90927</v>
      </c>
      <c r="P12" s="9">
        <v>90929</v>
      </c>
      <c r="Q12" s="189">
        <v>90931</v>
      </c>
    </row>
    <row r="15" spans="1:21" x14ac:dyDescent="0.25">
      <c r="R15" s="3"/>
    </row>
    <row r="16" spans="1:21" x14ac:dyDescent="0.25">
      <c r="R16" s="3"/>
    </row>
    <row r="17" spans="1:21" x14ac:dyDescent="0.25">
      <c r="R17" s="3"/>
    </row>
    <row r="18" spans="1:21" ht="15.75" thickBot="1" x14ac:dyDescent="0.3">
      <c r="B18" t="s">
        <v>30</v>
      </c>
    </row>
    <row r="19" spans="1:21" ht="15.75" thickBot="1" x14ac:dyDescent="0.3">
      <c r="A19" s="283" t="s">
        <v>17</v>
      </c>
      <c r="B19" s="32"/>
      <c r="C19" s="61" t="s">
        <v>0</v>
      </c>
      <c r="D19" s="61" t="s">
        <v>11</v>
      </c>
      <c r="E19" s="61" t="s">
        <v>1</v>
      </c>
      <c r="F19" s="61" t="s">
        <v>10</v>
      </c>
      <c r="G19" s="192"/>
      <c r="H19" s="61" t="s">
        <v>2</v>
      </c>
      <c r="I19" s="61" t="s">
        <v>9</v>
      </c>
      <c r="J19" s="192"/>
      <c r="K19" s="193"/>
      <c r="L19" s="61" t="s">
        <v>3</v>
      </c>
      <c r="M19" s="61" t="s">
        <v>8</v>
      </c>
      <c r="N19" s="192"/>
      <c r="O19" s="61" t="s">
        <v>4</v>
      </c>
      <c r="P19" s="61" t="s">
        <v>7</v>
      </c>
      <c r="Q19" s="192"/>
      <c r="R19" s="61" t="s">
        <v>5</v>
      </c>
      <c r="S19" s="61" t="s">
        <v>6</v>
      </c>
      <c r="T19" s="193"/>
    </row>
    <row r="20" spans="1:21" x14ac:dyDescent="0.25">
      <c r="A20" s="283"/>
      <c r="B20" s="271" t="s">
        <v>54</v>
      </c>
      <c r="C20" s="190">
        <v>90703</v>
      </c>
      <c r="D20" s="190">
        <v>90903</v>
      </c>
      <c r="E20" s="190">
        <v>90709</v>
      </c>
      <c r="F20" s="190">
        <v>90909</v>
      </c>
      <c r="G20" s="272" t="s">
        <v>54</v>
      </c>
      <c r="H20" s="190">
        <v>90715</v>
      </c>
      <c r="I20" s="185">
        <v>90915</v>
      </c>
      <c r="J20" s="272" t="s">
        <v>54</v>
      </c>
      <c r="K20" s="272" t="s">
        <v>54</v>
      </c>
      <c r="L20" s="190">
        <v>90721</v>
      </c>
      <c r="M20" s="185">
        <v>90921</v>
      </c>
      <c r="N20" s="272" t="s">
        <v>54</v>
      </c>
      <c r="O20" s="185">
        <v>90727</v>
      </c>
      <c r="P20" s="185">
        <v>90927</v>
      </c>
      <c r="Q20" s="272" t="s">
        <v>54</v>
      </c>
      <c r="R20" s="191"/>
      <c r="S20" s="185">
        <v>90931</v>
      </c>
      <c r="T20" s="272" t="s">
        <v>54</v>
      </c>
      <c r="U20" s="42" t="s">
        <v>47</v>
      </c>
    </row>
    <row r="21" spans="1:21" x14ac:dyDescent="0.25">
      <c r="A21" s="283"/>
      <c r="B21" s="272"/>
      <c r="C21" s="142"/>
      <c r="D21" s="142"/>
      <c r="E21" s="144">
        <v>90710</v>
      </c>
      <c r="F21" s="144">
        <v>90910</v>
      </c>
      <c r="G21" s="272"/>
      <c r="H21" s="144">
        <v>90716</v>
      </c>
      <c r="I21" s="146">
        <v>90916</v>
      </c>
      <c r="J21" s="272"/>
      <c r="K21" s="272"/>
      <c r="L21" s="144">
        <v>90722</v>
      </c>
      <c r="M21" s="146">
        <v>90922</v>
      </c>
      <c r="N21" s="272"/>
      <c r="O21" s="146">
        <v>90728</v>
      </c>
      <c r="P21" s="146">
        <v>90928</v>
      </c>
      <c r="Q21" s="272"/>
      <c r="R21" s="146">
        <v>90729</v>
      </c>
      <c r="S21" s="142"/>
      <c r="T21" s="272"/>
      <c r="U21" s="43" t="s">
        <v>48</v>
      </c>
    </row>
    <row r="22" spans="1:21" x14ac:dyDescent="0.25">
      <c r="A22" s="283"/>
      <c r="B22" s="272"/>
      <c r="C22" s="144">
        <v>90704</v>
      </c>
      <c r="D22" s="144">
        <v>90904</v>
      </c>
      <c r="E22" s="144">
        <v>90707</v>
      </c>
      <c r="F22" s="144">
        <v>90907</v>
      </c>
      <c r="G22" s="272"/>
      <c r="H22" s="144">
        <v>90713</v>
      </c>
      <c r="I22" s="146">
        <v>90913</v>
      </c>
      <c r="J22" s="272"/>
      <c r="K22" s="272"/>
      <c r="L22" s="144">
        <v>90719</v>
      </c>
      <c r="M22" s="146">
        <v>90919</v>
      </c>
      <c r="N22" s="272"/>
      <c r="O22" s="146">
        <v>90725</v>
      </c>
      <c r="P22" s="146">
        <v>90925</v>
      </c>
      <c r="Q22" s="272"/>
      <c r="R22" s="142"/>
      <c r="S22" s="146">
        <v>90932</v>
      </c>
      <c r="T22" s="272"/>
      <c r="U22" s="43" t="s">
        <v>49</v>
      </c>
    </row>
    <row r="23" spans="1:21" x14ac:dyDescent="0.25">
      <c r="A23" s="283"/>
      <c r="B23" s="272"/>
      <c r="C23" s="144">
        <v>90701</v>
      </c>
      <c r="D23" s="144">
        <v>90901</v>
      </c>
      <c r="E23" s="144">
        <v>90708</v>
      </c>
      <c r="F23" s="144">
        <v>90908</v>
      </c>
      <c r="G23" s="272"/>
      <c r="H23" s="144">
        <v>90714</v>
      </c>
      <c r="I23" s="146">
        <v>90914</v>
      </c>
      <c r="J23" s="272"/>
      <c r="K23" s="272"/>
      <c r="L23" s="144">
        <v>90720</v>
      </c>
      <c r="M23" s="146">
        <v>90920</v>
      </c>
      <c r="N23" s="272"/>
      <c r="O23" s="146">
        <v>90726</v>
      </c>
      <c r="P23" s="146">
        <v>90926</v>
      </c>
      <c r="Q23" s="272"/>
      <c r="R23" s="142"/>
      <c r="S23" s="146">
        <v>90929</v>
      </c>
      <c r="T23" s="272"/>
      <c r="U23" s="43" t="s">
        <v>50</v>
      </c>
    </row>
    <row r="24" spans="1:21" x14ac:dyDescent="0.25">
      <c r="A24" s="283"/>
      <c r="B24" s="272"/>
      <c r="C24" s="144">
        <v>90702</v>
      </c>
      <c r="D24" s="144">
        <v>90902</v>
      </c>
      <c r="E24" s="144">
        <v>90705</v>
      </c>
      <c r="F24" s="144">
        <v>90905</v>
      </c>
      <c r="G24" s="272"/>
      <c r="H24" s="144">
        <v>90711</v>
      </c>
      <c r="I24" s="146">
        <v>90911</v>
      </c>
      <c r="J24" s="272"/>
      <c r="K24" s="272"/>
      <c r="L24" s="144">
        <v>90717</v>
      </c>
      <c r="M24" s="146">
        <v>90917</v>
      </c>
      <c r="N24" s="272"/>
      <c r="O24" s="146">
        <v>90723</v>
      </c>
      <c r="P24" s="146">
        <v>90923</v>
      </c>
      <c r="Q24" s="272"/>
      <c r="R24" s="146">
        <v>90730</v>
      </c>
      <c r="S24" s="142"/>
      <c r="T24" s="272"/>
      <c r="U24" s="43" t="s">
        <v>51</v>
      </c>
    </row>
    <row r="25" spans="1:21" ht="15.75" thickBot="1" x14ac:dyDescent="0.3">
      <c r="A25" s="283"/>
      <c r="B25" s="273"/>
      <c r="C25" s="143"/>
      <c r="D25" s="143"/>
      <c r="E25" s="145">
        <v>90706</v>
      </c>
      <c r="F25" s="145">
        <v>90906</v>
      </c>
      <c r="G25" s="273"/>
      <c r="H25" s="145">
        <v>90712</v>
      </c>
      <c r="I25" s="147">
        <v>90912</v>
      </c>
      <c r="J25" s="273"/>
      <c r="K25" s="273"/>
      <c r="L25" s="145">
        <v>90718</v>
      </c>
      <c r="M25" s="147">
        <v>90918</v>
      </c>
      <c r="N25" s="273"/>
      <c r="O25" s="147">
        <v>90724</v>
      </c>
      <c r="P25" s="147">
        <v>90924</v>
      </c>
      <c r="Q25" s="273"/>
      <c r="R25" s="143"/>
      <c r="S25" s="147">
        <v>90930</v>
      </c>
      <c r="T25" s="273"/>
      <c r="U25" s="44" t="s">
        <v>52</v>
      </c>
    </row>
    <row r="26" spans="1:21" x14ac:dyDescent="0.25">
      <c r="B26" s="33"/>
      <c r="C26" s="33"/>
      <c r="D26" s="33"/>
      <c r="E26" s="33"/>
      <c r="F26" s="33"/>
      <c r="H26" s="33"/>
      <c r="I26" s="33"/>
      <c r="J26" s="33"/>
      <c r="L26" s="33"/>
      <c r="M26" s="33"/>
      <c r="O26" s="33"/>
      <c r="P26" s="33"/>
      <c r="R26" s="33"/>
      <c r="S26" s="33"/>
      <c r="T26" s="33"/>
    </row>
    <row r="27" spans="1:21" ht="16.5" thickBot="1" x14ac:dyDescent="0.3">
      <c r="A27" s="74" t="s">
        <v>29</v>
      </c>
      <c r="B27" s="34">
        <v>19</v>
      </c>
      <c r="C27" s="34">
        <v>18</v>
      </c>
      <c r="D27" s="34">
        <v>17</v>
      </c>
      <c r="E27" s="34">
        <v>16</v>
      </c>
      <c r="F27" s="34">
        <v>15</v>
      </c>
      <c r="G27" s="34">
        <v>14</v>
      </c>
      <c r="H27" s="34">
        <v>13</v>
      </c>
      <c r="I27" s="34">
        <v>12</v>
      </c>
      <c r="J27" s="34">
        <v>11</v>
      </c>
      <c r="K27" s="34">
        <v>10</v>
      </c>
      <c r="L27" s="34">
        <v>9</v>
      </c>
      <c r="M27" s="34">
        <v>8</v>
      </c>
      <c r="N27" s="34">
        <v>7</v>
      </c>
      <c r="O27" s="34">
        <v>6</v>
      </c>
      <c r="P27" s="34">
        <v>5</v>
      </c>
      <c r="Q27" s="34">
        <v>4</v>
      </c>
      <c r="R27" s="34">
        <v>3</v>
      </c>
      <c r="S27" s="34">
        <v>2</v>
      </c>
      <c r="T27" s="34">
        <v>1</v>
      </c>
    </row>
    <row r="31" spans="1:21" ht="15.75" thickBot="1" x14ac:dyDescent="0.3"/>
    <row r="32" spans="1:21" ht="15.75" thickBot="1" x14ac:dyDescent="0.3">
      <c r="C32" s="265" t="s">
        <v>12</v>
      </c>
      <c r="D32" s="266"/>
      <c r="E32" s="266"/>
      <c r="F32" s="267"/>
      <c r="G32" s="268" t="s">
        <v>13</v>
      </c>
      <c r="H32" s="269"/>
      <c r="I32" s="269"/>
      <c r="J32" s="270"/>
      <c r="K32" s="39"/>
    </row>
    <row r="33" spans="3:19" ht="15.75" thickBot="1" x14ac:dyDescent="0.3">
      <c r="C33" s="183" t="s">
        <v>23</v>
      </c>
      <c r="D33" s="225" t="s">
        <v>25</v>
      </c>
      <c r="E33" s="222" t="s">
        <v>27</v>
      </c>
      <c r="F33" s="168" t="s">
        <v>28</v>
      </c>
      <c r="G33" s="226" t="s">
        <v>23</v>
      </c>
      <c r="H33" s="225" t="s">
        <v>25</v>
      </c>
      <c r="I33" s="222" t="s">
        <v>27</v>
      </c>
      <c r="J33" s="168" t="s">
        <v>28</v>
      </c>
      <c r="K33" s="202" t="s">
        <v>24</v>
      </c>
      <c r="L33" s="139" t="s">
        <v>107</v>
      </c>
      <c r="N33" s="15"/>
      <c r="O33" s="277" t="s">
        <v>26</v>
      </c>
      <c r="P33" s="278"/>
      <c r="Q33" s="65" t="s">
        <v>22</v>
      </c>
      <c r="R33" s="65" t="s">
        <v>20</v>
      </c>
      <c r="S33" s="65" t="s">
        <v>108</v>
      </c>
    </row>
    <row r="34" spans="3:19" x14ac:dyDescent="0.25">
      <c r="C34" s="150"/>
      <c r="D34" s="110"/>
      <c r="E34" s="72"/>
      <c r="F34" s="67"/>
      <c r="G34" s="99">
        <f>P34</f>
        <v>90902</v>
      </c>
      <c r="H34" s="110">
        <v>1658.8</v>
      </c>
      <c r="I34" s="72"/>
      <c r="J34" s="205">
        <v>17</v>
      </c>
      <c r="K34" s="201"/>
      <c r="L34" s="158"/>
      <c r="O34" s="150"/>
      <c r="P34" s="153">
        <f>D24</f>
        <v>90902</v>
      </c>
      <c r="Q34" s="67">
        <v>1</v>
      </c>
      <c r="R34" s="141">
        <v>2</v>
      </c>
      <c r="S34" s="102"/>
    </row>
    <row r="35" spans="3:19" x14ac:dyDescent="0.25">
      <c r="C35" s="24"/>
      <c r="D35" s="10"/>
      <c r="E35" s="11"/>
      <c r="F35" s="57"/>
      <c r="G35" s="27">
        <f>P35</f>
        <v>90901</v>
      </c>
      <c r="H35" s="10">
        <v>1718.8</v>
      </c>
      <c r="I35" s="11">
        <f>H35</f>
        <v>1718.8</v>
      </c>
      <c r="J35" s="159">
        <v>17</v>
      </c>
      <c r="K35" s="121"/>
      <c r="L35" s="87"/>
      <c r="O35" s="24"/>
      <c r="P35" s="69">
        <f>D23</f>
        <v>90901</v>
      </c>
      <c r="Q35" s="57">
        <v>2</v>
      </c>
      <c r="R35" s="79">
        <v>2</v>
      </c>
      <c r="S35" s="135"/>
    </row>
    <row r="36" spans="3:19" x14ac:dyDescent="0.25">
      <c r="C36" s="24"/>
      <c r="D36" s="10"/>
      <c r="E36" s="11"/>
      <c r="F36" s="57"/>
      <c r="G36" s="27">
        <f t="shared" ref="G36:G65" si="0">P36</f>
        <v>90904</v>
      </c>
      <c r="H36" s="10">
        <v>1534</v>
      </c>
      <c r="I36" s="11"/>
      <c r="J36" s="159">
        <v>17</v>
      </c>
      <c r="K36" s="121"/>
      <c r="L36" s="87"/>
      <c r="O36" s="24"/>
      <c r="P36" s="69">
        <f>D22</f>
        <v>90904</v>
      </c>
      <c r="Q36" s="57">
        <v>3</v>
      </c>
      <c r="R36" s="79">
        <v>2</v>
      </c>
      <c r="S36" s="135"/>
    </row>
    <row r="37" spans="3:19" x14ac:dyDescent="0.25">
      <c r="C37" s="24"/>
      <c r="D37" s="10"/>
      <c r="E37" s="11"/>
      <c r="F37" s="57"/>
      <c r="G37" s="27">
        <f t="shared" si="0"/>
        <v>90903</v>
      </c>
      <c r="H37" s="10">
        <v>1534</v>
      </c>
      <c r="I37" s="11">
        <f>I35+H37</f>
        <v>3252.8</v>
      </c>
      <c r="J37" s="159">
        <v>17</v>
      </c>
      <c r="K37" s="121"/>
      <c r="L37" s="87"/>
      <c r="O37" s="24"/>
      <c r="P37" s="69">
        <f>D20</f>
        <v>90903</v>
      </c>
      <c r="Q37" s="57">
        <v>4</v>
      </c>
      <c r="R37" s="79">
        <v>2</v>
      </c>
      <c r="S37" s="135"/>
    </row>
    <row r="38" spans="3:19" x14ac:dyDescent="0.25">
      <c r="C38" s="24"/>
      <c r="D38" s="10"/>
      <c r="E38" s="11"/>
      <c r="F38" s="57"/>
      <c r="G38" s="27">
        <f t="shared" si="0"/>
        <v>90906</v>
      </c>
      <c r="H38" s="10">
        <v>2059.6</v>
      </c>
      <c r="I38" s="11"/>
      <c r="J38" s="159">
        <v>15</v>
      </c>
      <c r="K38" s="127"/>
      <c r="L38" s="49"/>
      <c r="O38" s="24"/>
      <c r="P38" s="69">
        <f>F25</f>
        <v>90906</v>
      </c>
      <c r="Q38" s="57">
        <v>5</v>
      </c>
      <c r="R38" s="79">
        <v>2</v>
      </c>
      <c r="S38" s="135"/>
    </row>
    <row r="39" spans="3:19" x14ac:dyDescent="0.25">
      <c r="C39" s="24"/>
      <c r="D39" s="10"/>
      <c r="E39" s="11"/>
      <c r="F39" s="57"/>
      <c r="G39" s="27">
        <f t="shared" si="0"/>
        <v>90905</v>
      </c>
      <c r="H39" s="10">
        <v>2059.6</v>
      </c>
      <c r="I39" s="11">
        <f>I37+H39</f>
        <v>5312.4</v>
      </c>
      <c r="J39" s="159">
        <v>15</v>
      </c>
      <c r="K39" s="127"/>
      <c r="L39" s="49"/>
      <c r="O39" s="24"/>
      <c r="P39" s="69">
        <f>F24</f>
        <v>90905</v>
      </c>
      <c r="Q39" s="57">
        <v>6</v>
      </c>
      <c r="R39" s="79">
        <v>2</v>
      </c>
      <c r="S39" s="135"/>
    </row>
    <row r="40" spans="3:19" x14ac:dyDescent="0.25">
      <c r="C40" s="24"/>
      <c r="D40" s="10"/>
      <c r="E40" s="11"/>
      <c r="F40" s="159"/>
      <c r="G40" s="27">
        <f t="shared" si="0"/>
        <v>90908</v>
      </c>
      <c r="H40" s="10">
        <v>1907</v>
      </c>
      <c r="I40" s="11"/>
      <c r="J40" s="159">
        <v>15</v>
      </c>
      <c r="K40" s="127"/>
      <c r="L40" s="49"/>
      <c r="O40" s="24"/>
      <c r="P40" s="69">
        <f>F23</f>
        <v>90908</v>
      </c>
      <c r="Q40" s="57">
        <v>7</v>
      </c>
      <c r="R40" s="79">
        <v>2</v>
      </c>
      <c r="S40" s="135"/>
    </row>
    <row r="41" spans="3:19" x14ac:dyDescent="0.25">
      <c r="C41" s="24"/>
      <c r="D41" s="10"/>
      <c r="E41" s="11"/>
      <c r="F41" s="159"/>
      <c r="G41" s="27">
        <f t="shared" si="0"/>
        <v>90907</v>
      </c>
      <c r="H41" s="10">
        <v>1907</v>
      </c>
      <c r="I41" s="11">
        <f>I39+H41</f>
        <v>7219.4</v>
      </c>
      <c r="J41" s="159">
        <v>15</v>
      </c>
      <c r="K41" s="127"/>
      <c r="L41" s="49"/>
      <c r="O41" s="24"/>
      <c r="P41" s="69">
        <f>F22</f>
        <v>90907</v>
      </c>
      <c r="Q41" s="57">
        <v>8</v>
      </c>
      <c r="R41" s="79">
        <v>2</v>
      </c>
      <c r="S41" s="135"/>
    </row>
    <row r="42" spans="3:19" x14ac:dyDescent="0.25">
      <c r="C42" s="24"/>
      <c r="D42" s="10"/>
      <c r="E42" s="11"/>
      <c r="F42" s="57"/>
      <c r="G42" s="27">
        <f t="shared" si="0"/>
        <v>90910</v>
      </c>
      <c r="H42" s="10">
        <v>1730</v>
      </c>
      <c r="I42" s="11"/>
      <c r="J42" s="159">
        <v>15</v>
      </c>
      <c r="K42" s="121"/>
      <c r="L42" s="159"/>
      <c r="O42" s="24"/>
      <c r="P42" s="69">
        <f>F21</f>
        <v>90910</v>
      </c>
      <c r="Q42" s="57">
        <v>9</v>
      </c>
      <c r="R42" s="79">
        <v>2</v>
      </c>
      <c r="S42" s="135"/>
    </row>
    <row r="43" spans="3:19" x14ac:dyDescent="0.25">
      <c r="C43" s="24"/>
      <c r="D43" s="10"/>
      <c r="E43" s="11"/>
      <c r="F43" s="57"/>
      <c r="G43" s="27">
        <f t="shared" si="0"/>
        <v>90909</v>
      </c>
      <c r="H43" s="10">
        <v>1731</v>
      </c>
      <c r="I43" s="11">
        <f>I41+H43</f>
        <v>8950.4</v>
      </c>
      <c r="J43" s="159">
        <v>15</v>
      </c>
      <c r="K43" s="121"/>
      <c r="L43" s="159"/>
      <c r="O43" s="24"/>
      <c r="P43" s="154">
        <f>F20</f>
        <v>90909</v>
      </c>
      <c r="Q43" s="57">
        <v>10</v>
      </c>
      <c r="R43" s="79">
        <v>2</v>
      </c>
      <c r="S43" s="135"/>
    </row>
    <row r="44" spans="3:19" x14ac:dyDescent="0.25">
      <c r="C44" s="97">
        <f>O44</f>
        <v>90912</v>
      </c>
      <c r="D44" s="10">
        <v>1656</v>
      </c>
      <c r="E44" s="11"/>
      <c r="F44" s="159">
        <v>12</v>
      </c>
      <c r="G44" s="103">
        <f t="shared" si="0"/>
        <v>90702</v>
      </c>
      <c r="H44" s="10">
        <v>1658.8</v>
      </c>
      <c r="I44" s="11"/>
      <c r="J44" s="159">
        <v>18</v>
      </c>
      <c r="K44" s="121"/>
      <c r="L44" s="159">
        <f>(J44-F44)*1820</f>
        <v>10920</v>
      </c>
      <c r="O44" s="97">
        <f>I25</f>
        <v>90912</v>
      </c>
      <c r="P44" s="98">
        <v>90702</v>
      </c>
      <c r="Q44" s="57">
        <v>11</v>
      </c>
      <c r="R44" s="79" t="s">
        <v>21</v>
      </c>
      <c r="S44" s="151">
        <f>P43</f>
        <v>90909</v>
      </c>
    </row>
    <row r="45" spans="3:19" x14ac:dyDescent="0.25">
      <c r="C45" s="155">
        <f t="shared" ref="C45:C73" si="1">O45</f>
        <v>90911</v>
      </c>
      <c r="D45" s="10">
        <v>1655</v>
      </c>
      <c r="E45" s="11">
        <f>I43+D45</f>
        <v>10605.4</v>
      </c>
      <c r="F45" s="159">
        <v>12</v>
      </c>
      <c r="G45" s="27">
        <f t="shared" si="0"/>
        <v>90701</v>
      </c>
      <c r="H45" s="10">
        <v>1718.8</v>
      </c>
      <c r="I45" s="11">
        <f>H45</f>
        <v>1718.8</v>
      </c>
      <c r="J45" s="159">
        <v>18</v>
      </c>
      <c r="K45" s="121">
        <f t="shared" ref="K45:K53" si="2">E45-I45</f>
        <v>8886.6</v>
      </c>
      <c r="L45" s="159">
        <f t="shared" ref="L45:L65" si="3">(J45-F45)*1820</f>
        <v>10920</v>
      </c>
      <c r="O45" s="18">
        <f>I24</f>
        <v>90911</v>
      </c>
      <c r="P45" s="69">
        <v>90701</v>
      </c>
      <c r="Q45" s="57">
        <v>12</v>
      </c>
      <c r="R45" s="79" t="s">
        <v>21</v>
      </c>
      <c r="S45" s="135"/>
    </row>
    <row r="46" spans="3:19" x14ac:dyDescent="0.25">
      <c r="C46" s="155">
        <f t="shared" si="1"/>
        <v>90914</v>
      </c>
      <c r="D46" s="10">
        <v>1705</v>
      </c>
      <c r="E46" s="11"/>
      <c r="F46" s="57">
        <v>12</v>
      </c>
      <c r="G46" s="27">
        <f t="shared" si="0"/>
        <v>90703</v>
      </c>
      <c r="H46" s="10">
        <v>1534</v>
      </c>
      <c r="I46" s="11"/>
      <c r="J46" s="159">
        <v>18</v>
      </c>
      <c r="K46" s="121"/>
      <c r="L46" s="159">
        <f t="shared" si="3"/>
        <v>10920</v>
      </c>
      <c r="O46" s="18">
        <f>I23</f>
        <v>90914</v>
      </c>
      <c r="P46" s="69">
        <v>90703</v>
      </c>
      <c r="Q46" s="57">
        <v>13</v>
      </c>
      <c r="R46" s="79" t="s">
        <v>21</v>
      </c>
      <c r="S46" s="135"/>
    </row>
    <row r="47" spans="3:19" x14ac:dyDescent="0.25">
      <c r="C47" s="155">
        <f t="shared" si="1"/>
        <v>90913</v>
      </c>
      <c r="D47" s="10">
        <v>1705</v>
      </c>
      <c r="E47" s="11">
        <f>E45+D47</f>
        <v>12310.4</v>
      </c>
      <c r="F47" s="57">
        <v>12</v>
      </c>
      <c r="G47" s="27">
        <f t="shared" si="0"/>
        <v>90704</v>
      </c>
      <c r="H47" s="10">
        <v>1534</v>
      </c>
      <c r="I47" s="11">
        <f>I45+H47</f>
        <v>3252.8</v>
      </c>
      <c r="J47" s="159">
        <v>19</v>
      </c>
      <c r="K47" s="121">
        <f t="shared" si="2"/>
        <v>9057.5999999999985</v>
      </c>
      <c r="L47" s="159">
        <f t="shared" si="3"/>
        <v>12740</v>
      </c>
      <c r="O47" s="18">
        <f>I22</f>
        <v>90913</v>
      </c>
      <c r="P47" s="69">
        <v>90704</v>
      </c>
      <c r="Q47" s="57">
        <v>14</v>
      </c>
      <c r="R47" s="79" t="s">
        <v>21</v>
      </c>
      <c r="S47" s="135"/>
    </row>
    <row r="48" spans="3:19" x14ac:dyDescent="0.25">
      <c r="C48" s="155">
        <f t="shared" si="1"/>
        <v>90916</v>
      </c>
      <c r="D48" s="10">
        <v>1930.2</v>
      </c>
      <c r="E48" s="11"/>
      <c r="F48" s="57">
        <v>12</v>
      </c>
      <c r="G48" s="27">
        <f t="shared" si="0"/>
        <v>90706</v>
      </c>
      <c r="H48" s="10">
        <v>2059.6</v>
      </c>
      <c r="I48" s="11"/>
      <c r="J48" s="159">
        <v>16</v>
      </c>
      <c r="K48" s="121"/>
      <c r="L48" s="159">
        <f t="shared" si="3"/>
        <v>7280</v>
      </c>
      <c r="O48" s="18">
        <f>I21</f>
        <v>90916</v>
      </c>
      <c r="P48" s="69">
        <v>90706</v>
      </c>
      <c r="Q48" s="57">
        <v>15</v>
      </c>
      <c r="R48" s="79" t="s">
        <v>21</v>
      </c>
      <c r="S48" s="135"/>
    </row>
    <row r="49" spans="3:19" x14ac:dyDescent="0.25">
      <c r="C49" s="155">
        <f t="shared" si="1"/>
        <v>90915</v>
      </c>
      <c r="D49" s="10">
        <v>1930</v>
      </c>
      <c r="E49" s="11">
        <f>E47+D49</f>
        <v>14240.4</v>
      </c>
      <c r="F49" s="57">
        <v>12</v>
      </c>
      <c r="G49" s="27">
        <f t="shared" si="0"/>
        <v>90705</v>
      </c>
      <c r="H49" s="10">
        <v>2059.6</v>
      </c>
      <c r="I49" s="11">
        <f>I47+H49</f>
        <v>5312.4</v>
      </c>
      <c r="J49" s="159">
        <v>16</v>
      </c>
      <c r="K49" s="121">
        <f t="shared" si="2"/>
        <v>8928</v>
      </c>
      <c r="L49" s="159">
        <f t="shared" si="3"/>
        <v>7280</v>
      </c>
      <c r="O49" s="18">
        <f>I20</f>
        <v>90915</v>
      </c>
      <c r="P49" s="69">
        <v>90705</v>
      </c>
      <c r="Q49" s="57">
        <v>16</v>
      </c>
      <c r="R49" s="79" t="s">
        <v>21</v>
      </c>
      <c r="S49" s="135"/>
    </row>
    <row r="50" spans="3:19" x14ac:dyDescent="0.25">
      <c r="C50" s="155">
        <f t="shared" si="1"/>
        <v>90918</v>
      </c>
      <c r="D50" s="10">
        <v>1880.6</v>
      </c>
      <c r="E50" s="11"/>
      <c r="F50" s="57">
        <v>8</v>
      </c>
      <c r="G50" s="27">
        <f t="shared" si="0"/>
        <v>90708</v>
      </c>
      <c r="H50" s="10">
        <v>1907</v>
      </c>
      <c r="I50" s="11"/>
      <c r="J50" s="159">
        <v>16</v>
      </c>
      <c r="K50" s="121"/>
      <c r="L50" s="159">
        <f t="shared" si="3"/>
        <v>14560</v>
      </c>
      <c r="O50" s="18">
        <f>M25</f>
        <v>90918</v>
      </c>
      <c r="P50" s="69">
        <v>90708</v>
      </c>
      <c r="Q50" s="57">
        <v>17</v>
      </c>
      <c r="R50" s="79" t="s">
        <v>21</v>
      </c>
      <c r="S50" s="135"/>
    </row>
    <row r="51" spans="3:19" x14ac:dyDescent="0.25">
      <c r="C51" s="155">
        <f t="shared" si="1"/>
        <v>90917</v>
      </c>
      <c r="D51" s="10">
        <v>1880.6</v>
      </c>
      <c r="E51" s="11">
        <f>E49+D51</f>
        <v>16121</v>
      </c>
      <c r="F51" s="57">
        <v>8</v>
      </c>
      <c r="G51" s="27">
        <f t="shared" si="0"/>
        <v>90707</v>
      </c>
      <c r="H51" s="10">
        <v>1907</v>
      </c>
      <c r="I51" s="11">
        <f>I49+H51</f>
        <v>7219.4</v>
      </c>
      <c r="J51" s="159">
        <v>16</v>
      </c>
      <c r="K51" s="121">
        <f t="shared" si="2"/>
        <v>8901.6</v>
      </c>
      <c r="L51" s="159">
        <f t="shared" si="3"/>
        <v>14560</v>
      </c>
      <c r="O51" s="18">
        <f>M24</f>
        <v>90917</v>
      </c>
      <c r="P51" s="69">
        <v>90707</v>
      </c>
      <c r="Q51" s="57">
        <v>18</v>
      </c>
      <c r="R51" s="79" t="s">
        <v>21</v>
      </c>
      <c r="S51" s="135"/>
    </row>
    <row r="52" spans="3:19" x14ac:dyDescent="0.25">
      <c r="C52" s="155">
        <f t="shared" si="1"/>
        <v>90920</v>
      </c>
      <c r="D52" s="10">
        <v>1856</v>
      </c>
      <c r="E52" s="11"/>
      <c r="F52" s="57">
        <v>8</v>
      </c>
      <c r="G52" s="27">
        <f t="shared" si="0"/>
        <v>90710</v>
      </c>
      <c r="H52" s="10">
        <v>1731</v>
      </c>
      <c r="I52" s="11"/>
      <c r="J52" s="159">
        <v>16</v>
      </c>
      <c r="K52" s="121"/>
      <c r="L52" s="159">
        <f t="shared" si="3"/>
        <v>14560</v>
      </c>
      <c r="O52" s="18">
        <f>M23</f>
        <v>90920</v>
      </c>
      <c r="P52" s="69">
        <v>90710</v>
      </c>
      <c r="Q52" s="57">
        <v>19</v>
      </c>
      <c r="R52" s="79" t="s">
        <v>21</v>
      </c>
      <c r="S52" s="135"/>
    </row>
    <row r="53" spans="3:19" x14ac:dyDescent="0.25">
      <c r="C53" s="155">
        <f t="shared" si="1"/>
        <v>90919</v>
      </c>
      <c r="D53" s="10">
        <v>1856</v>
      </c>
      <c r="E53" s="11">
        <f>E51+D53</f>
        <v>17977</v>
      </c>
      <c r="F53" s="57">
        <v>8</v>
      </c>
      <c r="G53" s="27">
        <f t="shared" si="0"/>
        <v>90709</v>
      </c>
      <c r="H53" s="10">
        <v>1730</v>
      </c>
      <c r="I53" s="11">
        <f>I51+H53</f>
        <v>8949.4</v>
      </c>
      <c r="J53" s="159">
        <v>16</v>
      </c>
      <c r="K53" s="121">
        <f t="shared" si="2"/>
        <v>9027.6</v>
      </c>
      <c r="L53" s="159">
        <f t="shared" si="3"/>
        <v>14560</v>
      </c>
      <c r="O53" s="18">
        <f>M22</f>
        <v>90919</v>
      </c>
      <c r="P53" s="69">
        <v>90709</v>
      </c>
      <c r="Q53" s="57">
        <v>20</v>
      </c>
      <c r="R53" s="79" t="s">
        <v>21</v>
      </c>
      <c r="S53" s="135"/>
    </row>
    <row r="54" spans="3:19" x14ac:dyDescent="0.25">
      <c r="C54" s="155">
        <f t="shared" si="1"/>
        <v>90922</v>
      </c>
      <c r="D54" s="10">
        <v>1706</v>
      </c>
      <c r="E54" s="11"/>
      <c r="F54" s="57">
        <v>8</v>
      </c>
      <c r="G54" s="27">
        <f t="shared" si="0"/>
        <v>90712</v>
      </c>
      <c r="H54" s="10">
        <v>1656</v>
      </c>
      <c r="I54" s="11"/>
      <c r="J54" s="159">
        <v>13</v>
      </c>
      <c r="K54" s="121"/>
      <c r="L54" s="159">
        <f t="shared" si="3"/>
        <v>9100</v>
      </c>
      <c r="O54" s="18">
        <f>M21</f>
        <v>90922</v>
      </c>
      <c r="P54" s="69">
        <v>90712</v>
      </c>
      <c r="Q54" s="57">
        <v>21</v>
      </c>
      <c r="R54" s="79" t="s">
        <v>21</v>
      </c>
      <c r="S54" s="135"/>
    </row>
    <row r="55" spans="3:19" x14ac:dyDescent="0.25">
      <c r="C55" s="155">
        <f t="shared" si="1"/>
        <v>90921</v>
      </c>
      <c r="D55" s="10">
        <v>1706</v>
      </c>
      <c r="E55" s="11">
        <f>E53+D55</f>
        <v>19683</v>
      </c>
      <c r="F55" s="57">
        <v>8</v>
      </c>
      <c r="G55" s="27">
        <f t="shared" si="0"/>
        <v>90711</v>
      </c>
      <c r="H55" s="10">
        <v>1655</v>
      </c>
      <c r="I55" s="11">
        <f>I53+H55</f>
        <v>10604.4</v>
      </c>
      <c r="J55" s="159">
        <v>13</v>
      </c>
      <c r="K55" s="121">
        <f t="shared" ref="K55" si="4">E55-I55</f>
        <v>9078.6</v>
      </c>
      <c r="L55" s="159">
        <f t="shared" si="3"/>
        <v>9100</v>
      </c>
      <c r="O55" s="18">
        <f>M20</f>
        <v>90921</v>
      </c>
      <c r="P55" s="69">
        <v>90711</v>
      </c>
      <c r="Q55" s="57">
        <v>22</v>
      </c>
      <c r="R55" s="79" t="s">
        <v>21</v>
      </c>
      <c r="S55" s="135"/>
    </row>
    <row r="56" spans="3:19" x14ac:dyDescent="0.25">
      <c r="C56" s="155">
        <f t="shared" si="1"/>
        <v>90924</v>
      </c>
      <c r="D56" s="10">
        <v>1656.8</v>
      </c>
      <c r="E56" s="11"/>
      <c r="F56" s="57">
        <v>5</v>
      </c>
      <c r="G56" s="27">
        <f t="shared" si="0"/>
        <v>90714</v>
      </c>
      <c r="H56" s="10">
        <v>1755</v>
      </c>
      <c r="I56" s="11"/>
      <c r="J56" s="159">
        <v>13</v>
      </c>
      <c r="K56" s="121"/>
      <c r="L56" s="159">
        <f t="shared" si="3"/>
        <v>14560</v>
      </c>
      <c r="O56" s="18">
        <f>P25</f>
        <v>90924</v>
      </c>
      <c r="P56" s="69">
        <v>90714</v>
      </c>
      <c r="Q56" s="57">
        <v>23</v>
      </c>
      <c r="R56" s="79" t="s">
        <v>21</v>
      </c>
      <c r="S56" s="135"/>
    </row>
    <row r="57" spans="3:19" x14ac:dyDescent="0.25">
      <c r="C57" s="155">
        <f t="shared" si="1"/>
        <v>90923</v>
      </c>
      <c r="D57" s="10">
        <v>1656.8</v>
      </c>
      <c r="E57" s="11">
        <f>E55+D57</f>
        <v>21339.8</v>
      </c>
      <c r="F57" s="57">
        <v>5</v>
      </c>
      <c r="G57" s="27">
        <f t="shared" si="0"/>
        <v>90713</v>
      </c>
      <c r="H57" s="10">
        <v>1755</v>
      </c>
      <c r="I57" s="11">
        <f>I55+H57</f>
        <v>12359.4</v>
      </c>
      <c r="J57" s="159">
        <v>13</v>
      </c>
      <c r="K57" s="121">
        <f t="shared" ref="K57" si="5">E57-I57</f>
        <v>8980.4</v>
      </c>
      <c r="L57" s="159">
        <f t="shared" si="3"/>
        <v>14560</v>
      </c>
      <c r="O57" s="18">
        <f>P24</f>
        <v>90923</v>
      </c>
      <c r="P57" s="69">
        <v>90713</v>
      </c>
      <c r="Q57" s="57">
        <v>24</v>
      </c>
      <c r="R57" s="79" t="s">
        <v>21</v>
      </c>
      <c r="S57" s="135"/>
    </row>
    <row r="58" spans="3:19" x14ac:dyDescent="0.25">
      <c r="C58" s="155">
        <f t="shared" si="1"/>
        <v>90926</v>
      </c>
      <c r="D58" s="10">
        <v>1706.6</v>
      </c>
      <c r="E58" s="11"/>
      <c r="F58" s="57">
        <v>5</v>
      </c>
      <c r="G58" s="27">
        <f t="shared" si="0"/>
        <v>90716</v>
      </c>
      <c r="H58" s="10">
        <v>1855</v>
      </c>
      <c r="I58" s="11"/>
      <c r="J58" s="159">
        <v>13</v>
      </c>
      <c r="K58" s="121"/>
      <c r="L58" s="159">
        <f t="shared" si="3"/>
        <v>14560</v>
      </c>
      <c r="O58" s="18">
        <f>P23</f>
        <v>90926</v>
      </c>
      <c r="P58" s="69">
        <v>90716</v>
      </c>
      <c r="Q58" s="57">
        <v>25</v>
      </c>
      <c r="R58" s="79" t="s">
        <v>21</v>
      </c>
      <c r="S58" s="135"/>
    </row>
    <row r="59" spans="3:19" x14ac:dyDescent="0.25">
      <c r="C59" s="155">
        <f t="shared" si="1"/>
        <v>90925</v>
      </c>
      <c r="D59" s="10">
        <v>1706.6</v>
      </c>
      <c r="E59" s="11">
        <f>E57+D59</f>
        <v>23046.399999999998</v>
      </c>
      <c r="F59" s="57">
        <v>5</v>
      </c>
      <c r="G59" s="27">
        <f t="shared" si="0"/>
        <v>90715</v>
      </c>
      <c r="H59" s="10">
        <v>1855</v>
      </c>
      <c r="I59" s="11">
        <f>I57+H59</f>
        <v>14214.4</v>
      </c>
      <c r="J59" s="159">
        <v>13</v>
      </c>
      <c r="K59" s="121">
        <f t="shared" ref="K59" si="6">E59-I59</f>
        <v>8831.9999999999982</v>
      </c>
      <c r="L59" s="159">
        <f t="shared" si="3"/>
        <v>14560</v>
      </c>
      <c r="O59" s="18">
        <f>P22</f>
        <v>90925</v>
      </c>
      <c r="P59" s="69">
        <v>90715</v>
      </c>
      <c r="Q59" s="57">
        <v>26</v>
      </c>
      <c r="R59" s="79" t="s">
        <v>21</v>
      </c>
      <c r="S59" s="135"/>
    </row>
    <row r="60" spans="3:19" x14ac:dyDescent="0.25">
      <c r="C60" s="155">
        <f t="shared" si="1"/>
        <v>90928</v>
      </c>
      <c r="D60" s="10">
        <v>2057.6</v>
      </c>
      <c r="E60" s="11"/>
      <c r="F60" s="57">
        <v>5</v>
      </c>
      <c r="G60" s="27">
        <f t="shared" si="0"/>
        <v>90718</v>
      </c>
      <c r="H60" s="10">
        <v>1905.6</v>
      </c>
      <c r="I60" s="11"/>
      <c r="J60" s="159">
        <v>9</v>
      </c>
      <c r="K60" s="121"/>
      <c r="L60" s="159">
        <f t="shared" si="3"/>
        <v>7280</v>
      </c>
      <c r="O60" s="18">
        <f>P21</f>
        <v>90928</v>
      </c>
      <c r="P60" s="69">
        <v>90718</v>
      </c>
      <c r="Q60" s="57">
        <v>27</v>
      </c>
      <c r="R60" s="79" t="s">
        <v>21</v>
      </c>
      <c r="S60" s="135"/>
    </row>
    <row r="61" spans="3:19" x14ac:dyDescent="0.25">
      <c r="C61" s="155">
        <f t="shared" si="1"/>
        <v>90927</v>
      </c>
      <c r="D61" s="10">
        <v>2057.6999999999998</v>
      </c>
      <c r="E61" s="11">
        <f>E59+D61</f>
        <v>25104.1</v>
      </c>
      <c r="F61" s="57">
        <v>5</v>
      </c>
      <c r="G61" s="27">
        <f t="shared" si="0"/>
        <v>90717</v>
      </c>
      <c r="H61" s="10">
        <v>1905</v>
      </c>
      <c r="I61" s="11">
        <f>I59+H61</f>
        <v>16119.4</v>
      </c>
      <c r="J61" s="159">
        <v>9</v>
      </c>
      <c r="K61" s="121">
        <f t="shared" ref="K61" si="7">E61-I61</f>
        <v>8984.6999999999989</v>
      </c>
      <c r="L61" s="159">
        <f t="shared" si="3"/>
        <v>7280</v>
      </c>
      <c r="O61" s="18">
        <f>P20</f>
        <v>90927</v>
      </c>
      <c r="P61" s="69">
        <v>90717</v>
      </c>
      <c r="Q61" s="57">
        <v>28</v>
      </c>
      <c r="R61" s="79" t="s">
        <v>21</v>
      </c>
      <c r="S61" s="135"/>
    </row>
    <row r="62" spans="3:19" x14ac:dyDescent="0.25">
      <c r="C62" s="155">
        <f t="shared" si="1"/>
        <v>90930</v>
      </c>
      <c r="D62" s="10">
        <v>2057.4</v>
      </c>
      <c r="E62" s="11"/>
      <c r="F62" s="57">
        <v>2</v>
      </c>
      <c r="G62" s="27">
        <f t="shared" si="0"/>
        <v>90720</v>
      </c>
      <c r="H62" s="10">
        <v>1856</v>
      </c>
      <c r="I62" s="11"/>
      <c r="J62" s="159">
        <v>9</v>
      </c>
      <c r="K62" s="121"/>
      <c r="L62" s="159">
        <f t="shared" si="3"/>
        <v>12740</v>
      </c>
      <c r="O62" s="18">
        <f>S25</f>
        <v>90930</v>
      </c>
      <c r="P62" s="69">
        <v>90720</v>
      </c>
      <c r="Q62" s="57">
        <v>29</v>
      </c>
      <c r="R62" s="79" t="s">
        <v>21</v>
      </c>
      <c r="S62" s="135"/>
    </row>
    <row r="63" spans="3:19" x14ac:dyDescent="0.25">
      <c r="C63" s="155">
        <f t="shared" si="1"/>
        <v>90929</v>
      </c>
      <c r="D63" s="10">
        <v>2057.4</v>
      </c>
      <c r="E63" s="11">
        <f>E61+D63</f>
        <v>27161.5</v>
      </c>
      <c r="F63" s="57">
        <v>2</v>
      </c>
      <c r="G63" s="27">
        <f t="shared" si="0"/>
        <v>90719</v>
      </c>
      <c r="H63" s="10">
        <v>1857</v>
      </c>
      <c r="I63" s="11">
        <f>I61+H63</f>
        <v>17976.400000000001</v>
      </c>
      <c r="J63" s="159">
        <v>9</v>
      </c>
      <c r="K63" s="121">
        <f t="shared" ref="K63" si="8">E63-I63</f>
        <v>9185.0999999999985</v>
      </c>
      <c r="L63" s="159">
        <f t="shared" si="3"/>
        <v>12740</v>
      </c>
      <c r="O63" s="18">
        <f>S23</f>
        <v>90929</v>
      </c>
      <c r="P63" s="69">
        <v>90719</v>
      </c>
      <c r="Q63" s="57">
        <v>30</v>
      </c>
      <c r="R63" s="79" t="s">
        <v>21</v>
      </c>
      <c r="S63" s="135"/>
    </row>
    <row r="64" spans="3:19" x14ac:dyDescent="0.25">
      <c r="C64" s="155">
        <f t="shared" si="1"/>
        <v>90932</v>
      </c>
      <c r="D64" s="10">
        <v>1715.3</v>
      </c>
      <c r="E64" s="11"/>
      <c r="F64" s="57">
        <v>2</v>
      </c>
      <c r="G64" s="27">
        <f t="shared" si="0"/>
        <v>90722</v>
      </c>
      <c r="H64" s="10">
        <v>1731.3</v>
      </c>
      <c r="I64" s="11"/>
      <c r="J64" s="159">
        <v>9</v>
      </c>
      <c r="K64" s="121"/>
      <c r="L64" s="159">
        <f t="shared" si="3"/>
        <v>12740</v>
      </c>
      <c r="O64" s="18">
        <f>S22</f>
        <v>90932</v>
      </c>
      <c r="P64" s="69">
        <v>90722</v>
      </c>
      <c r="Q64" s="57">
        <v>31</v>
      </c>
      <c r="R64" s="79" t="s">
        <v>21</v>
      </c>
      <c r="S64" s="135"/>
    </row>
    <row r="65" spans="3:19" x14ac:dyDescent="0.25">
      <c r="C65" s="155">
        <f t="shared" si="1"/>
        <v>90931</v>
      </c>
      <c r="D65" s="10">
        <v>1655.3</v>
      </c>
      <c r="E65" s="11">
        <f>E63+D65</f>
        <v>28816.799999999999</v>
      </c>
      <c r="F65" s="57">
        <v>2</v>
      </c>
      <c r="G65" s="27">
        <f t="shared" si="0"/>
        <v>90721</v>
      </c>
      <c r="H65" s="10">
        <v>1731.4</v>
      </c>
      <c r="I65" s="11">
        <f>I63+H65</f>
        <v>19707.800000000003</v>
      </c>
      <c r="J65" s="57">
        <v>9</v>
      </c>
      <c r="K65" s="121">
        <f>E65-I65</f>
        <v>9108.9999999999964</v>
      </c>
      <c r="L65" s="159">
        <f t="shared" si="3"/>
        <v>12740</v>
      </c>
      <c r="O65" s="155">
        <f>S20</f>
        <v>90931</v>
      </c>
      <c r="P65" s="154">
        <v>90721</v>
      </c>
      <c r="Q65" s="57">
        <v>32</v>
      </c>
      <c r="R65" s="79" t="s">
        <v>21</v>
      </c>
      <c r="S65" s="135"/>
    </row>
    <row r="66" spans="3:19" x14ac:dyDescent="0.25">
      <c r="C66" s="97">
        <f t="shared" si="1"/>
        <v>90724</v>
      </c>
      <c r="D66" s="10">
        <v>1922</v>
      </c>
      <c r="E66" s="11"/>
      <c r="F66" s="159">
        <v>6</v>
      </c>
      <c r="G66" s="24"/>
      <c r="H66" s="10"/>
      <c r="I66" s="11"/>
      <c r="J66" s="159"/>
      <c r="K66" s="127"/>
      <c r="L66" s="49"/>
      <c r="O66" s="97">
        <f>O25</f>
        <v>90724</v>
      </c>
      <c r="P66" s="68"/>
      <c r="Q66" s="57">
        <v>33</v>
      </c>
      <c r="R66" s="79">
        <v>1</v>
      </c>
      <c r="S66" s="151">
        <f>P65</f>
        <v>90721</v>
      </c>
    </row>
    <row r="67" spans="3:19" x14ac:dyDescent="0.25">
      <c r="C67" s="155">
        <f t="shared" si="1"/>
        <v>90723</v>
      </c>
      <c r="D67" s="10">
        <v>1922</v>
      </c>
      <c r="E67" s="11">
        <f>I65+D67</f>
        <v>21629.800000000003</v>
      </c>
      <c r="F67" s="159">
        <v>6</v>
      </c>
      <c r="G67" s="24"/>
      <c r="H67" s="10"/>
      <c r="I67" s="11"/>
      <c r="J67" s="159"/>
      <c r="K67" s="127"/>
      <c r="L67" s="49"/>
      <c r="O67" s="18">
        <f>O24</f>
        <v>90723</v>
      </c>
      <c r="P67" s="68"/>
      <c r="Q67" s="57">
        <v>34</v>
      </c>
      <c r="R67" s="79">
        <v>1</v>
      </c>
      <c r="S67" s="135"/>
    </row>
    <row r="68" spans="3:19" x14ac:dyDescent="0.25">
      <c r="C68" s="155">
        <f t="shared" si="1"/>
        <v>90726</v>
      </c>
      <c r="D68" s="10">
        <v>2056.8000000000002</v>
      </c>
      <c r="E68" s="11"/>
      <c r="F68" s="57">
        <v>6</v>
      </c>
      <c r="G68" s="24"/>
      <c r="H68" s="10"/>
      <c r="I68" s="11"/>
      <c r="J68" s="159"/>
      <c r="K68" s="127"/>
      <c r="L68" s="49"/>
      <c r="O68" s="18">
        <f>O23</f>
        <v>90726</v>
      </c>
      <c r="P68" s="68"/>
      <c r="Q68" s="57">
        <v>35</v>
      </c>
      <c r="R68" s="79">
        <v>1</v>
      </c>
      <c r="S68" s="135"/>
    </row>
    <row r="69" spans="3:19" x14ac:dyDescent="0.25">
      <c r="C69" s="155">
        <f t="shared" si="1"/>
        <v>90725</v>
      </c>
      <c r="D69" s="10">
        <v>2056.8000000000002</v>
      </c>
      <c r="E69" s="11">
        <f>E67+D69</f>
        <v>23686.600000000002</v>
      </c>
      <c r="F69" s="57">
        <v>6</v>
      </c>
      <c r="G69" s="24"/>
      <c r="H69" s="10"/>
      <c r="I69" s="11"/>
      <c r="J69" s="159"/>
      <c r="K69" s="121"/>
      <c r="L69" s="87"/>
      <c r="O69" s="18">
        <f>O22</f>
        <v>90725</v>
      </c>
      <c r="P69" s="68"/>
      <c r="Q69" s="57">
        <v>36</v>
      </c>
      <c r="R69" s="79">
        <v>1</v>
      </c>
      <c r="S69" s="135"/>
    </row>
    <row r="70" spans="3:19" x14ac:dyDescent="0.25">
      <c r="C70" s="155">
        <f t="shared" si="1"/>
        <v>90728</v>
      </c>
      <c r="D70" s="10">
        <v>2082.6</v>
      </c>
      <c r="E70" s="11"/>
      <c r="F70" s="57">
        <v>6</v>
      </c>
      <c r="G70" s="24"/>
      <c r="H70" s="10"/>
      <c r="I70" s="11"/>
      <c r="J70" s="159"/>
      <c r="K70" s="121"/>
      <c r="L70" s="87"/>
      <c r="O70" s="18">
        <f>O21</f>
        <v>90728</v>
      </c>
      <c r="P70" s="49"/>
      <c r="Q70" s="57">
        <v>37</v>
      </c>
      <c r="R70" s="79">
        <v>1</v>
      </c>
      <c r="S70" s="135"/>
    </row>
    <row r="71" spans="3:19" x14ac:dyDescent="0.25">
      <c r="C71" s="155">
        <f t="shared" si="1"/>
        <v>90727</v>
      </c>
      <c r="D71" s="10">
        <v>2083</v>
      </c>
      <c r="E71" s="11">
        <f>E69+D71</f>
        <v>25769.600000000002</v>
      </c>
      <c r="F71" s="57">
        <v>6</v>
      </c>
      <c r="G71" s="24"/>
      <c r="H71" s="10"/>
      <c r="I71" s="11"/>
      <c r="J71" s="159"/>
      <c r="K71" s="121"/>
      <c r="L71" s="87"/>
      <c r="O71" s="18">
        <f>O20</f>
        <v>90727</v>
      </c>
      <c r="P71" s="49"/>
      <c r="Q71" s="57">
        <v>38</v>
      </c>
      <c r="R71" s="79">
        <v>1</v>
      </c>
      <c r="S71" s="135"/>
    </row>
    <row r="72" spans="3:19" x14ac:dyDescent="0.25">
      <c r="C72" s="155">
        <f t="shared" si="1"/>
        <v>90730</v>
      </c>
      <c r="D72" s="10">
        <v>2012.7</v>
      </c>
      <c r="E72" s="11"/>
      <c r="F72" s="57">
        <v>3</v>
      </c>
      <c r="G72" s="24"/>
      <c r="H72" s="10"/>
      <c r="I72" s="11"/>
      <c r="J72" s="159"/>
      <c r="K72" s="121"/>
      <c r="L72" s="87"/>
      <c r="O72" s="18">
        <f>R24</f>
        <v>90730</v>
      </c>
      <c r="P72" s="49"/>
      <c r="Q72" s="57">
        <v>39</v>
      </c>
      <c r="R72" s="79">
        <v>1</v>
      </c>
      <c r="S72" s="135"/>
    </row>
    <row r="73" spans="3:19" ht="15.75" thickBot="1" x14ac:dyDescent="0.3">
      <c r="C73" s="156">
        <f t="shared" si="1"/>
        <v>90729</v>
      </c>
      <c r="D73" s="58">
        <v>1953.4</v>
      </c>
      <c r="E73" s="26">
        <f>E71+D73</f>
        <v>27723.000000000004</v>
      </c>
      <c r="F73" s="59">
        <v>3</v>
      </c>
      <c r="G73" s="206"/>
      <c r="H73" s="58"/>
      <c r="I73" s="26"/>
      <c r="J73" s="207"/>
      <c r="K73" s="203"/>
      <c r="L73" s="160"/>
      <c r="O73" s="156">
        <f>R21</f>
        <v>90729</v>
      </c>
      <c r="P73" s="88"/>
      <c r="Q73" s="59">
        <v>40</v>
      </c>
      <c r="R73" s="152">
        <v>1</v>
      </c>
      <c r="S73" s="136"/>
    </row>
    <row r="74" spans="3:19" x14ac:dyDescent="0.25">
      <c r="C74" s="15"/>
      <c r="D74" s="15"/>
      <c r="E74" s="15"/>
      <c r="F74" s="15"/>
      <c r="G74" s="15"/>
      <c r="O74" s="15"/>
      <c r="P74" s="15"/>
      <c r="Q74" s="15"/>
      <c r="R74" s="15"/>
    </row>
    <row r="75" spans="3:19" x14ac:dyDescent="0.25">
      <c r="C75" s="15"/>
      <c r="D75" s="15"/>
      <c r="E75" s="15"/>
      <c r="F75" s="15"/>
      <c r="G75" s="15"/>
    </row>
    <row r="76" spans="3:19" x14ac:dyDescent="0.25">
      <c r="C76" s="15"/>
      <c r="D76" s="15"/>
      <c r="E76" s="15"/>
      <c r="F76" s="15"/>
      <c r="G76" s="15"/>
    </row>
    <row r="77" spans="3:19" x14ac:dyDescent="0.25">
      <c r="C77" s="15"/>
      <c r="D77" s="15"/>
      <c r="E77" s="15"/>
      <c r="F77" s="15"/>
      <c r="G77" s="15"/>
    </row>
    <row r="78" spans="3:19" x14ac:dyDescent="0.25">
      <c r="C78" s="15"/>
      <c r="D78" s="15"/>
      <c r="E78" s="15"/>
      <c r="F78" s="15"/>
      <c r="G78" s="15"/>
    </row>
  </sheetData>
  <sortState ref="D44:D45">
    <sortCondition descending="1" ref="D72"/>
  </sortState>
  <mergeCells count="15">
    <mergeCell ref="T20:T25"/>
    <mergeCell ref="B2:F2"/>
    <mergeCell ref="A7:A8"/>
    <mergeCell ref="A11:A12"/>
    <mergeCell ref="G20:G25"/>
    <mergeCell ref="A19:A25"/>
    <mergeCell ref="J20:J25"/>
    <mergeCell ref="K20:K25"/>
    <mergeCell ref="N20:N25"/>
    <mergeCell ref="Q20:Q25"/>
    <mergeCell ref="C32:F32"/>
    <mergeCell ref="G32:J32"/>
    <mergeCell ref="B20:B25"/>
    <mergeCell ref="H2:K2"/>
    <mergeCell ref="O33:P3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topLeftCell="A13" zoomScale="70" zoomScaleNormal="70" workbookViewId="0">
      <selection activeCell="S46" sqref="S46"/>
    </sheetView>
  </sheetViews>
  <sheetFormatPr baseColWidth="10" defaultRowHeight="15" x14ac:dyDescent="0.25"/>
  <cols>
    <col min="1" max="1" width="16.140625" customWidth="1"/>
    <col min="2" max="2" width="13.140625" bestFit="1" customWidth="1"/>
    <col min="3" max="3" width="13.140625" customWidth="1"/>
    <col min="4" max="4" width="13.140625" bestFit="1" customWidth="1"/>
    <col min="5" max="5" width="13.85546875" bestFit="1" customWidth="1"/>
    <col min="6" max="6" width="13.140625" bestFit="1" customWidth="1"/>
    <col min="8" max="8" width="13.140625" bestFit="1" customWidth="1"/>
    <col min="9" max="9" width="13.85546875" bestFit="1" customWidth="1"/>
    <col min="12" max="12" width="14" bestFit="1" customWidth="1"/>
    <col min="13" max="13" width="14" customWidth="1"/>
    <col min="14" max="14" width="13.140625" bestFit="1" customWidth="1"/>
    <col min="16" max="17" width="13.140625" bestFit="1" customWidth="1"/>
    <col min="18" max="18" width="14.28515625" customWidth="1"/>
    <col min="19" max="19" width="14.5703125" bestFit="1" customWidth="1"/>
    <col min="20" max="20" width="13.140625" bestFit="1" customWidth="1"/>
    <col min="22" max="22" width="16.7109375" customWidth="1"/>
    <col min="23" max="23" width="13.140625" bestFit="1" customWidth="1"/>
    <col min="26" max="26" width="25.28515625" customWidth="1"/>
    <col min="29" max="29" width="25" customWidth="1"/>
    <col min="32" max="32" width="24.85546875" customWidth="1"/>
  </cols>
  <sheetData>
    <row r="1" spans="1:22" ht="27" thickBot="1" x14ac:dyDescent="0.45">
      <c r="B1" s="279" t="s">
        <v>91</v>
      </c>
      <c r="C1" s="280"/>
      <c r="D1" s="280"/>
      <c r="E1" s="280"/>
      <c r="F1" s="281"/>
    </row>
    <row r="2" spans="1:22" ht="23.25" x14ac:dyDescent="0.35">
      <c r="H2" s="274" t="s">
        <v>111</v>
      </c>
      <c r="I2" s="275"/>
      <c r="J2" s="275"/>
      <c r="K2" s="276"/>
    </row>
    <row r="3" spans="1:22" ht="23.25" x14ac:dyDescent="0.35">
      <c r="H3" s="95"/>
      <c r="I3" s="95"/>
      <c r="J3" s="95"/>
      <c r="K3" s="95"/>
    </row>
    <row r="4" spans="1:22" ht="23.25" x14ac:dyDescent="0.35">
      <c r="B4" s="73" t="s">
        <v>16</v>
      </c>
      <c r="H4" s="95"/>
      <c r="I4" s="95"/>
      <c r="J4" s="95"/>
      <c r="K4" s="95"/>
      <c r="Q4" s="75" t="s">
        <v>15</v>
      </c>
    </row>
    <row r="5" spans="1:22" ht="23.25" x14ac:dyDescent="0.35">
      <c r="B5" s="73"/>
      <c r="H5" s="95"/>
      <c r="I5" s="95"/>
      <c r="J5" s="95"/>
      <c r="K5" s="95"/>
      <c r="Q5" s="75"/>
    </row>
    <row r="7" spans="1:22" ht="15.75" thickBot="1" x14ac:dyDescent="0.3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22" x14ac:dyDescent="0.25">
      <c r="A8" s="293" t="s">
        <v>92</v>
      </c>
      <c r="B8" s="166">
        <v>90502</v>
      </c>
      <c r="C8" s="4">
        <v>90504</v>
      </c>
      <c r="D8" s="4">
        <v>90506</v>
      </c>
      <c r="E8" s="4">
        <v>90508</v>
      </c>
      <c r="F8" s="4">
        <v>90510</v>
      </c>
      <c r="G8" s="4">
        <v>90512</v>
      </c>
      <c r="H8" s="4">
        <v>90514</v>
      </c>
      <c r="I8" s="4">
        <v>90516</v>
      </c>
      <c r="J8" s="4">
        <v>90518</v>
      </c>
      <c r="K8" s="4">
        <v>90520</v>
      </c>
      <c r="L8" s="4">
        <v>90522</v>
      </c>
      <c r="M8" s="174">
        <v>90524</v>
      </c>
      <c r="N8" s="31"/>
      <c r="O8" s="175">
        <v>90202</v>
      </c>
      <c r="P8" s="7">
        <v>90204</v>
      </c>
      <c r="Q8" s="149">
        <v>90206</v>
      </c>
      <c r="R8" s="294" t="s">
        <v>93</v>
      </c>
    </row>
    <row r="9" spans="1:22" ht="15.75" thickBot="1" x14ac:dyDescent="0.3">
      <c r="A9" s="293"/>
      <c r="B9" s="46">
        <v>90501</v>
      </c>
      <c r="C9" s="5">
        <v>90503</v>
      </c>
      <c r="D9" s="5">
        <v>90505</v>
      </c>
      <c r="E9" s="5">
        <v>90507</v>
      </c>
      <c r="F9" s="5">
        <v>90509</v>
      </c>
      <c r="G9" s="5">
        <v>90511</v>
      </c>
      <c r="H9" s="5">
        <v>90513</v>
      </c>
      <c r="I9" s="5">
        <v>90515</v>
      </c>
      <c r="J9" s="5">
        <v>90517</v>
      </c>
      <c r="K9" s="5">
        <v>90519</v>
      </c>
      <c r="L9" s="5">
        <v>90521</v>
      </c>
      <c r="M9" s="188">
        <v>90523</v>
      </c>
      <c r="N9" s="31"/>
      <c r="O9" s="8">
        <v>90201</v>
      </c>
      <c r="P9" s="9">
        <v>90203</v>
      </c>
      <c r="Q9" s="189">
        <v>90205</v>
      </c>
      <c r="R9" s="294"/>
      <c r="V9" t="s">
        <v>89</v>
      </c>
    </row>
    <row r="10" spans="1:22" x14ac:dyDescent="0.25"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</row>
    <row r="11" spans="1:22" ht="15.75" thickBot="1" x14ac:dyDescent="0.3"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V11" t="s">
        <v>88</v>
      </c>
    </row>
    <row r="12" spans="1:22" x14ac:dyDescent="0.25">
      <c r="A12" s="293" t="s">
        <v>94</v>
      </c>
      <c r="B12" s="166">
        <v>90602</v>
      </c>
      <c r="C12" s="4">
        <v>90604</v>
      </c>
      <c r="D12" s="4">
        <v>90606</v>
      </c>
      <c r="E12" s="4">
        <v>90608</v>
      </c>
      <c r="F12" s="148">
        <v>90610</v>
      </c>
      <c r="G12" s="172">
        <v>90612</v>
      </c>
      <c r="H12" s="7">
        <v>90614</v>
      </c>
      <c r="I12" s="7">
        <v>90616</v>
      </c>
      <c r="J12" s="7">
        <v>90618</v>
      </c>
      <c r="K12" s="7">
        <v>90620</v>
      </c>
      <c r="L12" s="7">
        <v>90622</v>
      </c>
      <c r="M12" s="7">
        <v>90624</v>
      </c>
      <c r="N12" s="149">
        <v>90626</v>
      </c>
      <c r="O12" s="31"/>
      <c r="P12" s="31"/>
      <c r="Q12" s="31"/>
    </row>
    <row r="13" spans="1:22" ht="15.75" thickBot="1" x14ac:dyDescent="0.3">
      <c r="A13" s="293"/>
      <c r="B13" s="46">
        <v>90601</v>
      </c>
      <c r="C13" s="5">
        <v>90603</v>
      </c>
      <c r="D13" s="5">
        <v>90605</v>
      </c>
      <c r="E13" s="5">
        <v>90607</v>
      </c>
      <c r="F13" s="187">
        <v>90609</v>
      </c>
      <c r="G13" s="9">
        <v>90611</v>
      </c>
      <c r="H13" s="9">
        <v>90613</v>
      </c>
      <c r="I13" s="9">
        <v>90615</v>
      </c>
      <c r="J13" s="9">
        <v>90617</v>
      </c>
      <c r="K13" s="9">
        <v>90619</v>
      </c>
      <c r="L13" s="9">
        <v>90621</v>
      </c>
      <c r="M13" s="9">
        <v>90623</v>
      </c>
      <c r="N13" s="189">
        <v>90625</v>
      </c>
      <c r="O13" s="31"/>
      <c r="P13" s="31"/>
      <c r="Q13" s="31"/>
    </row>
    <row r="14" spans="1:22" x14ac:dyDescent="0.25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</row>
    <row r="15" spans="1:22" x14ac:dyDescent="0.25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31"/>
      <c r="M15" s="15"/>
      <c r="N15" s="15"/>
      <c r="O15" s="15"/>
      <c r="P15" s="15"/>
      <c r="Q15" s="15"/>
      <c r="R15" s="15"/>
    </row>
    <row r="16" spans="1:22" x14ac:dyDescent="0.25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31"/>
      <c r="M16" s="15"/>
      <c r="N16" s="15"/>
      <c r="O16" s="15"/>
      <c r="P16" s="15"/>
      <c r="Q16" s="15"/>
      <c r="R16" s="15"/>
    </row>
    <row r="17" spans="1:21" x14ac:dyDescent="0.25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31"/>
      <c r="M17" s="15"/>
      <c r="N17" s="15"/>
      <c r="O17" s="15"/>
      <c r="P17" s="15"/>
      <c r="Q17" s="15"/>
      <c r="R17" s="15"/>
    </row>
    <row r="18" spans="1:21" x14ac:dyDescent="0.25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31"/>
      <c r="M18" s="15"/>
      <c r="N18" s="15"/>
      <c r="O18" s="15"/>
      <c r="P18" s="15"/>
      <c r="Q18" s="15"/>
      <c r="R18" s="15"/>
    </row>
    <row r="19" spans="1:21" ht="15.75" thickBot="1" x14ac:dyDescent="0.3">
      <c r="R19" s="3"/>
    </row>
    <row r="20" spans="1:21" ht="15.75" thickBot="1" x14ac:dyDescent="0.3">
      <c r="A20" s="297" t="s">
        <v>17</v>
      </c>
      <c r="B20" s="91"/>
      <c r="C20" s="101" t="s">
        <v>95</v>
      </c>
      <c r="D20" s="101" t="s">
        <v>96</v>
      </c>
      <c r="E20" s="101" t="s">
        <v>97</v>
      </c>
      <c r="F20" s="101" t="s">
        <v>106</v>
      </c>
      <c r="G20" s="101"/>
      <c r="H20" s="101" t="s">
        <v>98</v>
      </c>
      <c r="I20" s="101" t="s">
        <v>99</v>
      </c>
      <c r="J20" s="101"/>
      <c r="K20" s="101"/>
      <c r="L20" s="101" t="s">
        <v>100</v>
      </c>
      <c r="M20" s="101" t="s">
        <v>101</v>
      </c>
      <c r="N20" s="101" t="s">
        <v>102</v>
      </c>
      <c r="O20" s="101"/>
      <c r="P20" s="101" t="s">
        <v>103</v>
      </c>
      <c r="Q20" s="101" t="s">
        <v>104</v>
      </c>
      <c r="R20" s="101"/>
      <c r="S20" s="61" t="s">
        <v>105</v>
      </c>
      <c r="T20" s="101"/>
    </row>
    <row r="21" spans="1:21" x14ac:dyDescent="0.25">
      <c r="A21" s="297"/>
      <c r="B21" s="271" t="s">
        <v>87</v>
      </c>
      <c r="C21" s="190">
        <v>90603</v>
      </c>
      <c r="D21" s="190">
        <v>90505</v>
      </c>
      <c r="E21" s="190">
        <v>90609</v>
      </c>
      <c r="F21" s="190">
        <v>90509</v>
      </c>
      <c r="G21" s="272" t="s">
        <v>87</v>
      </c>
      <c r="H21" s="190">
        <v>90515</v>
      </c>
      <c r="I21" s="185">
        <v>90615</v>
      </c>
      <c r="J21" s="272" t="s">
        <v>87</v>
      </c>
      <c r="K21" s="272" t="s">
        <v>87</v>
      </c>
      <c r="L21" s="190">
        <v>90521</v>
      </c>
      <c r="M21" s="185">
        <v>90621</v>
      </c>
      <c r="N21" s="191"/>
      <c r="O21" s="272" t="s">
        <v>87</v>
      </c>
      <c r="P21" s="185">
        <v>90625</v>
      </c>
      <c r="Q21" s="185">
        <v>90203</v>
      </c>
      <c r="R21" s="295" t="s">
        <v>87</v>
      </c>
      <c r="S21" s="191"/>
      <c r="T21" s="284" t="s">
        <v>87</v>
      </c>
      <c r="U21" s="42" t="s">
        <v>47</v>
      </c>
    </row>
    <row r="22" spans="1:21" x14ac:dyDescent="0.25">
      <c r="A22" s="297"/>
      <c r="B22" s="272"/>
      <c r="C22" s="142"/>
      <c r="D22" s="144">
        <v>90506</v>
      </c>
      <c r="E22" s="144">
        <v>90610</v>
      </c>
      <c r="F22" s="142"/>
      <c r="G22" s="272"/>
      <c r="H22" s="144">
        <v>90516</v>
      </c>
      <c r="I22" s="146">
        <v>90616</v>
      </c>
      <c r="J22" s="272"/>
      <c r="K22" s="272"/>
      <c r="L22" s="144">
        <v>90522</v>
      </c>
      <c r="M22" s="146">
        <v>90622</v>
      </c>
      <c r="N22" s="144">
        <v>90523</v>
      </c>
      <c r="O22" s="272"/>
      <c r="P22" s="142"/>
      <c r="Q22" s="142"/>
      <c r="R22" s="295"/>
      <c r="S22" s="146">
        <v>90205</v>
      </c>
      <c r="T22" s="284"/>
      <c r="U22" s="43" t="s">
        <v>48</v>
      </c>
    </row>
    <row r="23" spans="1:21" x14ac:dyDescent="0.25">
      <c r="A23" s="297"/>
      <c r="B23" s="272"/>
      <c r="C23" s="144">
        <v>90604</v>
      </c>
      <c r="D23" s="144">
        <v>90503</v>
      </c>
      <c r="E23" s="144">
        <v>90607</v>
      </c>
      <c r="F23" s="144">
        <v>90510</v>
      </c>
      <c r="G23" s="272"/>
      <c r="H23" s="144">
        <v>90513</v>
      </c>
      <c r="I23" s="146">
        <v>90613</v>
      </c>
      <c r="J23" s="272"/>
      <c r="K23" s="272"/>
      <c r="L23" s="144">
        <v>90519</v>
      </c>
      <c r="M23" s="146">
        <v>90619</v>
      </c>
      <c r="N23" s="142"/>
      <c r="O23" s="272"/>
      <c r="P23" s="146">
        <v>90626</v>
      </c>
      <c r="Q23" s="146">
        <v>90204</v>
      </c>
      <c r="R23" s="295"/>
      <c r="S23" s="142"/>
      <c r="T23" s="284"/>
      <c r="U23" s="43" t="s">
        <v>49</v>
      </c>
    </row>
    <row r="24" spans="1:21" x14ac:dyDescent="0.25">
      <c r="A24" s="297"/>
      <c r="B24" s="272"/>
      <c r="C24" s="144">
        <v>90601</v>
      </c>
      <c r="D24" s="144">
        <v>90504</v>
      </c>
      <c r="E24" s="144">
        <v>90608</v>
      </c>
      <c r="F24" s="144">
        <v>90507</v>
      </c>
      <c r="G24" s="272"/>
      <c r="H24" s="144">
        <v>90514</v>
      </c>
      <c r="I24" s="146">
        <v>90614</v>
      </c>
      <c r="J24" s="272"/>
      <c r="K24" s="272"/>
      <c r="L24" s="144">
        <v>90520</v>
      </c>
      <c r="M24" s="146">
        <v>90620</v>
      </c>
      <c r="N24" s="142"/>
      <c r="O24" s="272"/>
      <c r="P24" s="146">
        <v>90623</v>
      </c>
      <c r="Q24" s="146">
        <v>90201</v>
      </c>
      <c r="R24" s="295"/>
      <c r="S24" s="142"/>
      <c r="T24" s="284"/>
      <c r="U24" s="43" t="s">
        <v>50</v>
      </c>
    </row>
    <row r="25" spans="1:21" x14ac:dyDescent="0.25">
      <c r="A25" s="297"/>
      <c r="B25" s="272"/>
      <c r="C25" s="142"/>
      <c r="D25" s="144">
        <v>90501</v>
      </c>
      <c r="E25" s="144">
        <v>90605</v>
      </c>
      <c r="F25" s="144">
        <v>90508</v>
      </c>
      <c r="G25" s="272"/>
      <c r="H25" s="144">
        <v>90511</v>
      </c>
      <c r="I25" s="146">
        <v>90611</v>
      </c>
      <c r="J25" s="272"/>
      <c r="K25" s="272"/>
      <c r="L25" s="144">
        <v>90517</v>
      </c>
      <c r="M25" s="146">
        <v>90617</v>
      </c>
      <c r="N25" s="144">
        <v>90524</v>
      </c>
      <c r="O25" s="272"/>
      <c r="P25" s="142"/>
      <c r="Q25" s="146">
        <v>90202</v>
      </c>
      <c r="R25" s="295"/>
      <c r="S25" s="146">
        <v>90206</v>
      </c>
      <c r="T25" s="284"/>
      <c r="U25" s="43" t="s">
        <v>51</v>
      </c>
    </row>
    <row r="26" spans="1:21" ht="15.75" thickBot="1" x14ac:dyDescent="0.3">
      <c r="A26" s="297"/>
      <c r="B26" s="286"/>
      <c r="C26" s="145">
        <v>90602</v>
      </c>
      <c r="D26" s="145">
        <v>90502</v>
      </c>
      <c r="E26" s="145">
        <v>90606</v>
      </c>
      <c r="F26" s="143"/>
      <c r="G26" s="286"/>
      <c r="H26" s="145">
        <v>90512</v>
      </c>
      <c r="I26" s="147">
        <v>90612</v>
      </c>
      <c r="J26" s="286"/>
      <c r="K26" s="286"/>
      <c r="L26" s="145">
        <v>90518</v>
      </c>
      <c r="M26" s="147">
        <v>90618</v>
      </c>
      <c r="N26" s="143"/>
      <c r="O26" s="286"/>
      <c r="P26" s="147">
        <v>90624</v>
      </c>
      <c r="Q26" s="143"/>
      <c r="R26" s="296"/>
      <c r="S26" s="143"/>
      <c r="T26" s="285"/>
      <c r="U26" s="44" t="s">
        <v>52</v>
      </c>
    </row>
    <row r="27" spans="1:21" x14ac:dyDescent="0.25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19"/>
      <c r="S27" s="33"/>
      <c r="T27" s="22"/>
    </row>
    <row r="28" spans="1:21" ht="15.75" thickBot="1" x14ac:dyDescent="0.3">
      <c r="A28" s="1" t="s">
        <v>29</v>
      </c>
      <c r="B28" s="34">
        <v>19</v>
      </c>
      <c r="C28" s="34">
        <v>18</v>
      </c>
      <c r="D28" s="34">
        <v>17</v>
      </c>
      <c r="E28" s="34">
        <v>16</v>
      </c>
      <c r="F28" s="34">
        <v>15</v>
      </c>
      <c r="G28" s="34">
        <v>14</v>
      </c>
      <c r="H28" s="34">
        <v>13</v>
      </c>
      <c r="I28" s="34">
        <v>12</v>
      </c>
      <c r="J28" s="34">
        <v>11</v>
      </c>
      <c r="K28" s="34">
        <v>10</v>
      </c>
      <c r="L28" s="34">
        <v>9</v>
      </c>
      <c r="M28" s="34">
        <v>8</v>
      </c>
      <c r="N28" s="34">
        <v>7</v>
      </c>
      <c r="O28" s="34">
        <v>6</v>
      </c>
      <c r="P28" s="34">
        <v>5</v>
      </c>
      <c r="Q28" s="34">
        <v>4</v>
      </c>
      <c r="R28" s="34">
        <v>3</v>
      </c>
      <c r="S28" s="34">
        <v>2</v>
      </c>
      <c r="T28" s="34">
        <v>1</v>
      </c>
    </row>
    <row r="29" spans="1:21" x14ac:dyDescent="0.25">
      <c r="B29" t="s">
        <v>30</v>
      </c>
    </row>
    <row r="30" spans="1:21" ht="15.75" thickBot="1" x14ac:dyDescent="0.3"/>
    <row r="31" spans="1:21" ht="15.75" thickBot="1" x14ac:dyDescent="0.3">
      <c r="D31" s="287" t="s">
        <v>13</v>
      </c>
      <c r="E31" s="288"/>
      <c r="F31" s="288"/>
      <c r="G31" s="289"/>
      <c r="H31" s="290" t="s">
        <v>12</v>
      </c>
      <c r="I31" s="290"/>
      <c r="J31" s="290"/>
      <c r="K31" s="291"/>
      <c r="L31" s="39"/>
    </row>
    <row r="32" spans="1:21" ht="15.75" thickBot="1" x14ac:dyDescent="0.3">
      <c r="D32" s="183" t="s">
        <v>23</v>
      </c>
      <c r="E32" s="224" t="s">
        <v>25</v>
      </c>
      <c r="F32" s="222" t="s">
        <v>27</v>
      </c>
      <c r="G32" s="168" t="s">
        <v>28</v>
      </c>
      <c r="H32" s="114" t="s">
        <v>23</v>
      </c>
      <c r="I32" s="71" t="s">
        <v>25</v>
      </c>
      <c r="J32" s="71" t="s">
        <v>27</v>
      </c>
      <c r="K32" s="76" t="s">
        <v>28</v>
      </c>
      <c r="L32" s="117" t="s">
        <v>24</v>
      </c>
      <c r="M32" s="118" t="s">
        <v>107</v>
      </c>
      <c r="N32" s="15"/>
      <c r="O32" s="277" t="s">
        <v>26</v>
      </c>
      <c r="P32" s="292"/>
      <c r="Q32" s="213" t="s">
        <v>22</v>
      </c>
      <c r="R32" s="213" t="s">
        <v>20</v>
      </c>
      <c r="S32" s="65" t="s">
        <v>109</v>
      </c>
    </row>
    <row r="33" spans="4:19" x14ac:dyDescent="0.25">
      <c r="D33" s="109">
        <f>O33</f>
        <v>90602</v>
      </c>
      <c r="E33" s="110">
        <v>1710</v>
      </c>
      <c r="F33" s="223"/>
      <c r="G33" s="169">
        <v>18</v>
      </c>
      <c r="H33" s="170"/>
      <c r="I33" s="179"/>
      <c r="J33" s="177"/>
      <c r="K33" s="92"/>
      <c r="L33" s="92"/>
      <c r="M33" s="111"/>
      <c r="N33" s="30"/>
      <c r="O33" s="99">
        <f>C26</f>
        <v>90602</v>
      </c>
      <c r="P33" s="208"/>
      <c r="Q33" s="133">
        <v>1</v>
      </c>
      <c r="R33" s="219">
        <v>2</v>
      </c>
      <c r="S33" s="216"/>
    </row>
    <row r="34" spans="4:19" x14ac:dyDescent="0.25">
      <c r="D34" s="105">
        <f>O34</f>
        <v>90601</v>
      </c>
      <c r="E34" s="10">
        <v>1770</v>
      </c>
      <c r="F34" s="122">
        <f>E34</f>
        <v>1770</v>
      </c>
      <c r="G34" s="115">
        <v>18</v>
      </c>
      <c r="H34" s="164"/>
      <c r="I34" s="180"/>
      <c r="J34" s="163"/>
      <c r="K34" s="85"/>
      <c r="L34" s="85"/>
      <c r="M34" s="63"/>
      <c r="N34" s="30"/>
      <c r="O34" s="161">
        <f>C24</f>
        <v>90601</v>
      </c>
      <c r="P34" s="209"/>
      <c r="Q34" s="214">
        <v>2</v>
      </c>
      <c r="R34" s="220">
        <v>2</v>
      </c>
      <c r="S34" s="17"/>
    </row>
    <row r="35" spans="4:19" x14ac:dyDescent="0.25">
      <c r="D35" s="105">
        <f t="shared" ref="D35:D66" si="0">O35</f>
        <v>90604</v>
      </c>
      <c r="E35" s="10">
        <v>1759.5</v>
      </c>
      <c r="F35" s="122"/>
      <c r="G35" s="115">
        <v>18</v>
      </c>
      <c r="H35" s="164"/>
      <c r="I35" s="180"/>
      <c r="J35" s="163"/>
      <c r="K35" s="85"/>
      <c r="L35" s="85"/>
      <c r="M35" s="63"/>
      <c r="N35" s="30"/>
      <c r="O35" s="161">
        <f>C23</f>
        <v>90604</v>
      </c>
      <c r="P35" s="209"/>
      <c r="Q35" s="214">
        <v>3</v>
      </c>
      <c r="R35" s="220">
        <v>2</v>
      </c>
      <c r="S35" s="17"/>
    </row>
    <row r="36" spans="4:19" x14ac:dyDescent="0.25">
      <c r="D36" s="105">
        <f t="shared" si="0"/>
        <v>90603</v>
      </c>
      <c r="E36" s="10">
        <v>1760</v>
      </c>
      <c r="F36" s="122">
        <f>F34+E36</f>
        <v>3530</v>
      </c>
      <c r="G36" s="115">
        <v>18</v>
      </c>
      <c r="H36" s="164"/>
      <c r="I36" s="180"/>
      <c r="J36" s="163"/>
      <c r="K36" s="85"/>
      <c r="L36" s="85"/>
      <c r="M36" s="63"/>
      <c r="N36" s="30"/>
      <c r="O36" s="161">
        <f>C21</f>
        <v>90603</v>
      </c>
      <c r="P36" s="209"/>
      <c r="Q36" s="214">
        <v>4</v>
      </c>
      <c r="R36" s="220">
        <v>2</v>
      </c>
      <c r="S36" s="17"/>
    </row>
    <row r="37" spans="4:19" x14ac:dyDescent="0.25">
      <c r="D37" s="105">
        <f t="shared" si="0"/>
        <v>90606</v>
      </c>
      <c r="E37" s="10">
        <v>1758</v>
      </c>
      <c r="F37" s="122"/>
      <c r="G37" s="115">
        <v>16</v>
      </c>
      <c r="H37" s="164"/>
      <c r="I37" s="180"/>
      <c r="J37" s="122"/>
      <c r="K37" s="85"/>
      <c r="L37" s="85"/>
      <c r="M37" s="63"/>
      <c r="N37" s="30"/>
      <c r="O37" s="161">
        <f>E26</f>
        <v>90606</v>
      </c>
      <c r="P37" s="209"/>
      <c r="Q37" s="214">
        <v>5</v>
      </c>
      <c r="R37" s="220">
        <v>2</v>
      </c>
      <c r="S37" s="17"/>
    </row>
    <row r="38" spans="4:19" x14ac:dyDescent="0.25">
      <c r="D38" s="105">
        <f t="shared" si="0"/>
        <v>90605</v>
      </c>
      <c r="E38" s="10">
        <v>1758.6</v>
      </c>
      <c r="F38" s="122">
        <f>F36+E38</f>
        <v>5288.6</v>
      </c>
      <c r="G38" s="115">
        <v>16</v>
      </c>
      <c r="H38" s="164"/>
      <c r="I38" s="180"/>
      <c r="J38" s="163"/>
      <c r="K38" s="85"/>
      <c r="L38" s="85"/>
      <c r="M38" s="63"/>
      <c r="N38" s="30"/>
      <c r="O38" s="161">
        <f>E25</f>
        <v>90605</v>
      </c>
      <c r="P38" s="209"/>
      <c r="Q38" s="214">
        <v>6</v>
      </c>
      <c r="R38" s="220">
        <v>2</v>
      </c>
      <c r="S38" s="17"/>
    </row>
    <row r="39" spans="4:19" x14ac:dyDescent="0.25">
      <c r="D39" s="105">
        <f t="shared" si="0"/>
        <v>90608</v>
      </c>
      <c r="E39" s="10">
        <v>1957</v>
      </c>
      <c r="F39" s="122"/>
      <c r="G39" s="115">
        <v>16</v>
      </c>
      <c r="H39" s="165"/>
      <c r="I39" s="180"/>
      <c r="J39" s="122"/>
      <c r="K39" s="85"/>
      <c r="L39" s="85"/>
      <c r="M39" s="63"/>
      <c r="N39" s="30"/>
      <c r="O39" s="161">
        <f>E24</f>
        <v>90608</v>
      </c>
      <c r="P39" s="209"/>
      <c r="Q39" s="214">
        <v>7</v>
      </c>
      <c r="R39" s="220">
        <v>2</v>
      </c>
      <c r="S39" s="17"/>
    </row>
    <row r="40" spans="4:19" x14ac:dyDescent="0.25">
      <c r="D40" s="105">
        <f t="shared" si="0"/>
        <v>90607</v>
      </c>
      <c r="E40" s="10">
        <v>1957</v>
      </c>
      <c r="F40" s="122">
        <f>F38+E40</f>
        <v>7245.6</v>
      </c>
      <c r="G40" s="115">
        <v>16</v>
      </c>
      <c r="H40" s="164"/>
      <c r="I40" s="180"/>
      <c r="J40" s="122"/>
      <c r="K40" s="85"/>
      <c r="L40" s="85"/>
      <c r="M40" s="63"/>
      <c r="N40" s="30"/>
      <c r="O40" s="161">
        <f>E23</f>
        <v>90607</v>
      </c>
      <c r="P40" s="209"/>
      <c r="Q40" s="214">
        <v>8</v>
      </c>
      <c r="R40" s="220">
        <v>2</v>
      </c>
      <c r="S40" s="17"/>
    </row>
    <row r="41" spans="4:19" x14ac:dyDescent="0.25">
      <c r="D41" s="105">
        <f t="shared" si="0"/>
        <v>90610</v>
      </c>
      <c r="E41" s="10">
        <v>1856</v>
      </c>
      <c r="F41" s="122"/>
      <c r="G41" s="115">
        <v>16</v>
      </c>
      <c r="H41" s="164"/>
      <c r="I41" s="180"/>
      <c r="J41" s="122"/>
      <c r="K41" s="85"/>
      <c r="L41" s="85"/>
      <c r="M41" s="63"/>
      <c r="N41" s="30"/>
      <c r="O41" s="161">
        <f>E22</f>
        <v>90610</v>
      </c>
      <c r="P41" s="209"/>
      <c r="Q41" s="214">
        <v>9</v>
      </c>
      <c r="R41" s="220">
        <v>2</v>
      </c>
      <c r="S41" s="17"/>
    </row>
    <row r="42" spans="4:19" x14ac:dyDescent="0.25">
      <c r="D42" s="105">
        <f t="shared" si="0"/>
        <v>90609</v>
      </c>
      <c r="E42" s="10">
        <v>1856</v>
      </c>
      <c r="F42" s="122">
        <f>F40+E42</f>
        <v>9101.6</v>
      </c>
      <c r="G42" s="115">
        <v>16</v>
      </c>
      <c r="H42" s="164"/>
      <c r="I42" s="180"/>
      <c r="J42" s="122"/>
      <c r="K42" s="85"/>
      <c r="L42" s="85"/>
      <c r="M42" s="63"/>
      <c r="N42" s="30"/>
      <c r="O42" s="161">
        <f>E21</f>
        <v>90609</v>
      </c>
      <c r="P42" s="209"/>
      <c r="Q42" s="214">
        <v>10</v>
      </c>
      <c r="R42" s="220">
        <v>2</v>
      </c>
      <c r="S42" s="17"/>
    </row>
    <row r="43" spans="4:19" x14ac:dyDescent="0.25">
      <c r="D43" s="106">
        <f t="shared" si="0"/>
        <v>90502</v>
      </c>
      <c r="E43" s="10">
        <v>1636</v>
      </c>
      <c r="F43" s="163"/>
      <c r="G43" s="115">
        <v>17</v>
      </c>
      <c r="H43" s="164"/>
      <c r="I43" s="180"/>
      <c r="J43" s="122"/>
      <c r="K43" s="85"/>
      <c r="L43" s="85"/>
      <c r="M43" s="63"/>
      <c r="N43" s="30"/>
      <c r="O43" s="103">
        <f>D26</f>
        <v>90502</v>
      </c>
      <c r="P43" s="209"/>
      <c r="Q43" s="214">
        <v>11</v>
      </c>
      <c r="R43" s="220">
        <v>2</v>
      </c>
      <c r="S43" s="17"/>
    </row>
    <row r="44" spans="4:19" x14ac:dyDescent="0.25">
      <c r="D44" s="105">
        <f t="shared" si="0"/>
        <v>90501</v>
      </c>
      <c r="E44" s="10">
        <v>1696</v>
      </c>
      <c r="F44" s="122">
        <f>E44</f>
        <v>1696</v>
      </c>
      <c r="G44" s="115">
        <v>17</v>
      </c>
      <c r="H44" s="164"/>
      <c r="I44" s="180"/>
      <c r="J44" s="122"/>
      <c r="K44" s="85"/>
      <c r="L44" s="85"/>
      <c r="M44" s="63"/>
      <c r="N44" s="30"/>
      <c r="O44" s="161">
        <f>D25</f>
        <v>90501</v>
      </c>
      <c r="P44" s="209"/>
      <c r="Q44" s="214">
        <v>12</v>
      </c>
      <c r="R44" s="220">
        <v>2</v>
      </c>
      <c r="S44" s="17"/>
    </row>
    <row r="45" spans="4:19" x14ac:dyDescent="0.25">
      <c r="D45" s="105">
        <f t="shared" si="0"/>
        <v>90504</v>
      </c>
      <c r="E45" s="10">
        <v>1508.6</v>
      </c>
      <c r="F45" s="163"/>
      <c r="G45" s="115">
        <v>17</v>
      </c>
      <c r="H45" s="186">
        <f>P45</f>
        <v>90612</v>
      </c>
      <c r="I45" s="181">
        <v>1605</v>
      </c>
      <c r="J45" s="163"/>
      <c r="K45" s="85">
        <v>12</v>
      </c>
      <c r="L45" s="85"/>
      <c r="M45" s="63">
        <f t="shared" ref="M45:M65" si="1">(G45-K45)*1820</f>
        <v>9100</v>
      </c>
      <c r="N45" s="30"/>
      <c r="O45" s="161">
        <f>D24</f>
        <v>90504</v>
      </c>
      <c r="P45" s="210">
        <f>I26</f>
        <v>90612</v>
      </c>
      <c r="Q45" s="214">
        <v>13</v>
      </c>
      <c r="R45" s="220" t="s">
        <v>71</v>
      </c>
      <c r="S45" s="217">
        <f>O42</f>
        <v>90609</v>
      </c>
    </row>
    <row r="46" spans="4:19" x14ac:dyDescent="0.25">
      <c r="D46" s="105">
        <f t="shared" si="0"/>
        <v>90503</v>
      </c>
      <c r="E46" s="10">
        <v>1508.6</v>
      </c>
      <c r="F46" s="122">
        <f>F44+E46</f>
        <v>3204.6</v>
      </c>
      <c r="G46" s="115">
        <v>17</v>
      </c>
      <c r="H46" s="119">
        <f>P46</f>
        <v>90611</v>
      </c>
      <c r="I46" s="181">
        <v>1605</v>
      </c>
      <c r="J46" s="122">
        <f>F42+I46</f>
        <v>10706.6</v>
      </c>
      <c r="K46" s="85">
        <v>12</v>
      </c>
      <c r="L46" s="85">
        <f t="shared" ref="L46" si="2">J46-F46</f>
        <v>7502</v>
      </c>
      <c r="M46" s="63">
        <f t="shared" si="1"/>
        <v>9100</v>
      </c>
      <c r="N46" s="30"/>
      <c r="O46" s="161">
        <f>D23</f>
        <v>90503</v>
      </c>
      <c r="P46" s="211">
        <f>I25</f>
        <v>90611</v>
      </c>
      <c r="Q46" s="214">
        <v>14</v>
      </c>
      <c r="R46" s="220" t="s">
        <v>71</v>
      </c>
      <c r="S46" s="17"/>
    </row>
    <row r="47" spans="4:19" x14ac:dyDescent="0.25">
      <c r="D47" s="105">
        <f t="shared" si="0"/>
        <v>90506</v>
      </c>
      <c r="E47" s="10">
        <v>1508</v>
      </c>
      <c r="F47" s="122"/>
      <c r="G47" s="115">
        <v>17</v>
      </c>
      <c r="H47" s="119">
        <f t="shared" ref="H47:H66" si="3">P47</f>
        <v>90614</v>
      </c>
      <c r="I47" s="181">
        <v>1805</v>
      </c>
      <c r="J47" s="163"/>
      <c r="K47" s="85">
        <v>12</v>
      </c>
      <c r="L47" s="85"/>
      <c r="M47" s="63">
        <f t="shared" si="1"/>
        <v>9100</v>
      </c>
      <c r="N47" s="30"/>
      <c r="O47" s="161">
        <f>D22</f>
        <v>90506</v>
      </c>
      <c r="P47" s="211">
        <f>I24</f>
        <v>90614</v>
      </c>
      <c r="Q47" s="214">
        <v>15</v>
      </c>
      <c r="R47" s="220" t="s">
        <v>71</v>
      </c>
      <c r="S47" s="17"/>
    </row>
    <row r="48" spans="4:19" x14ac:dyDescent="0.25">
      <c r="D48" s="105">
        <f t="shared" si="0"/>
        <v>90505</v>
      </c>
      <c r="E48" s="10">
        <v>1508</v>
      </c>
      <c r="F48" s="122">
        <f>F46+E48</f>
        <v>4712.6000000000004</v>
      </c>
      <c r="G48" s="115">
        <v>17</v>
      </c>
      <c r="H48" s="119">
        <f t="shared" si="3"/>
        <v>90613</v>
      </c>
      <c r="I48" s="181">
        <v>1805</v>
      </c>
      <c r="J48" s="122">
        <f>J46+I48</f>
        <v>12511.6</v>
      </c>
      <c r="K48" s="85">
        <v>12</v>
      </c>
      <c r="L48" s="85">
        <f t="shared" ref="L48" si="4">J48-F48</f>
        <v>7799</v>
      </c>
      <c r="M48" s="63">
        <f t="shared" si="1"/>
        <v>9100</v>
      </c>
      <c r="N48" s="30"/>
      <c r="O48" s="161">
        <f>D21</f>
        <v>90505</v>
      </c>
      <c r="P48" s="211">
        <f>I23</f>
        <v>90613</v>
      </c>
      <c r="Q48" s="214">
        <v>16</v>
      </c>
      <c r="R48" s="220" t="s">
        <v>71</v>
      </c>
      <c r="S48" s="17"/>
    </row>
    <row r="49" spans="4:19" x14ac:dyDescent="0.25">
      <c r="D49" s="105">
        <f t="shared" si="0"/>
        <v>90508</v>
      </c>
      <c r="E49" s="10">
        <v>1606.7</v>
      </c>
      <c r="F49" s="122"/>
      <c r="G49" s="115">
        <v>15</v>
      </c>
      <c r="H49" s="119">
        <f t="shared" si="3"/>
        <v>90616</v>
      </c>
      <c r="I49" s="181">
        <v>1755</v>
      </c>
      <c r="J49" s="122"/>
      <c r="K49" s="85">
        <v>12</v>
      </c>
      <c r="L49" s="85"/>
      <c r="M49" s="63">
        <f t="shared" si="1"/>
        <v>5460</v>
      </c>
      <c r="N49" s="30"/>
      <c r="O49" s="161">
        <f>F25</f>
        <v>90508</v>
      </c>
      <c r="P49" s="211">
        <f>I22</f>
        <v>90616</v>
      </c>
      <c r="Q49" s="214">
        <v>17</v>
      </c>
      <c r="R49" s="220" t="s">
        <v>71</v>
      </c>
      <c r="S49" s="17"/>
    </row>
    <row r="50" spans="4:19" x14ac:dyDescent="0.25">
      <c r="D50" s="105">
        <f t="shared" si="0"/>
        <v>90507</v>
      </c>
      <c r="E50" s="10">
        <v>1606.7</v>
      </c>
      <c r="F50" s="122">
        <f>F48+E50</f>
        <v>6319.3</v>
      </c>
      <c r="G50" s="115">
        <v>15</v>
      </c>
      <c r="H50" s="119">
        <f t="shared" si="3"/>
        <v>90615</v>
      </c>
      <c r="I50" s="181">
        <v>1755</v>
      </c>
      <c r="J50" s="122">
        <f>J48+I50</f>
        <v>14266.6</v>
      </c>
      <c r="K50" s="85">
        <v>12</v>
      </c>
      <c r="L50" s="85">
        <f t="shared" ref="L50" si="5">J50-F50</f>
        <v>7947.3</v>
      </c>
      <c r="M50" s="63">
        <f t="shared" si="1"/>
        <v>5460</v>
      </c>
      <c r="N50" s="30"/>
      <c r="O50" s="161">
        <f>F24</f>
        <v>90507</v>
      </c>
      <c r="P50" s="211">
        <f>I21</f>
        <v>90615</v>
      </c>
      <c r="Q50" s="214">
        <v>18</v>
      </c>
      <c r="R50" s="220" t="s">
        <v>71</v>
      </c>
      <c r="S50" s="17"/>
    </row>
    <row r="51" spans="4:19" x14ac:dyDescent="0.25">
      <c r="D51" s="105">
        <f t="shared" si="0"/>
        <v>90510</v>
      </c>
      <c r="E51" s="10">
        <v>1668</v>
      </c>
      <c r="F51" s="122"/>
      <c r="G51" s="115">
        <v>15</v>
      </c>
      <c r="H51" s="119">
        <f t="shared" si="3"/>
        <v>90618</v>
      </c>
      <c r="I51" s="181">
        <v>1955.6</v>
      </c>
      <c r="J51" s="122"/>
      <c r="K51" s="85">
        <v>8</v>
      </c>
      <c r="L51" s="85"/>
      <c r="M51" s="63">
        <f t="shared" si="1"/>
        <v>12740</v>
      </c>
      <c r="N51" s="30"/>
      <c r="O51" s="161">
        <f>F23</f>
        <v>90510</v>
      </c>
      <c r="P51" s="211">
        <f>M26</f>
        <v>90618</v>
      </c>
      <c r="Q51" s="214">
        <v>19</v>
      </c>
      <c r="R51" s="220" t="s">
        <v>71</v>
      </c>
      <c r="S51" s="17"/>
    </row>
    <row r="52" spans="4:19" x14ac:dyDescent="0.25">
      <c r="D52" s="105">
        <f t="shared" si="0"/>
        <v>90509</v>
      </c>
      <c r="E52" s="10">
        <v>1608</v>
      </c>
      <c r="F52" s="122">
        <f>F50+E52</f>
        <v>7927.3</v>
      </c>
      <c r="G52" s="115">
        <v>15</v>
      </c>
      <c r="H52" s="119">
        <f t="shared" si="3"/>
        <v>90617</v>
      </c>
      <c r="I52" s="181">
        <v>1955.5</v>
      </c>
      <c r="J52" s="122">
        <f>J50+I52</f>
        <v>16222.1</v>
      </c>
      <c r="K52" s="85">
        <v>8</v>
      </c>
      <c r="L52" s="85">
        <f t="shared" ref="L52" si="6">J52-F52</f>
        <v>8294.7999999999993</v>
      </c>
      <c r="M52" s="63">
        <f t="shared" si="1"/>
        <v>12740</v>
      </c>
      <c r="N52" s="30"/>
      <c r="O52" s="161">
        <f>F21</f>
        <v>90509</v>
      </c>
      <c r="P52" s="211">
        <f>M25</f>
        <v>90617</v>
      </c>
      <c r="Q52" s="214">
        <v>20</v>
      </c>
      <c r="R52" s="220" t="s">
        <v>71</v>
      </c>
      <c r="S52" s="17"/>
    </row>
    <row r="53" spans="4:19" x14ac:dyDescent="0.25">
      <c r="D53" s="105">
        <f t="shared" si="0"/>
        <v>90512</v>
      </c>
      <c r="E53" s="10">
        <v>1412</v>
      </c>
      <c r="F53" s="122"/>
      <c r="G53" s="115">
        <v>13</v>
      </c>
      <c r="H53" s="119">
        <f t="shared" si="3"/>
        <v>90620</v>
      </c>
      <c r="I53" s="181">
        <v>1856.4</v>
      </c>
      <c r="J53" s="122"/>
      <c r="K53" s="85">
        <v>8</v>
      </c>
      <c r="L53" s="85"/>
      <c r="M53" s="63">
        <f t="shared" si="1"/>
        <v>9100</v>
      </c>
      <c r="N53" s="30"/>
      <c r="O53" s="161">
        <f>H26</f>
        <v>90512</v>
      </c>
      <c r="P53" s="211">
        <f>M24</f>
        <v>90620</v>
      </c>
      <c r="Q53" s="214">
        <v>21</v>
      </c>
      <c r="R53" s="220" t="s">
        <v>71</v>
      </c>
      <c r="S53" s="17"/>
    </row>
    <row r="54" spans="4:19" x14ac:dyDescent="0.25">
      <c r="D54" s="105">
        <f t="shared" si="0"/>
        <v>90511</v>
      </c>
      <c r="E54" s="10">
        <v>1472</v>
      </c>
      <c r="F54" s="122">
        <f>F52+E54</f>
        <v>9399.2999999999993</v>
      </c>
      <c r="G54" s="115">
        <v>13</v>
      </c>
      <c r="H54" s="119">
        <f t="shared" si="3"/>
        <v>90619</v>
      </c>
      <c r="I54" s="181">
        <v>1856</v>
      </c>
      <c r="J54" s="122">
        <f>J52+I54</f>
        <v>18078.099999999999</v>
      </c>
      <c r="K54" s="85">
        <v>8</v>
      </c>
      <c r="L54" s="85">
        <f t="shared" ref="L54" si="7">J54-F54</f>
        <v>8678.7999999999993</v>
      </c>
      <c r="M54" s="63">
        <f t="shared" si="1"/>
        <v>9100</v>
      </c>
      <c r="N54" s="30"/>
      <c r="O54" s="161">
        <f>H25</f>
        <v>90511</v>
      </c>
      <c r="P54" s="211">
        <f>M23</f>
        <v>90619</v>
      </c>
      <c r="Q54" s="214">
        <v>22</v>
      </c>
      <c r="R54" s="220" t="s">
        <v>71</v>
      </c>
      <c r="S54" s="17"/>
    </row>
    <row r="55" spans="4:19" x14ac:dyDescent="0.25">
      <c r="D55" s="105">
        <f t="shared" si="0"/>
        <v>90514</v>
      </c>
      <c r="E55" s="10">
        <v>1905</v>
      </c>
      <c r="F55" s="122"/>
      <c r="G55" s="115">
        <v>13</v>
      </c>
      <c r="H55" s="119">
        <f t="shared" si="3"/>
        <v>90622</v>
      </c>
      <c r="I55" s="181">
        <v>1806.6</v>
      </c>
      <c r="J55" s="122"/>
      <c r="K55" s="85">
        <v>8</v>
      </c>
      <c r="L55" s="85"/>
      <c r="M55" s="63">
        <f t="shared" si="1"/>
        <v>9100</v>
      </c>
      <c r="N55" s="30"/>
      <c r="O55" s="161">
        <f>H24</f>
        <v>90514</v>
      </c>
      <c r="P55" s="211">
        <f>M22</f>
        <v>90622</v>
      </c>
      <c r="Q55" s="214">
        <v>23</v>
      </c>
      <c r="R55" s="220" t="s">
        <v>71</v>
      </c>
      <c r="S55" s="17"/>
    </row>
    <row r="56" spans="4:19" x14ac:dyDescent="0.25">
      <c r="D56" s="105">
        <f t="shared" si="0"/>
        <v>90513</v>
      </c>
      <c r="E56" s="10">
        <v>1905</v>
      </c>
      <c r="F56" s="122">
        <f>F54+E56</f>
        <v>11304.3</v>
      </c>
      <c r="G56" s="115">
        <v>13</v>
      </c>
      <c r="H56" s="119">
        <f t="shared" si="3"/>
        <v>90621</v>
      </c>
      <c r="I56" s="181">
        <v>1806.5</v>
      </c>
      <c r="J56" s="122">
        <f>J54+I56</f>
        <v>19884.599999999999</v>
      </c>
      <c r="K56" s="85">
        <v>8</v>
      </c>
      <c r="L56" s="85">
        <f t="shared" ref="L56" si="8">J56-F56</f>
        <v>8580.2999999999993</v>
      </c>
      <c r="M56" s="63">
        <f t="shared" si="1"/>
        <v>9100</v>
      </c>
      <c r="N56" s="30"/>
      <c r="O56" s="161">
        <f>H23</f>
        <v>90513</v>
      </c>
      <c r="P56" s="211">
        <f>M21</f>
        <v>90621</v>
      </c>
      <c r="Q56" s="214">
        <v>24</v>
      </c>
      <c r="R56" s="220" t="s">
        <v>71</v>
      </c>
      <c r="S56" s="218"/>
    </row>
    <row r="57" spans="4:19" x14ac:dyDescent="0.25">
      <c r="D57" s="105">
        <f t="shared" si="0"/>
        <v>90516</v>
      </c>
      <c r="E57" s="10">
        <v>1535.5</v>
      </c>
      <c r="F57" s="122"/>
      <c r="G57" s="115">
        <v>13</v>
      </c>
      <c r="H57" s="119">
        <f t="shared" si="3"/>
        <v>90624</v>
      </c>
      <c r="I57" s="181">
        <v>1656.5</v>
      </c>
      <c r="J57" s="122"/>
      <c r="K57" s="85">
        <v>5</v>
      </c>
      <c r="L57" s="85"/>
      <c r="M57" s="63">
        <f t="shared" si="1"/>
        <v>14560</v>
      </c>
      <c r="N57" s="30"/>
      <c r="O57" s="161">
        <f>H22</f>
        <v>90516</v>
      </c>
      <c r="P57" s="211">
        <f>P26</f>
        <v>90624</v>
      </c>
      <c r="Q57" s="214">
        <v>25</v>
      </c>
      <c r="R57" s="220" t="s">
        <v>71</v>
      </c>
      <c r="S57" s="17"/>
    </row>
    <row r="58" spans="4:19" x14ac:dyDescent="0.25">
      <c r="D58" s="105">
        <f t="shared" si="0"/>
        <v>90515</v>
      </c>
      <c r="E58" s="10">
        <v>1535.5</v>
      </c>
      <c r="F58" s="122">
        <f>F56+E58</f>
        <v>12839.8</v>
      </c>
      <c r="G58" s="115">
        <v>13</v>
      </c>
      <c r="H58" s="119">
        <f t="shared" si="3"/>
        <v>90623</v>
      </c>
      <c r="I58" s="181">
        <v>1656.5</v>
      </c>
      <c r="J58" s="122">
        <f>J56+I58</f>
        <v>21541.1</v>
      </c>
      <c r="K58" s="85">
        <v>5</v>
      </c>
      <c r="L58" s="85">
        <f t="shared" ref="L58" si="9">J58-F58</f>
        <v>8701.2999999999993</v>
      </c>
      <c r="M58" s="63">
        <f t="shared" si="1"/>
        <v>14560</v>
      </c>
      <c r="N58" s="30"/>
      <c r="O58" s="161">
        <f>H21</f>
        <v>90515</v>
      </c>
      <c r="P58" s="211">
        <f>P24</f>
        <v>90623</v>
      </c>
      <c r="Q58" s="214">
        <v>26</v>
      </c>
      <c r="R58" s="220" t="s">
        <v>71</v>
      </c>
      <c r="S58" s="17"/>
    </row>
    <row r="59" spans="4:19" x14ac:dyDescent="0.25">
      <c r="D59" s="105">
        <f t="shared" si="0"/>
        <v>90518</v>
      </c>
      <c r="E59" s="10">
        <v>1455</v>
      </c>
      <c r="F59" s="122"/>
      <c r="G59" s="115">
        <v>9</v>
      </c>
      <c r="H59" s="119">
        <f t="shared" si="3"/>
        <v>90626</v>
      </c>
      <c r="I59" s="181">
        <v>2170</v>
      </c>
      <c r="J59" s="122"/>
      <c r="K59" s="85">
        <v>5</v>
      </c>
      <c r="L59" s="85"/>
      <c r="M59" s="63">
        <f t="shared" si="1"/>
        <v>7280</v>
      </c>
      <c r="N59" s="30"/>
      <c r="O59" s="161">
        <f>L26</f>
        <v>90518</v>
      </c>
      <c r="P59" s="211">
        <f>P23</f>
        <v>90626</v>
      </c>
      <c r="Q59" s="214">
        <v>27</v>
      </c>
      <c r="R59" s="220" t="s">
        <v>71</v>
      </c>
      <c r="S59" s="17"/>
    </row>
    <row r="60" spans="4:19" x14ac:dyDescent="0.25">
      <c r="D60" s="105">
        <f t="shared" si="0"/>
        <v>90517</v>
      </c>
      <c r="E60" s="10">
        <v>1455.7</v>
      </c>
      <c r="F60" s="122">
        <f>F58+E60</f>
        <v>14295.5</v>
      </c>
      <c r="G60" s="115">
        <v>9</v>
      </c>
      <c r="H60" s="119">
        <f t="shared" si="3"/>
        <v>90625</v>
      </c>
      <c r="I60" s="181">
        <v>2109.5</v>
      </c>
      <c r="J60" s="122">
        <f>J58+I60</f>
        <v>23650.6</v>
      </c>
      <c r="K60" s="85">
        <v>5</v>
      </c>
      <c r="L60" s="85">
        <f t="shared" ref="L60" si="10">J60-F60</f>
        <v>9355.0999999999985</v>
      </c>
      <c r="M60" s="63">
        <f t="shared" si="1"/>
        <v>7280</v>
      </c>
      <c r="N60" s="30"/>
      <c r="O60" s="161">
        <f>L25</f>
        <v>90517</v>
      </c>
      <c r="P60" s="211">
        <f>P21</f>
        <v>90625</v>
      </c>
      <c r="Q60" s="214">
        <v>28</v>
      </c>
      <c r="R60" s="220" t="s">
        <v>71</v>
      </c>
      <c r="S60" s="17"/>
    </row>
    <row r="61" spans="4:19" x14ac:dyDescent="0.25">
      <c r="D61" s="105">
        <f t="shared" si="0"/>
        <v>90520</v>
      </c>
      <c r="E61" s="10">
        <v>1506</v>
      </c>
      <c r="F61" s="122"/>
      <c r="G61" s="115">
        <v>9</v>
      </c>
      <c r="H61" s="186">
        <f t="shared" si="3"/>
        <v>90202</v>
      </c>
      <c r="I61" s="181">
        <v>1864</v>
      </c>
      <c r="J61" s="163"/>
      <c r="K61" s="85">
        <v>4</v>
      </c>
      <c r="L61" s="85"/>
      <c r="M61" s="63">
        <f t="shared" si="1"/>
        <v>9100</v>
      </c>
      <c r="N61" s="30"/>
      <c r="O61" s="161">
        <f>L24</f>
        <v>90520</v>
      </c>
      <c r="P61" s="210">
        <f>Q25</f>
        <v>90202</v>
      </c>
      <c r="Q61" s="214">
        <v>29</v>
      </c>
      <c r="R61" s="220" t="s">
        <v>71</v>
      </c>
      <c r="S61" s="17"/>
    </row>
    <row r="62" spans="4:19" x14ac:dyDescent="0.25">
      <c r="D62" s="105">
        <f t="shared" si="0"/>
        <v>90519</v>
      </c>
      <c r="E62" s="10">
        <v>1506</v>
      </c>
      <c r="F62" s="122">
        <f>F60+E62</f>
        <v>15801.5</v>
      </c>
      <c r="G62" s="115">
        <v>9</v>
      </c>
      <c r="H62" s="119">
        <f t="shared" si="3"/>
        <v>90201</v>
      </c>
      <c r="I62" s="181">
        <v>1924</v>
      </c>
      <c r="J62" s="122">
        <f>F66+I62</f>
        <v>21032</v>
      </c>
      <c r="K62" s="85">
        <v>4</v>
      </c>
      <c r="L62" s="85">
        <f t="shared" ref="L62" si="11">J62-F62</f>
        <v>5230.5</v>
      </c>
      <c r="M62" s="63">
        <f t="shared" si="1"/>
        <v>9100</v>
      </c>
      <c r="N62" s="30"/>
      <c r="O62" s="161">
        <f>L23</f>
        <v>90519</v>
      </c>
      <c r="P62" s="211">
        <f>Q24</f>
        <v>90201</v>
      </c>
      <c r="Q62" s="214">
        <v>30</v>
      </c>
      <c r="R62" s="220" t="s">
        <v>71</v>
      </c>
      <c r="S62" s="17"/>
    </row>
    <row r="63" spans="4:19" x14ac:dyDescent="0.25">
      <c r="D63" s="105">
        <f t="shared" si="0"/>
        <v>90522</v>
      </c>
      <c r="E63" s="10">
        <v>1832</v>
      </c>
      <c r="F63" s="122"/>
      <c r="G63" s="115">
        <v>9</v>
      </c>
      <c r="H63" s="119">
        <f t="shared" si="3"/>
        <v>90204</v>
      </c>
      <c r="I63" s="181">
        <v>2031.5</v>
      </c>
      <c r="J63" s="163"/>
      <c r="K63" s="85">
        <v>4</v>
      </c>
      <c r="L63" s="85"/>
      <c r="M63" s="63">
        <f t="shared" si="1"/>
        <v>9100</v>
      </c>
      <c r="O63" s="161">
        <f>L22</f>
        <v>90522</v>
      </c>
      <c r="P63" s="211">
        <f>Q23</f>
        <v>90204</v>
      </c>
      <c r="Q63" s="214">
        <v>31</v>
      </c>
      <c r="R63" s="220" t="s">
        <v>71</v>
      </c>
      <c r="S63" s="17"/>
    </row>
    <row r="64" spans="4:19" x14ac:dyDescent="0.25">
      <c r="D64" s="105">
        <f t="shared" si="0"/>
        <v>90521</v>
      </c>
      <c r="E64" s="10">
        <v>1832</v>
      </c>
      <c r="F64" s="122">
        <f>F62+E64</f>
        <v>17633.5</v>
      </c>
      <c r="G64" s="115">
        <v>9</v>
      </c>
      <c r="H64" s="119">
        <f t="shared" si="3"/>
        <v>90203</v>
      </c>
      <c r="I64" s="181">
        <v>2031.6</v>
      </c>
      <c r="J64" s="122">
        <f>J62+I64</f>
        <v>23063.599999999999</v>
      </c>
      <c r="K64" s="85">
        <v>4</v>
      </c>
      <c r="L64" s="85">
        <f t="shared" ref="L64" si="12">J64-F64</f>
        <v>5430.0999999999985</v>
      </c>
      <c r="M64" s="63">
        <f t="shared" si="1"/>
        <v>9100</v>
      </c>
      <c r="O64" s="161">
        <f>L21</f>
        <v>90521</v>
      </c>
      <c r="P64" s="211">
        <f>Q21</f>
        <v>90203</v>
      </c>
      <c r="Q64" s="214">
        <v>32</v>
      </c>
      <c r="R64" s="220" t="s">
        <v>71</v>
      </c>
      <c r="S64" s="17"/>
    </row>
    <row r="65" spans="4:19" x14ac:dyDescent="0.25">
      <c r="D65" s="105">
        <f t="shared" si="0"/>
        <v>90524</v>
      </c>
      <c r="E65" s="10">
        <v>1534.6</v>
      </c>
      <c r="F65" s="122"/>
      <c r="G65" s="115">
        <v>7</v>
      </c>
      <c r="H65" s="119">
        <f t="shared" si="3"/>
        <v>90206</v>
      </c>
      <c r="I65" s="181">
        <v>1698.5</v>
      </c>
      <c r="J65" s="122"/>
      <c r="K65" s="85">
        <v>2</v>
      </c>
      <c r="L65" s="85"/>
      <c r="M65" s="63">
        <f t="shared" si="1"/>
        <v>9100</v>
      </c>
      <c r="O65" s="161">
        <f>N25</f>
        <v>90524</v>
      </c>
      <c r="P65" s="211">
        <f>S25</f>
        <v>90206</v>
      </c>
      <c r="Q65" s="214">
        <v>33</v>
      </c>
      <c r="R65" s="220" t="s">
        <v>71</v>
      </c>
      <c r="S65" s="184"/>
    </row>
    <row r="66" spans="4:19" ht="15.75" thickBot="1" x14ac:dyDescent="0.3">
      <c r="D66" s="108">
        <f t="shared" si="0"/>
        <v>90523</v>
      </c>
      <c r="E66" s="58">
        <v>1474.5</v>
      </c>
      <c r="F66" s="178">
        <f>F64+E66</f>
        <v>19108</v>
      </c>
      <c r="G66" s="116">
        <v>7</v>
      </c>
      <c r="H66" s="176">
        <f t="shared" si="3"/>
        <v>90205</v>
      </c>
      <c r="I66" s="182">
        <v>1638.5</v>
      </c>
      <c r="J66" s="178">
        <f>J64+I66</f>
        <v>24702.1</v>
      </c>
      <c r="K66" s="93">
        <v>2</v>
      </c>
      <c r="L66" s="93">
        <f>J66-F66</f>
        <v>5594.0999999999985</v>
      </c>
      <c r="M66" s="171">
        <f>(G66-K66)*1820</f>
        <v>9100</v>
      </c>
      <c r="O66" s="162">
        <f>N22</f>
        <v>90523</v>
      </c>
      <c r="P66" s="212">
        <f>S22</f>
        <v>90205</v>
      </c>
      <c r="Q66" s="215">
        <v>34</v>
      </c>
      <c r="R66" s="221" t="s">
        <v>71</v>
      </c>
      <c r="S66" s="21"/>
    </row>
  </sheetData>
  <sortState ref="E66">
    <sortCondition descending="1" ref="E65"/>
  </sortState>
  <mergeCells count="16">
    <mergeCell ref="O32:P32"/>
    <mergeCell ref="A8:A9"/>
    <mergeCell ref="R8:R9"/>
    <mergeCell ref="A12:A13"/>
    <mergeCell ref="R21:R26"/>
    <mergeCell ref="A20:A26"/>
    <mergeCell ref="G21:G26"/>
    <mergeCell ref="K21:K26"/>
    <mergeCell ref="O21:O26"/>
    <mergeCell ref="J21:J26"/>
    <mergeCell ref="T21:T26"/>
    <mergeCell ref="B21:B26"/>
    <mergeCell ref="B1:F1"/>
    <mergeCell ref="H2:K2"/>
    <mergeCell ref="D31:G31"/>
    <mergeCell ref="H31:K3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zoomScale="70" zoomScaleNormal="70" workbookViewId="0">
      <selection activeCell="P41" sqref="P41"/>
    </sheetView>
  </sheetViews>
  <sheetFormatPr baseColWidth="10" defaultRowHeight="15" x14ac:dyDescent="0.25"/>
  <cols>
    <col min="1" max="1" width="16.140625" customWidth="1"/>
    <col min="6" max="6" width="12.85546875" bestFit="1" customWidth="1"/>
    <col min="9" max="9" width="13.85546875" bestFit="1" customWidth="1"/>
    <col min="10" max="10" width="13.140625" bestFit="1" customWidth="1"/>
    <col min="12" max="12" width="14" bestFit="1" customWidth="1"/>
    <col min="13" max="13" width="16.28515625" bestFit="1" customWidth="1"/>
    <col min="18" max="18" width="14.28515625" customWidth="1"/>
    <col min="19" max="19" width="14.5703125" bestFit="1" customWidth="1"/>
    <col min="22" max="22" width="14.28515625" customWidth="1"/>
    <col min="23" max="23" width="15.42578125" customWidth="1"/>
    <col min="24" max="24" width="12.85546875" bestFit="1" customWidth="1"/>
    <col min="25" max="25" width="13" customWidth="1"/>
    <col min="26" max="26" width="13.140625" bestFit="1" customWidth="1"/>
    <col min="29" max="29" width="25" customWidth="1"/>
    <col min="32" max="32" width="24.85546875" customWidth="1"/>
  </cols>
  <sheetData>
    <row r="1" spans="1:22" ht="27" thickBot="1" x14ac:dyDescent="0.45">
      <c r="B1" s="279" t="s">
        <v>90</v>
      </c>
      <c r="C1" s="280"/>
      <c r="D1" s="280"/>
      <c r="E1" s="280"/>
      <c r="F1" s="281"/>
    </row>
    <row r="2" spans="1:22" ht="23.25" x14ac:dyDescent="0.35">
      <c r="H2" s="274" t="s">
        <v>111</v>
      </c>
      <c r="I2" s="275"/>
      <c r="J2" s="275"/>
      <c r="K2" s="276"/>
    </row>
    <row r="3" spans="1:22" ht="23.25" x14ac:dyDescent="0.35">
      <c r="B3" s="73" t="s">
        <v>16</v>
      </c>
      <c r="Q3" s="73" t="s">
        <v>15</v>
      </c>
    </row>
    <row r="4" spans="1:22" ht="23.25" x14ac:dyDescent="0.35">
      <c r="B4" s="73"/>
      <c r="Q4" s="73"/>
    </row>
    <row r="5" spans="1:22" ht="15.75" thickBot="1" x14ac:dyDescent="0.3"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22" x14ac:dyDescent="0.25">
      <c r="A6" s="293" t="s">
        <v>72</v>
      </c>
      <c r="B6" s="166">
        <v>91102</v>
      </c>
      <c r="C6" s="4">
        <v>91104</v>
      </c>
      <c r="D6" s="4">
        <v>91106</v>
      </c>
      <c r="E6" s="4">
        <v>91108</v>
      </c>
      <c r="F6" s="4">
        <v>91110</v>
      </c>
      <c r="G6" s="4">
        <v>91112</v>
      </c>
      <c r="H6" s="4">
        <v>91114</v>
      </c>
      <c r="I6" s="4">
        <v>91116</v>
      </c>
      <c r="J6" s="4">
        <v>91118</v>
      </c>
      <c r="K6" s="174">
        <v>91120</v>
      </c>
      <c r="O6" s="175">
        <v>91702</v>
      </c>
      <c r="P6" s="7">
        <v>91704</v>
      </c>
      <c r="Q6" s="149">
        <v>91706</v>
      </c>
      <c r="R6" s="294" t="s">
        <v>74</v>
      </c>
      <c r="V6" t="s">
        <v>89</v>
      </c>
    </row>
    <row r="7" spans="1:22" ht="15.75" thickBot="1" x14ac:dyDescent="0.3">
      <c r="A7" s="293"/>
      <c r="B7" s="46">
        <v>91101</v>
      </c>
      <c r="C7" s="5">
        <v>91103</v>
      </c>
      <c r="D7" s="5">
        <v>91105</v>
      </c>
      <c r="E7" s="5">
        <v>91107</v>
      </c>
      <c r="F7" s="5">
        <v>91109</v>
      </c>
      <c r="G7" s="5">
        <v>91111</v>
      </c>
      <c r="H7" s="5">
        <v>91113</v>
      </c>
      <c r="I7" s="5">
        <v>91115</v>
      </c>
      <c r="J7" s="5">
        <v>91117</v>
      </c>
      <c r="K7" s="188">
        <v>91119</v>
      </c>
      <c r="O7" s="8">
        <v>91701</v>
      </c>
      <c r="P7" s="9">
        <v>91703</v>
      </c>
      <c r="Q7" s="45">
        <v>91705</v>
      </c>
      <c r="R7" s="294"/>
    </row>
    <row r="8" spans="1:22" x14ac:dyDescent="0.25"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O8" s="31"/>
      <c r="P8" s="31"/>
      <c r="Q8" s="31"/>
      <c r="V8" t="s">
        <v>88</v>
      </c>
    </row>
    <row r="9" spans="1:22" ht="15.75" thickBot="1" x14ac:dyDescent="0.3"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O9" s="31"/>
      <c r="P9" s="31"/>
      <c r="Q9" s="31"/>
    </row>
    <row r="10" spans="1:22" x14ac:dyDescent="0.25">
      <c r="A10" s="293" t="s">
        <v>73</v>
      </c>
      <c r="B10" s="166">
        <v>91002</v>
      </c>
      <c r="C10" s="4">
        <v>91004</v>
      </c>
      <c r="D10" s="4">
        <v>91006</v>
      </c>
      <c r="E10" s="4">
        <v>91008</v>
      </c>
      <c r="F10" s="148">
        <v>91010</v>
      </c>
      <c r="G10" s="172">
        <v>91012</v>
      </c>
      <c r="H10" s="7">
        <v>91014</v>
      </c>
      <c r="I10" s="7">
        <v>91016</v>
      </c>
      <c r="J10" s="7">
        <v>91018</v>
      </c>
      <c r="K10" s="7">
        <v>91020</v>
      </c>
      <c r="L10" s="149">
        <v>91022</v>
      </c>
      <c r="P10" s="175">
        <v>91802</v>
      </c>
      <c r="Q10" s="149">
        <v>91804</v>
      </c>
      <c r="R10" s="294" t="s">
        <v>75</v>
      </c>
    </row>
    <row r="11" spans="1:22" ht="15.75" thickBot="1" x14ac:dyDescent="0.3">
      <c r="A11" s="293"/>
      <c r="B11" s="46">
        <v>91001</v>
      </c>
      <c r="C11" s="5">
        <v>91003</v>
      </c>
      <c r="D11" s="5">
        <v>91005</v>
      </c>
      <c r="E11" s="5">
        <v>91007</v>
      </c>
      <c r="F11" s="187">
        <v>91009</v>
      </c>
      <c r="G11" s="9">
        <v>91011</v>
      </c>
      <c r="H11" s="9">
        <v>91013</v>
      </c>
      <c r="I11" s="9">
        <v>91015</v>
      </c>
      <c r="J11" s="9">
        <v>91017</v>
      </c>
      <c r="K11" s="9">
        <v>91019</v>
      </c>
      <c r="L11" s="45">
        <v>91021</v>
      </c>
      <c r="P11" s="8">
        <v>91801</v>
      </c>
      <c r="Q11" s="45">
        <v>91803</v>
      </c>
      <c r="R11" s="294"/>
    </row>
    <row r="12" spans="1:22" x14ac:dyDescent="0.25"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</row>
    <row r="13" spans="1:22" x14ac:dyDescent="0.25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31"/>
      <c r="M13" s="15"/>
      <c r="N13" s="15"/>
      <c r="O13" s="15"/>
      <c r="P13" s="15"/>
      <c r="Q13" s="15"/>
      <c r="R13" s="15"/>
    </row>
    <row r="14" spans="1:22" x14ac:dyDescent="0.25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31"/>
      <c r="M14" s="15"/>
      <c r="N14" s="15"/>
      <c r="O14" s="15"/>
      <c r="P14" s="15"/>
      <c r="Q14" s="15"/>
      <c r="R14" s="15"/>
    </row>
    <row r="15" spans="1:22" x14ac:dyDescent="0.25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31"/>
      <c r="M15" s="15"/>
      <c r="N15" s="15"/>
      <c r="O15" s="15"/>
      <c r="P15" s="15"/>
      <c r="Q15" s="15"/>
      <c r="R15" s="15"/>
    </row>
    <row r="16" spans="1:22" x14ac:dyDescent="0.25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31"/>
      <c r="M16" s="15"/>
      <c r="N16" s="15"/>
      <c r="O16" s="15"/>
      <c r="P16" s="15"/>
      <c r="Q16" s="15"/>
      <c r="R16" s="15"/>
    </row>
    <row r="17" spans="1:21" ht="15.75" thickBot="1" x14ac:dyDescent="0.3">
      <c r="R17" s="3"/>
    </row>
    <row r="18" spans="1:21" ht="15.75" thickBot="1" x14ac:dyDescent="0.3">
      <c r="A18" s="297" t="s">
        <v>17</v>
      </c>
      <c r="B18" s="32"/>
      <c r="C18" s="61" t="s">
        <v>76</v>
      </c>
      <c r="D18" s="61" t="s">
        <v>77</v>
      </c>
      <c r="E18" s="61" t="s">
        <v>78</v>
      </c>
      <c r="F18" s="61" t="s">
        <v>79</v>
      </c>
      <c r="G18" s="61"/>
      <c r="H18" s="61"/>
      <c r="I18" s="61" t="s">
        <v>80</v>
      </c>
      <c r="J18" s="61" t="s">
        <v>81</v>
      </c>
      <c r="K18" s="61"/>
      <c r="L18" s="61" t="s">
        <v>82</v>
      </c>
      <c r="M18" s="61" t="s">
        <v>83</v>
      </c>
      <c r="N18" s="61"/>
      <c r="O18" s="61"/>
      <c r="P18" s="61"/>
      <c r="Q18" s="61" t="s">
        <v>84</v>
      </c>
      <c r="R18" s="61" t="s">
        <v>85</v>
      </c>
      <c r="S18" s="61" t="s">
        <v>86</v>
      </c>
      <c r="T18" s="61"/>
    </row>
    <row r="19" spans="1:21" x14ac:dyDescent="0.25">
      <c r="A19" s="297"/>
      <c r="B19" s="271" t="s">
        <v>87</v>
      </c>
      <c r="C19" s="190">
        <v>91103</v>
      </c>
      <c r="D19" s="190">
        <v>91003</v>
      </c>
      <c r="E19" s="190">
        <v>91109</v>
      </c>
      <c r="F19" s="190">
        <v>91009</v>
      </c>
      <c r="G19" s="272" t="s">
        <v>87</v>
      </c>
      <c r="H19" s="272" t="s">
        <v>87</v>
      </c>
      <c r="I19" s="190">
        <v>91115</v>
      </c>
      <c r="J19" s="185">
        <v>91015</v>
      </c>
      <c r="K19" s="272" t="s">
        <v>87</v>
      </c>
      <c r="L19" s="190">
        <v>91119</v>
      </c>
      <c r="M19" s="185">
        <v>91021</v>
      </c>
      <c r="N19" s="272" t="s">
        <v>87</v>
      </c>
      <c r="O19" s="272" t="s">
        <v>87</v>
      </c>
      <c r="P19" s="272" t="s">
        <v>87</v>
      </c>
      <c r="Q19" s="185">
        <v>91703</v>
      </c>
      <c r="R19" s="185">
        <v>91803</v>
      </c>
      <c r="S19" s="191"/>
      <c r="T19" s="284" t="s">
        <v>87</v>
      </c>
      <c r="U19" s="42" t="s">
        <v>47</v>
      </c>
    </row>
    <row r="20" spans="1:21" x14ac:dyDescent="0.25">
      <c r="A20" s="297"/>
      <c r="B20" s="272"/>
      <c r="C20" s="142"/>
      <c r="D20" s="142"/>
      <c r="E20" s="144">
        <v>91110</v>
      </c>
      <c r="F20" s="144">
        <v>91010</v>
      </c>
      <c r="G20" s="272"/>
      <c r="H20" s="272"/>
      <c r="I20" s="144">
        <v>91116</v>
      </c>
      <c r="J20" s="146">
        <v>91016</v>
      </c>
      <c r="K20" s="272"/>
      <c r="L20" s="142"/>
      <c r="M20" s="146">
        <v>91022</v>
      </c>
      <c r="N20" s="272"/>
      <c r="O20" s="272"/>
      <c r="P20" s="272"/>
      <c r="Q20" s="142"/>
      <c r="R20" s="142"/>
      <c r="S20" s="146">
        <v>91705</v>
      </c>
      <c r="T20" s="284"/>
      <c r="U20" s="43" t="s">
        <v>48</v>
      </c>
    </row>
    <row r="21" spans="1:21" x14ac:dyDescent="0.25">
      <c r="A21" s="297"/>
      <c r="B21" s="272"/>
      <c r="C21" s="144">
        <v>91104</v>
      </c>
      <c r="D21" s="144">
        <v>91004</v>
      </c>
      <c r="E21" s="144">
        <v>91107</v>
      </c>
      <c r="F21" s="144">
        <v>91007</v>
      </c>
      <c r="G21" s="272"/>
      <c r="H21" s="272"/>
      <c r="I21" s="144">
        <v>91113</v>
      </c>
      <c r="J21" s="146">
        <v>91013</v>
      </c>
      <c r="K21" s="272"/>
      <c r="L21" s="144">
        <v>91120</v>
      </c>
      <c r="M21" s="146">
        <v>91019</v>
      </c>
      <c r="N21" s="272"/>
      <c r="O21" s="272"/>
      <c r="P21" s="272"/>
      <c r="Q21" s="146">
        <v>91704</v>
      </c>
      <c r="R21" s="146">
        <v>91804</v>
      </c>
      <c r="S21" s="142"/>
      <c r="T21" s="284"/>
      <c r="U21" s="43" t="s">
        <v>49</v>
      </c>
    </row>
    <row r="22" spans="1:21" x14ac:dyDescent="0.25">
      <c r="A22" s="297"/>
      <c r="B22" s="272"/>
      <c r="C22" s="144">
        <v>91101</v>
      </c>
      <c r="D22" s="144">
        <v>91001</v>
      </c>
      <c r="E22" s="144">
        <v>91108</v>
      </c>
      <c r="F22" s="144">
        <v>91008</v>
      </c>
      <c r="G22" s="272"/>
      <c r="H22" s="272"/>
      <c r="I22" s="144">
        <v>91114</v>
      </c>
      <c r="J22" s="146">
        <v>91014</v>
      </c>
      <c r="K22" s="272"/>
      <c r="L22" s="144">
        <v>91117</v>
      </c>
      <c r="M22" s="146">
        <v>91020</v>
      </c>
      <c r="N22" s="272"/>
      <c r="O22" s="272"/>
      <c r="P22" s="272"/>
      <c r="Q22" s="146">
        <v>91701</v>
      </c>
      <c r="R22" s="146">
        <v>91801</v>
      </c>
      <c r="S22" s="142"/>
      <c r="T22" s="284"/>
      <c r="U22" s="43" t="s">
        <v>50</v>
      </c>
    </row>
    <row r="23" spans="1:21" x14ac:dyDescent="0.25">
      <c r="A23" s="297"/>
      <c r="B23" s="272"/>
      <c r="C23" s="144">
        <v>91102</v>
      </c>
      <c r="D23" s="144">
        <v>91002</v>
      </c>
      <c r="E23" s="144">
        <v>91105</v>
      </c>
      <c r="F23" s="144">
        <v>91005</v>
      </c>
      <c r="G23" s="272"/>
      <c r="H23" s="272"/>
      <c r="I23" s="144">
        <v>91111</v>
      </c>
      <c r="J23" s="146">
        <v>91011</v>
      </c>
      <c r="K23" s="272"/>
      <c r="L23" s="142"/>
      <c r="M23" s="146">
        <v>91017</v>
      </c>
      <c r="N23" s="272"/>
      <c r="O23" s="272"/>
      <c r="P23" s="272"/>
      <c r="Q23" s="146">
        <v>91702</v>
      </c>
      <c r="R23" s="146">
        <v>91802</v>
      </c>
      <c r="S23" s="146">
        <v>91706</v>
      </c>
      <c r="T23" s="284"/>
      <c r="U23" s="43" t="s">
        <v>51</v>
      </c>
    </row>
    <row r="24" spans="1:21" ht="15.75" thickBot="1" x14ac:dyDescent="0.3">
      <c r="A24" s="297"/>
      <c r="B24" s="286"/>
      <c r="C24" s="143"/>
      <c r="D24" s="143"/>
      <c r="E24" s="145">
        <v>91106</v>
      </c>
      <c r="F24" s="145">
        <v>91006</v>
      </c>
      <c r="G24" s="286"/>
      <c r="H24" s="286"/>
      <c r="I24" s="145">
        <v>91112</v>
      </c>
      <c r="J24" s="147">
        <v>91012</v>
      </c>
      <c r="K24" s="286"/>
      <c r="L24" s="145">
        <v>91118</v>
      </c>
      <c r="M24" s="147">
        <v>91018</v>
      </c>
      <c r="N24" s="286"/>
      <c r="O24" s="286"/>
      <c r="P24" s="286"/>
      <c r="Q24" s="143"/>
      <c r="R24" s="143"/>
      <c r="S24" s="143"/>
      <c r="T24" s="285"/>
      <c r="U24" s="44" t="s">
        <v>52</v>
      </c>
    </row>
    <row r="25" spans="1:21" x14ac:dyDescent="0.25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</row>
    <row r="26" spans="1:21" ht="15.75" thickBot="1" x14ac:dyDescent="0.3">
      <c r="A26" s="1" t="s">
        <v>29</v>
      </c>
      <c r="B26" s="34">
        <v>19</v>
      </c>
      <c r="C26" s="34">
        <v>18</v>
      </c>
      <c r="D26" s="34">
        <v>17</v>
      </c>
      <c r="E26" s="34">
        <v>16</v>
      </c>
      <c r="F26" s="34">
        <v>15</v>
      </c>
      <c r="G26" s="34">
        <v>14</v>
      </c>
      <c r="H26" s="34">
        <v>13</v>
      </c>
      <c r="I26" s="34">
        <v>12</v>
      </c>
      <c r="J26" s="34">
        <v>11</v>
      </c>
      <c r="K26" s="34">
        <v>10</v>
      </c>
      <c r="L26" s="34">
        <v>9</v>
      </c>
      <c r="M26" s="34">
        <v>8</v>
      </c>
      <c r="N26" s="34">
        <v>7</v>
      </c>
      <c r="O26" s="34">
        <v>6</v>
      </c>
      <c r="P26" s="34">
        <v>5</v>
      </c>
      <c r="Q26" s="34">
        <v>4</v>
      </c>
      <c r="R26" s="34">
        <v>3</v>
      </c>
      <c r="S26" s="34">
        <v>2</v>
      </c>
      <c r="T26" s="34">
        <v>1</v>
      </c>
    </row>
    <row r="27" spans="1:21" x14ac:dyDescent="0.25">
      <c r="B27" t="s">
        <v>30</v>
      </c>
    </row>
    <row r="28" spans="1:21" ht="15.75" thickBot="1" x14ac:dyDescent="0.3"/>
    <row r="29" spans="1:21" ht="15.75" thickBot="1" x14ac:dyDescent="0.3">
      <c r="D29" s="268" t="s">
        <v>13</v>
      </c>
      <c r="E29" s="269"/>
      <c r="F29" s="269"/>
      <c r="G29" s="270"/>
      <c r="H29" s="266" t="s">
        <v>12</v>
      </c>
      <c r="I29" s="266"/>
      <c r="J29" s="266"/>
      <c r="K29" s="267"/>
      <c r="L29" s="39"/>
    </row>
    <row r="30" spans="1:21" ht="15.75" thickBot="1" x14ac:dyDescent="0.3">
      <c r="D30" s="36" t="s">
        <v>23</v>
      </c>
      <c r="E30" s="37" t="s">
        <v>25</v>
      </c>
      <c r="F30" s="37" t="s">
        <v>27</v>
      </c>
      <c r="G30" s="56" t="s">
        <v>28</v>
      </c>
      <c r="H30" s="54" t="s">
        <v>23</v>
      </c>
      <c r="I30" s="37" t="s">
        <v>25</v>
      </c>
      <c r="J30" s="37" t="s">
        <v>27</v>
      </c>
      <c r="K30" s="38" t="s">
        <v>28</v>
      </c>
      <c r="L30" s="64" t="s">
        <v>24</v>
      </c>
      <c r="M30" s="100" t="s">
        <v>107</v>
      </c>
      <c r="N30" s="15"/>
      <c r="O30" s="298" t="s">
        <v>26</v>
      </c>
      <c r="P30" s="299"/>
      <c r="Q30" s="12" t="s">
        <v>22</v>
      </c>
      <c r="R30" s="13" t="s">
        <v>20</v>
      </c>
      <c r="S30" s="138" t="s">
        <v>109</v>
      </c>
    </row>
    <row r="31" spans="1:21" x14ac:dyDescent="0.25">
      <c r="D31" s="99">
        <f>O31</f>
        <v>91002</v>
      </c>
      <c r="E31" s="110">
        <v>1789.7</v>
      </c>
      <c r="F31" s="229"/>
      <c r="G31" s="66">
        <v>17</v>
      </c>
      <c r="H31" s="200"/>
      <c r="I31" s="110"/>
      <c r="J31" s="201"/>
      <c r="K31" s="157"/>
      <c r="L31" s="158"/>
      <c r="M31" s="111"/>
      <c r="O31" s="99">
        <f>D23</f>
        <v>91002</v>
      </c>
      <c r="P31" s="196"/>
      <c r="Q31" s="35">
        <v>1</v>
      </c>
      <c r="R31" s="195">
        <v>2</v>
      </c>
      <c r="S31" s="51"/>
    </row>
    <row r="32" spans="1:21" x14ac:dyDescent="0.25">
      <c r="D32" s="27">
        <f>O32</f>
        <v>91001</v>
      </c>
      <c r="E32" s="10">
        <v>1849</v>
      </c>
      <c r="F32" s="11">
        <f>E32</f>
        <v>1849</v>
      </c>
      <c r="G32" s="23">
        <v>17</v>
      </c>
      <c r="H32" s="124"/>
      <c r="I32" s="10"/>
      <c r="J32" s="121"/>
      <c r="K32" s="48"/>
      <c r="L32" s="90"/>
      <c r="M32" s="63"/>
      <c r="O32" s="27">
        <f>D22</f>
        <v>91001</v>
      </c>
      <c r="P32" s="197"/>
      <c r="Q32" s="16">
        <v>2</v>
      </c>
      <c r="R32" s="184">
        <v>2</v>
      </c>
      <c r="S32" s="33"/>
    </row>
    <row r="33" spans="4:19" x14ac:dyDescent="0.25">
      <c r="D33" s="27">
        <f t="shared" ref="D33:D60" si="0">O33</f>
        <v>91004</v>
      </c>
      <c r="E33" s="10">
        <v>2086.6</v>
      </c>
      <c r="F33" s="23"/>
      <c r="G33" s="23">
        <v>17</v>
      </c>
      <c r="H33" s="124"/>
      <c r="I33" s="10"/>
      <c r="J33" s="121"/>
      <c r="K33" s="48"/>
      <c r="L33" s="90"/>
      <c r="M33" s="63"/>
      <c r="O33" s="27">
        <f>D21</f>
        <v>91004</v>
      </c>
      <c r="P33" s="197"/>
      <c r="Q33" s="16">
        <v>3</v>
      </c>
      <c r="R33" s="17">
        <v>2</v>
      </c>
      <c r="S33" s="33"/>
    </row>
    <row r="34" spans="4:19" x14ac:dyDescent="0.25">
      <c r="D34" s="27">
        <f t="shared" si="0"/>
        <v>91003</v>
      </c>
      <c r="E34" s="10">
        <v>2086.6</v>
      </c>
      <c r="F34" s="11">
        <f>F32+E34</f>
        <v>3935.6</v>
      </c>
      <c r="G34" s="23">
        <v>17</v>
      </c>
      <c r="H34" s="124"/>
      <c r="I34" s="10"/>
      <c r="J34" s="121"/>
      <c r="K34" s="48"/>
      <c r="L34" s="90"/>
      <c r="M34" s="63"/>
      <c r="O34" s="27">
        <f>D19</f>
        <v>91003</v>
      </c>
      <c r="P34" s="198"/>
      <c r="Q34" s="16">
        <v>4</v>
      </c>
      <c r="R34" s="17">
        <v>2</v>
      </c>
      <c r="S34" s="33"/>
    </row>
    <row r="35" spans="4:19" x14ac:dyDescent="0.25">
      <c r="D35" s="27">
        <f t="shared" si="0"/>
        <v>91006</v>
      </c>
      <c r="E35" s="10">
        <v>1934.8</v>
      </c>
      <c r="F35" s="11"/>
      <c r="G35" s="23">
        <v>15</v>
      </c>
      <c r="H35" s="227">
        <f>P35</f>
        <v>91702</v>
      </c>
      <c r="I35" s="10">
        <v>1709.3</v>
      </c>
      <c r="J35" s="121"/>
      <c r="K35" s="48">
        <v>4</v>
      </c>
      <c r="L35" s="90"/>
      <c r="M35" s="63">
        <f t="shared" ref="M35:M52" si="1">(G35-K35)*1820</f>
        <v>20020</v>
      </c>
      <c r="O35" s="27">
        <f>F24</f>
        <v>91006</v>
      </c>
      <c r="P35" s="120">
        <f>Q23</f>
        <v>91702</v>
      </c>
      <c r="Q35" s="16">
        <v>5</v>
      </c>
      <c r="R35" s="17" t="s">
        <v>71</v>
      </c>
      <c r="S35" s="135"/>
    </row>
    <row r="36" spans="4:19" x14ac:dyDescent="0.25">
      <c r="D36" s="27">
        <f t="shared" si="0"/>
        <v>91005</v>
      </c>
      <c r="E36" s="10">
        <v>1934.8</v>
      </c>
      <c r="F36" s="11">
        <f>F34+E36</f>
        <v>5870.4</v>
      </c>
      <c r="G36" s="23">
        <v>15</v>
      </c>
      <c r="H36" s="123">
        <f>P36</f>
        <v>91701</v>
      </c>
      <c r="I36" s="10">
        <v>1749.8</v>
      </c>
      <c r="J36" s="121">
        <f>F60+5000+I36</f>
        <v>25694.2</v>
      </c>
      <c r="K36" s="48">
        <v>4</v>
      </c>
      <c r="L36" s="90">
        <f>J36-F36</f>
        <v>19823.800000000003</v>
      </c>
      <c r="M36" s="63">
        <f t="shared" si="1"/>
        <v>20020</v>
      </c>
      <c r="O36" s="27">
        <f>F23</f>
        <v>91005</v>
      </c>
      <c r="P36" s="84">
        <f>Q22</f>
        <v>91701</v>
      </c>
      <c r="Q36" s="16">
        <v>6</v>
      </c>
      <c r="R36" s="17" t="s">
        <v>71</v>
      </c>
      <c r="S36" s="135"/>
    </row>
    <row r="37" spans="4:19" x14ac:dyDescent="0.25">
      <c r="D37" s="27">
        <f t="shared" si="0"/>
        <v>91008</v>
      </c>
      <c r="E37" s="10">
        <v>2078.3000000000002</v>
      </c>
      <c r="F37" s="11"/>
      <c r="G37" s="23">
        <v>15</v>
      </c>
      <c r="H37" s="123">
        <f t="shared" ref="H37:H56" si="2">P37</f>
        <v>91704</v>
      </c>
      <c r="I37" s="10">
        <v>1764.2</v>
      </c>
      <c r="J37" s="121"/>
      <c r="K37" s="48">
        <v>4</v>
      </c>
      <c r="L37" s="90"/>
      <c r="M37" s="63">
        <f t="shared" si="1"/>
        <v>20020</v>
      </c>
      <c r="O37" s="27">
        <f>F22</f>
        <v>91008</v>
      </c>
      <c r="P37" s="84">
        <f>Q21</f>
        <v>91704</v>
      </c>
      <c r="Q37" s="16">
        <v>7</v>
      </c>
      <c r="R37" s="17" t="s">
        <v>71</v>
      </c>
      <c r="S37" s="135"/>
    </row>
    <row r="38" spans="4:19" x14ac:dyDescent="0.25">
      <c r="D38" s="27">
        <f t="shared" si="0"/>
        <v>91007</v>
      </c>
      <c r="E38" s="10">
        <v>2078</v>
      </c>
      <c r="F38" s="11">
        <f>F36+E38</f>
        <v>7948.4</v>
      </c>
      <c r="G38" s="23">
        <v>15</v>
      </c>
      <c r="H38" s="123">
        <f t="shared" si="2"/>
        <v>91703</v>
      </c>
      <c r="I38" s="10">
        <v>1764</v>
      </c>
      <c r="J38" s="121">
        <f>J36+I38</f>
        <v>27458.2</v>
      </c>
      <c r="K38" s="48">
        <v>4</v>
      </c>
      <c r="L38" s="90">
        <f>J38-F38</f>
        <v>19509.800000000003</v>
      </c>
      <c r="M38" s="63">
        <f t="shared" si="1"/>
        <v>20020</v>
      </c>
      <c r="O38" s="27">
        <f>F21</f>
        <v>91007</v>
      </c>
      <c r="P38" s="84">
        <f>Q19</f>
        <v>91703</v>
      </c>
      <c r="Q38" s="16">
        <v>8</v>
      </c>
      <c r="R38" s="17" t="s">
        <v>71</v>
      </c>
      <c r="S38" s="135"/>
    </row>
    <row r="39" spans="4:19" x14ac:dyDescent="0.25">
      <c r="D39" s="27">
        <f t="shared" si="0"/>
        <v>91010</v>
      </c>
      <c r="E39" s="10">
        <v>2080</v>
      </c>
      <c r="F39" s="11"/>
      <c r="G39" s="23">
        <v>15</v>
      </c>
      <c r="H39" s="123">
        <f t="shared" si="2"/>
        <v>91706</v>
      </c>
      <c r="I39" s="10">
        <v>1503</v>
      </c>
      <c r="J39" s="121"/>
      <c r="K39" s="48">
        <v>2</v>
      </c>
      <c r="L39" s="90"/>
      <c r="M39" s="63">
        <f t="shared" si="1"/>
        <v>23660</v>
      </c>
      <c r="O39" s="27">
        <f>F20</f>
        <v>91010</v>
      </c>
      <c r="P39" s="84">
        <f>S23</f>
        <v>91706</v>
      </c>
      <c r="Q39" s="16">
        <v>9</v>
      </c>
      <c r="R39" s="17" t="s">
        <v>71</v>
      </c>
      <c r="S39" s="135"/>
    </row>
    <row r="40" spans="4:19" x14ac:dyDescent="0.25">
      <c r="D40" s="27">
        <f t="shared" si="0"/>
        <v>91009</v>
      </c>
      <c r="E40" s="10">
        <v>2081.1999999999998</v>
      </c>
      <c r="F40" s="11">
        <f>F38+E40</f>
        <v>10029.599999999999</v>
      </c>
      <c r="G40" s="23">
        <v>15</v>
      </c>
      <c r="H40" s="123">
        <f t="shared" si="2"/>
        <v>91705</v>
      </c>
      <c r="I40" s="10">
        <v>1446.6</v>
      </c>
      <c r="J40" s="126">
        <f>J38+I40</f>
        <v>28904.799999999999</v>
      </c>
      <c r="K40" s="89">
        <v>2</v>
      </c>
      <c r="L40" s="90">
        <f>J40-F40</f>
        <v>18875.2</v>
      </c>
      <c r="M40" s="63">
        <f t="shared" si="1"/>
        <v>23660</v>
      </c>
      <c r="O40" s="161">
        <f>F19</f>
        <v>91009</v>
      </c>
      <c r="P40" s="84">
        <f>S20</f>
        <v>91705</v>
      </c>
      <c r="Q40" s="16">
        <v>10</v>
      </c>
      <c r="R40" s="17" t="s">
        <v>71</v>
      </c>
      <c r="S40" s="22"/>
    </row>
    <row r="41" spans="4:19" x14ac:dyDescent="0.25">
      <c r="D41" s="103">
        <f t="shared" si="0"/>
        <v>91102</v>
      </c>
      <c r="E41" s="10">
        <v>1973.7</v>
      </c>
      <c r="F41" s="11"/>
      <c r="G41" s="23">
        <v>18</v>
      </c>
      <c r="H41" s="228">
        <f t="shared" si="2"/>
        <v>91012</v>
      </c>
      <c r="I41" s="10">
        <v>1905</v>
      </c>
      <c r="J41" s="121"/>
      <c r="K41" s="48">
        <v>11</v>
      </c>
      <c r="L41" s="90"/>
      <c r="M41" s="63">
        <f t="shared" si="1"/>
        <v>12740</v>
      </c>
      <c r="O41" s="103">
        <f>C23</f>
        <v>91102</v>
      </c>
      <c r="P41" s="120">
        <f>J24</f>
        <v>91012</v>
      </c>
      <c r="Q41" s="16">
        <v>11</v>
      </c>
      <c r="R41" s="17" t="s">
        <v>71</v>
      </c>
      <c r="S41" s="140">
        <f>O40</f>
        <v>91009</v>
      </c>
    </row>
    <row r="42" spans="4:19" x14ac:dyDescent="0.25">
      <c r="D42" s="27">
        <f t="shared" si="0"/>
        <v>91101</v>
      </c>
      <c r="E42" s="10">
        <v>1892.6</v>
      </c>
      <c r="F42" s="11">
        <f>E42</f>
        <v>1892.6</v>
      </c>
      <c r="G42" s="23">
        <v>18</v>
      </c>
      <c r="H42" s="123">
        <f t="shared" si="2"/>
        <v>91011</v>
      </c>
      <c r="I42" s="10">
        <v>1905</v>
      </c>
      <c r="J42" s="121">
        <f>F40+I42</f>
        <v>11934.599999999999</v>
      </c>
      <c r="K42" s="48">
        <v>11</v>
      </c>
      <c r="L42" s="90">
        <f>J42-F42</f>
        <v>10041.999999999998</v>
      </c>
      <c r="M42" s="63">
        <f t="shared" si="1"/>
        <v>12740</v>
      </c>
      <c r="O42" s="27">
        <f>C22</f>
        <v>91101</v>
      </c>
      <c r="P42" s="194">
        <f>J23</f>
        <v>91011</v>
      </c>
      <c r="Q42" s="16">
        <v>12</v>
      </c>
      <c r="R42" s="17" t="s">
        <v>71</v>
      </c>
      <c r="S42" s="135"/>
    </row>
    <row r="43" spans="4:19" x14ac:dyDescent="0.25">
      <c r="D43" s="27">
        <f t="shared" si="0"/>
        <v>91104</v>
      </c>
      <c r="E43" s="10">
        <v>2062.1</v>
      </c>
      <c r="F43" s="11"/>
      <c r="G43" s="23">
        <v>18</v>
      </c>
      <c r="H43" s="123">
        <f t="shared" si="2"/>
        <v>91014</v>
      </c>
      <c r="I43" s="10">
        <v>1855</v>
      </c>
      <c r="J43" s="121"/>
      <c r="K43" s="48">
        <v>11</v>
      </c>
      <c r="L43" s="90"/>
      <c r="M43" s="63">
        <f t="shared" si="1"/>
        <v>12740</v>
      </c>
      <c r="O43" s="27">
        <f>C21</f>
        <v>91104</v>
      </c>
      <c r="P43" s="194">
        <f>J22</f>
        <v>91014</v>
      </c>
      <c r="Q43" s="16">
        <v>13</v>
      </c>
      <c r="R43" s="17" t="s">
        <v>71</v>
      </c>
      <c r="S43" s="135"/>
    </row>
    <row r="44" spans="4:19" x14ac:dyDescent="0.25">
      <c r="D44" s="27">
        <f t="shared" si="0"/>
        <v>91103</v>
      </c>
      <c r="E44" s="10">
        <v>2062.1999999999998</v>
      </c>
      <c r="F44" s="11">
        <f>F42+E44</f>
        <v>3954.7999999999997</v>
      </c>
      <c r="G44" s="23">
        <v>18</v>
      </c>
      <c r="H44" s="123">
        <f t="shared" si="2"/>
        <v>91013</v>
      </c>
      <c r="I44" s="10">
        <v>1855</v>
      </c>
      <c r="J44" s="121">
        <f>J42+I44</f>
        <v>13789.599999999999</v>
      </c>
      <c r="K44" s="48">
        <v>11</v>
      </c>
      <c r="L44" s="90">
        <f t="shared" ref="L44" si="3">J44-F44</f>
        <v>9834.7999999999993</v>
      </c>
      <c r="M44" s="63">
        <f t="shared" si="1"/>
        <v>12740</v>
      </c>
      <c r="O44" s="27">
        <f>C19</f>
        <v>91103</v>
      </c>
      <c r="P44" s="194">
        <f>J21</f>
        <v>91013</v>
      </c>
      <c r="Q44" s="16">
        <v>14</v>
      </c>
      <c r="R44" s="17" t="s">
        <v>71</v>
      </c>
      <c r="S44" s="135"/>
    </row>
    <row r="45" spans="4:19" x14ac:dyDescent="0.25">
      <c r="D45" s="27">
        <f t="shared" si="0"/>
        <v>91106</v>
      </c>
      <c r="E45" s="10">
        <v>1860</v>
      </c>
      <c r="F45" s="11"/>
      <c r="G45" s="23">
        <v>16</v>
      </c>
      <c r="H45" s="123">
        <f t="shared" si="2"/>
        <v>91016</v>
      </c>
      <c r="I45" s="10">
        <v>1880.2</v>
      </c>
      <c r="J45" s="121"/>
      <c r="K45" s="48">
        <v>11</v>
      </c>
      <c r="L45" s="90"/>
      <c r="M45" s="63">
        <f t="shared" si="1"/>
        <v>9100</v>
      </c>
      <c r="O45" s="27">
        <f>E24</f>
        <v>91106</v>
      </c>
      <c r="P45" s="194">
        <f>J20</f>
        <v>91016</v>
      </c>
      <c r="Q45" s="16">
        <v>15</v>
      </c>
      <c r="R45" s="17" t="s">
        <v>71</v>
      </c>
      <c r="S45" s="135"/>
    </row>
    <row r="46" spans="4:19" x14ac:dyDescent="0.25">
      <c r="D46" s="27">
        <f t="shared" si="0"/>
        <v>91105</v>
      </c>
      <c r="E46" s="10">
        <v>1860</v>
      </c>
      <c r="F46" s="11">
        <f>F44+E46</f>
        <v>5814.7999999999993</v>
      </c>
      <c r="G46" s="23">
        <v>16</v>
      </c>
      <c r="H46" s="123">
        <f t="shared" si="2"/>
        <v>91015</v>
      </c>
      <c r="I46" s="10">
        <v>1880.2</v>
      </c>
      <c r="J46" s="121">
        <f>J44+I46</f>
        <v>15669.8</v>
      </c>
      <c r="K46" s="48">
        <v>11</v>
      </c>
      <c r="L46" s="90">
        <f t="shared" ref="L46" si="4">J46-F46</f>
        <v>9855</v>
      </c>
      <c r="M46" s="63">
        <f t="shared" si="1"/>
        <v>9100</v>
      </c>
      <c r="O46" s="27">
        <f>E23</f>
        <v>91105</v>
      </c>
      <c r="P46" s="194">
        <f>J19</f>
        <v>91015</v>
      </c>
      <c r="Q46" s="16">
        <v>16</v>
      </c>
      <c r="R46" s="17" t="s">
        <v>71</v>
      </c>
      <c r="S46" s="135"/>
    </row>
    <row r="47" spans="4:19" x14ac:dyDescent="0.25">
      <c r="D47" s="27">
        <f t="shared" si="0"/>
        <v>91108</v>
      </c>
      <c r="E47" s="10">
        <v>1983.3</v>
      </c>
      <c r="F47" s="11"/>
      <c r="G47" s="23">
        <v>16</v>
      </c>
      <c r="H47" s="123">
        <f t="shared" si="2"/>
        <v>91018</v>
      </c>
      <c r="I47" s="10">
        <v>1955.7</v>
      </c>
      <c r="J47" s="121"/>
      <c r="K47" s="48">
        <v>8</v>
      </c>
      <c r="L47" s="90"/>
      <c r="M47" s="63">
        <f t="shared" si="1"/>
        <v>14560</v>
      </c>
      <c r="O47" s="27">
        <f>E22</f>
        <v>91108</v>
      </c>
      <c r="P47" s="194">
        <f>M24</f>
        <v>91018</v>
      </c>
      <c r="Q47" s="16">
        <v>17</v>
      </c>
      <c r="R47" s="17" t="s">
        <v>71</v>
      </c>
      <c r="S47" s="135"/>
    </row>
    <row r="48" spans="4:19" x14ac:dyDescent="0.25">
      <c r="D48" s="27">
        <f t="shared" si="0"/>
        <v>91107</v>
      </c>
      <c r="E48" s="10">
        <v>1984.3</v>
      </c>
      <c r="F48" s="11">
        <f>F46+E48</f>
        <v>7799.0999999999995</v>
      </c>
      <c r="G48" s="23">
        <v>16</v>
      </c>
      <c r="H48" s="123">
        <f t="shared" si="2"/>
        <v>91017</v>
      </c>
      <c r="I48" s="10">
        <v>1955.7</v>
      </c>
      <c r="J48" s="121">
        <f>J46+I48</f>
        <v>17625.5</v>
      </c>
      <c r="K48" s="48">
        <v>8</v>
      </c>
      <c r="L48" s="90">
        <f t="shared" ref="L48" si="5">J48-F48</f>
        <v>9826.4000000000015</v>
      </c>
      <c r="M48" s="63">
        <f t="shared" si="1"/>
        <v>14560</v>
      </c>
      <c r="O48" s="27">
        <f>E21</f>
        <v>91107</v>
      </c>
      <c r="P48" s="194">
        <f>M23</f>
        <v>91017</v>
      </c>
      <c r="Q48" s="16">
        <v>18</v>
      </c>
      <c r="R48" s="17" t="s">
        <v>71</v>
      </c>
      <c r="S48" s="135"/>
    </row>
    <row r="49" spans="4:19" x14ac:dyDescent="0.25">
      <c r="D49" s="27">
        <f t="shared" si="0"/>
        <v>91110</v>
      </c>
      <c r="E49" s="10">
        <v>2081.5</v>
      </c>
      <c r="F49" s="11"/>
      <c r="G49" s="23">
        <v>16</v>
      </c>
      <c r="H49" s="123">
        <f t="shared" si="2"/>
        <v>91020</v>
      </c>
      <c r="I49" s="10">
        <v>1655.9</v>
      </c>
      <c r="J49" s="121"/>
      <c r="K49" s="48">
        <v>8</v>
      </c>
      <c r="L49" s="90"/>
      <c r="M49" s="63">
        <f t="shared" si="1"/>
        <v>14560</v>
      </c>
      <c r="O49" s="27">
        <f>E20</f>
        <v>91110</v>
      </c>
      <c r="P49" s="194">
        <f>M22</f>
        <v>91020</v>
      </c>
      <c r="Q49" s="16">
        <v>19</v>
      </c>
      <c r="R49" s="17" t="s">
        <v>71</v>
      </c>
      <c r="S49" s="135"/>
    </row>
    <row r="50" spans="4:19" x14ac:dyDescent="0.25">
      <c r="D50" s="27">
        <f t="shared" si="0"/>
        <v>91109</v>
      </c>
      <c r="E50" s="10">
        <v>2081.5</v>
      </c>
      <c r="F50" s="11">
        <f>F48+E50</f>
        <v>9880.5999999999985</v>
      </c>
      <c r="G50" s="23">
        <v>16</v>
      </c>
      <c r="H50" s="123">
        <f t="shared" si="2"/>
        <v>91019</v>
      </c>
      <c r="I50" s="10">
        <v>1655.8</v>
      </c>
      <c r="J50" s="121">
        <f>J48+I50</f>
        <v>19281.3</v>
      </c>
      <c r="K50" s="48">
        <v>8</v>
      </c>
      <c r="L50" s="90">
        <f t="shared" ref="L50" si="6">J50-F50</f>
        <v>9400.7000000000007</v>
      </c>
      <c r="M50" s="63">
        <f t="shared" si="1"/>
        <v>14560</v>
      </c>
      <c r="O50" s="27">
        <f>E19</f>
        <v>91109</v>
      </c>
      <c r="P50" s="194">
        <f>M21</f>
        <v>91019</v>
      </c>
      <c r="Q50" s="16">
        <v>20</v>
      </c>
      <c r="R50" s="17" t="s">
        <v>71</v>
      </c>
      <c r="S50" s="135"/>
    </row>
    <row r="51" spans="4:19" x14ac:dyDescent="0.25">
      <c r="D51" s="27">
        <f t="shared" si="0"/>
        <v>91112</v>
      </c>
      <c r="E51" s="10">
        <v>1880</v>
      </c>
      <c r="F51" s="11"/>
      <c r="G51" s="23">
        <v>12</v>
      </c>
      <c r="H51" s="123">
        <f t="shared" si="2"/>
        <v>91022</v>
      </c>
      <c r="I51" s="10">
        <v>1551.7</v>
      </c>
      <c r="J51" s="121"/>
      <c r="K51" s="48">
        <v>8</v>
      </c>
      <c r="L51" s="90"/>
      <c r="M51" s="63">
        <f t="shared" si="1"/>
        <v>7280</v>
      </c>
      <c r="O51" s="27">
        <f>I24</f>
        <v>91112</v>
      </c>
      <c r="P51" s="84">
        <f>M20</f>
        <v>91022</v>
      </c>
      <c r="Q51" s="16">
        <v>21</v>
      </c>
      <c r="R51" s="17" t="s">
        <v>71</v>
      </c>
      <c r="S51" s="135"/>
    </row>
    <row r="52" spans="4:19" x14ac:dyDescent="0.25">
      <c r="D52" s="27">
        <f t="shared" si="0"/>
        <v>91111</v>
      </c>
      <c r="E52" s="10">
        <v>1880</v>
      </c>
      <c r="F52" s="11">
        <f>F50+E52</f>
        <v>11760.599999999999</v>
      </c>
      <c r="G52" s="23">
        <v>12</v>
      </c>
      <c r="H52" s="123">
        <f t="shared" si="2"/>
        <v>91021</v>
      </c>
      <c r="I52" s="10">
        <v>1491.7</v>
      </c>
      <c r="J52" s="121">
        <f>J50+I52</f>
        <v>20773</v>
      </c>
      <c r="K52" s="48">
        <v>8</v>
      </c>
      <c r="L52" s="90">
        <f t="shared" ref="L52" si="7">J52-F52</f>
        <v>9012.4000000000015</v>
      </c>
      <c r="M52" s="63">
        <f t="shared" si="1"/>
        <v>7280</v>
      </c>
      <c r="O52" s="27">
        <f>I23</f>
        <v>91111</v>
      </c>
      <c r="P52" s="84">
        <f>M19</f>
        <v>91021</v>
      </c>
      <c r="Q52" s="16">
        <v>22</v>
      </c>
      <c r="R52" s="17" t="s">
        <v>71</v>
      </c>
      <c r="S52" s="135"/>
    </row>
    <row r="53" spans="4:19" x14ac:dyDescent="0.25">
      <c r="D53" s="27">
        <f t="shared" si="0"/>
        <v>91114</v>
      </c>
      <c r="E53" s="10">
        <v>1905</v>
      </c>
      <c r="F53" s="11"/>
      <c r="G53" s="23">
        <v>12</v>
      </c>
      <c r="H53" s="228">
        <f t="shared" si="2"/>
        <v>91802</v>
      </c>
      <c r="I53" s="10">
        <v>1337.8</v>
      </c>
      <c r="J53" s="122"/>
      <c r="K53" s="86">
        <v>3</v>
      </c>
      <c r="L53" s="87"/>
      <c r="M53" s="63">
        <f t="shared" ref="M53:M56" si="8">(G53-K53)*1820</f>
        <v>16380</v>
      </c>
      <c r="O53" s="27">
        <f>I22</f>
        <v>91114</v>
      </c>
      <c r="P53" s="120">
        <f>R23</f>
        <v>91802</v>
      </c>
      <c r="Q53" s="16">
        <v>23</v>
      </c>
      <c r="R53" s="17" t="s">
        <v>71</v>
      </c>
      <c r="S53" s="135"/>
    </row>
    <row r="54" spans="4:19" x14ac:dyDescent="0.25">
      <c r="D54" s="27">
        <f t="shared" si="0"/>
        <v>91113</v>
      </c>
      <c r="E54" s="10">
        <v>1905</v>
      </c>
      <c r="F54" s="11">
        <f>F52+E54</f>
        <v>13665.599999999999</v>
      </c>
      <c r="G54" s="23">
        <v>12</v>
      </c>
      <c r="H54" s="123">
        <f t="shared" si="2"/>
        <v>91801</v>
      </c>
      <c r="I54" s="10">
        <v>1307.9000000000001</v>
      </c>
      <c r="J54" s="122">
        <f>J52+5000+I54</f>
        <v>27080.9</v>
      </c>
      <c r="K54" s="86">
        <v>3</v>
      </c>
      <c r="L54" s="90">
        <f t="shared" ref="L54" si="9">J54-F54</f>
        <v>13415.300000000003</v>
      </c>
      <c r="M54" s="63">
        <f t="shared" si="8"/>
        <v>16380</v>
      </c>
      <c r="O54" s="27">
        <f>I21</f>
        <v>91113</v>
      </c>
      <c r="P54" s="84">
        <f>R22</f>
        <v>91801</v>
      </c>
      <c r="Q54" s="16">
        <v>24</v>
      </c>
      <c r="R54" s="17" t="s">
        <v>71</v>
      </c>
      <c r="S54" s="135"/>
    </row>
    <row r="55" spans="4:19" x14ac:dyDescent="0.25">
      <c r="D55" s="27">
        <f t="shared" si="0"/>
        <v>91116</v>
      </c>
      <c r="E55" s="10">
        <v>1830</v>
      </c>
      <c r="F55" s="11"/>
      <c r="G55" s="23">
        <v>12</v>
      </c>
      <c r="H55" s="123">
        <f t="shared" si="2"/>
        <v>91804</v>
      </c>
      <c r="I55" s="10">
        <v>1130.1959999999999</v>
      </c>
      <c r="J55" s="121"/>
      <c r="K55" s="48">
        <v>3</v>
      </c>
      <c r="L55" s="90"/>
      <c r="M55" s="63">
        <f t="shared" si="8"/>
        <v>16380</v>
      </c>
      <c r="O55" s="27">
        <f>I20</f>
        <v>91116</v>
      </c>
      <c r="P55" s="84">
        <f>R21</f>
        <v>91804</v>
      </c>
      <c r="Q55" s="16">
        <v>25</v>
      </c>
      <c r="R55" s="17" t="s">
        <v>71</v>
      </c>
      <c r="S55" s="135"/>
    </row>
    <row r="56" spans="4:19" x14ac:dyDescent="0.25">
      <c r="D56" s="27">
        <f t="shared" si="0"/>
        <v>91115</v>
      </c>
      <c r="E56" s="10">
        <v>1830</v>
      </c>
      <c r="F56" s="11">
        <f>F54+E56</f>
        <v>15495.599999999999</v>
      </c>
      <c r="G56" s="23">
        <v>12</v>
      </c>
      <c r="H56" s="123">
        <f t="shared" si="2"/>
        <v>91803</v>
      </c>
      <c r="I56" s="10">
        <v>1160.2270000000001</v>
      </c>
      <c r="J56" s="121">
        <f>J54+I56</f>
        <v>28241.127</v>
      </c>
      <c r="K56" s="48">
        <v>3</v>
      </c>
      <c r="L56" s="90">
        <f t="shared" ref="L56" si="10">J56-F56</f>
        <v>12745.527000000002</v>
      </c>
      <c r="M56" s="63">
        <f t="shared" si="8"/>
        <v>16380</v>
      </c>
      <c r="O56" s="27">
        <f>I19</f>
        <v>91115</v>
      </c>
      <c r="P56" s="194">
        <f>R19</f>
        <v>91803</v>
      </c>
      <c r="Q56" s="16">
        <v>26</v>
      </c>
      <c r="R56" s="17" t="s">
        <v>71</v>
      </c>
      <c r="S56" s="135"/>
    </row>
    <row r="57" spans="4:19" x14ac:dyDescent="0.25">
      <c r="D57" s="27">
        <f t="shared" si="0"/>
        <v>91118</v>
      </c>
      <c r="E57" s="10">
        <v>1905.4</v>
      </c>
      <c r="F57" s="11"/>
      <c r="G57" s="23">
        <v>9</v>
      </c>
      <c r="H57" s="78"/>
      <c r="I57" s="10"/>
      <c r="J57" s="121"/>
      <c r="K57" s="48"/>
      <c r="L57" s="90"/>
      <c r="M57" s="68"/>
      <c r="O57" s="27">
        <f>L24</f>
        <v>91118</v>
      </c>
      <c r="P57" s="197"/>
      <c r="Q57" s="16">
        <v>27</v>
      </c>
      <c r="R57" s="17">
        <v>2</v>
      </c>
      <c r="S57" s="135"/>
    </row>
    <row r="58" spans="4:19" x14ac:dyDescent="0.25">
      <c r="D58" s="27">
        <f t="shared" si="0"/>
        <v>91117</v>
      </c>
      <c r="E58" s="10">
        <v>1905.4</v>
      </c>
      <c r="F58" s="11">
        <f>F56+E58</f>
        <v>17401</v>
      </c>
      <c r="G58" s="23">
        <v>9</v>
      </c>
      <c r="H58" s="124"/>
      <c r="I58" s="10"/>
      <c r="J58" s="122"/>
      <c r="K58" s="85"/>
      <c r="L58" s="68"/>
      <c r="M58" s="68"/>
      <c r="O58" s="27">
        <f>L22</f>
        <v>91117</v>
      </c>
      <c r="P58" s="197"/>
      <c r="Q58" s="16">
        <v>28</v>
      </c>
      <c r="R58" s="17">
        <v>2</v>
      </c>
      <c r="S58" s="135"/>
    </row>
    <row r="59" spans="4:19" x14ac:dyDescent="0.25">
      <c r="D59" s="27">
        <f t="shared" si="0"/>
        <v>91120</v>
      </c>
      <c r="E59" s="10">
        <v>1603.4</v>
      </c>
      <c r="F59" s="11"/>
      <c r="G59" s="23">
        <v>9</v>
      </c>
      <c r="H59" s="78"/>
      <c r="I59" s="10"/>
      <c r="J59" s="127"/>
      <c r="K59" s="2"/>
      <c r="L59" s="49"/>
      <c r="M59" s="68"/>
      <c r="O59" s="27">
        <f>L21</f>
        <v>91120</v>
      </c>
      <c r="P59" s="197"/>
      <c r="Q59" s="16">
        <v>29</v>
      </c>
      <c r="R59" s="17">
        <v>2</v>
      </c>
      <c r="S59" s="135"/>
    </row>
    <row r="60" spans="4:19" ht="15.75" thickBot="1" x14ac:dyDescent="0.3">
      <c r="D60" s="28">
        <f t="shared" si="0"/>
        <v>91119</v>
      </c>
      <c r="E60" s="58">
        <v>1543.4</v>
      </c>
      <c r="F60" s="26">
        <f>F58+E60</f>
        <v>18944.400000000001</v>
      </c>
      <c r="G60" s="230">
        <v>9</v>
      </c>
      <c r="H60" s="125"/>
      <c r="I60" s="58"/>
      <c r="J60" s="128"/>
      <c r="K60" s="25"/>
      <c r="L60" s="88"/>
      <c r="M60" s="113"/>
      <c r="O60" s="28">
        <f>L19</f>
        <v>91119</v>
      </c>
      <c r="P60" s="199"/>
      <c r="Q60" s="20">
        <v>30</v>
      </c>
      <c r="R60" s="21">
        <v>2</v>
      </c>
      <c r="S60" s="136"/>
    </row>
    <row r="62" spans="4:19" x14ac:dyDescent="0.25">
      <c r="O62" s="31"/>
      <c r="P62" s="31"/>
      <c r="Q62" s="31"/>
      <c r="R62" s="31"/>
    </row>
    <row r="63" spans="4:19" x14ac:dyDescent="0.25">
      <c r="O63" s="31"/>
      <c r="P63" s="31"/>
      <c r="Q63" s="31"/>
      <c r="R63" s="31"/>
    </row>
    <row r="64" spans="4:19" x14ac:dyDescent="0.25">
      <c r="O64" s="31"/>
      <c r="P64" s="31"/>
      <c r="Q64" s="31"/>
      <c r="R64" s="31"/>
    </row>
  </sheetData>
  <sortState ref="E32">
    <sortCondition ref="E31"/>
  </sortState>
  <mergeCells count="18">
    <mergeCell ref="A6:A7"/>
    <mergeCell ref="A10:A11"/>
    <mergeCell ref="A18:A24"/>
    <mergeCell ref="G19:G24"/>
    <mergeCell ref="H2:K2"/>
    <mergeCell ref="H19:H24"/>
    <mergeCell ref="K19:K24"/>
    <mergeCell ref="B19:B24"/>
    <mergeCell ref="D29:G29"/>
    <mergeCell ref="H29:K29"/>
    <mergeCell ref="B1:F1"/>
    <mergeCell ref="O30:P30"/>
    <mergeCell ref="R6:R7"/>
    <mergeCell ref="T19:T24"/>
    <mergeCell ref="N19:N24"/>
    <mergeCell ref="O19:O24"/>
    <mergeCell ref="P19:P24"/>
    <mergeCell ref="R10:R11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zoomScale="70" zoomScaleNormal="70" workbookViewId="0">
      <selection activeCell="S45" sqref="S45"/>
    </sheetView>
  </sheetViews>
  <sheetFormatPr baseColWidth="10" defaultRowHeight="15" x14ac:dyDescent="0.25"/>
  <cols>
    <col min="1" max="1" width="15.5703125" customWidth="1"/>
    <col min="9" max="9" width="13.85546875" bestFit="1" customWidth="1"/>
    <col min="11" max="11" width="13.140625" bestFit="1" customWidth="1"/>
    <col min="12" max="12" width="14.42578125" bestFit="1" customWidth="1"/>
    <col min="13" max="13" width="14.7109375" customWidth="1"/>
    <col min="14" max="14" width="14.28515625" customWidth="1"/>
    <col min="15" max="15" width="12.42578125" bestFit="1" customWidth="1"/>
    <col min="17" max="18" width="13.140625" bestFit="1" customWidth="1"/>
    <col min="19" max="19" width="14.5703125" bestFit="1" customWidth="1"/>
    <col min="21" max="21" width="8.85546875" bestFit="1" customWidth="1"/>
    <col min="22" max="22" width="11.28515625" bestFit="1" customWidth="1"/>
    <col min="23" max="23" width="13.140625" bestFit="1" customWidth="1"/>
    <col min="24" max="24" width="13.140625" customWidth="1"/>
    <col min="25" max="25" width="12.42578125" customWidth="1"/>
    <col min="27" max="28" width="13.140625" bestFit="1" customWidth="1"/>
    <col min="30" max="30" width="25.85546875" customWidth="1"/>
    <col min="33" max="33" width="25.28515625" customWidth="1"/>
  </cols>
  <sheetData>
    <row r="1" spans="1:24" ht="27" thickBot="1" x14ac:dyDescent="0.45">
      <c r="B1" s="279" t="s">
        <v>55</v>
      </c>
      <c r="C1" s="280"/>
      <c r="D1" s="280"/>
      <c r="E1" s="280"/>
      <c r="F1" s="281"/>
    </row>
    <row r="2" spans="1:24" ht="23.25" x14ac:dyDescent="0.35">
      <c r="J2" s="274" t="s">
        <v>111</v>
      </c>
      <c r="K2" s="275"/>
      <c r="L2" s="275"/>
      <c r="M2" s="276"/>
    </row>
    <row r="3" spans="1:24" ht="23.25" x14ac:dyDescent="0.35">
      <c r="B3" s="94" t="s">
        <v>16</v>
      </c>
      <c r="J3" s="95"/>
      <c r="K3" s="95"/>
      <c r="L3" s="95"/>
      <c r="M3" s="95"/>
      <c r="S3" s="94" t="s">
        <v>15</v>
      </c>
    </row>
    <row r="4" spans="1:24" ht="23.25" x14ac:dyDescent="0.35">
      <c r="B4" s="94"/>
      <c r="J4" s="95"/>
      <c r="K4" s="95"/>
      <c r="L4" s="95"/>
      <c r="M4" s="95"/>
      <c r="S4" s="94"/>
    </row>
    <row r="6" spans="1:24" ht="15.75" thickBot="1" x14ac:dyDescent="0.3"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R6" s="15"/>
    </row>
    <row r="7" spans="1:24" x14ac:dyDescent="0.25">
      <c r="A7" s="297" t="s">
        <v>56</v>
      </c>
      <c r="B7" s="166">
        <v>90302</v>
      </c>
      <c r="C7" s="4">
        <v>90304</v>
      </c>
      <c r="D7" s="4">
        <v>90306</v>
      </c>
      <c r="E7" s="4">
        <v>90308</v>
      </c>
      <c r="F7" s="148">
        <v>90310</v>
      </c>
      <c r="G7" s="231"/>
      <c r="H7" s="148">
        <v>90312</v>
      </c>
      <c r="I7" s="148">
        <v>90314</v>
      </c>
      <c r="J7" s="174">
        <v>90316</v>
      </c>
      <c r="K7" s="232"/>
      <c r="L7" s="232"/>
      <c r="M7" s="232"/>
      <c r="N7" s="232"/>
      <c r="O7" s="301" t="s">
        <v>58</v>
      </c>
      <c r="P7" s="175">
        <v>90802</v>
      </c>
      <c r="Q7" s="231"/>
      <c r="R7" s="231"/>
      <c r="S7" s="149">
        <v>90804</v>
      </c>
      <c r="X7" t="s">
        <v>89</v>
      </c>
    </row>
    <row r="8" spans="1:24" ht="15.75" thickBot="1" x14ac:dyDescent="0.3">
      <c r="A8" s="297"/>
      <c r="B8" s="46">
        <v>90301</v>
      </c>
      <c r="C8" s="5">
        <v>90303</v>
      </c>
      <c r="D8" s="5">
        <v>90305</v>
      </c>
      <c r="E8" s="5">
        <v>90307</v>
      </c>
      <c r="F8" s="187">
        <v>90309</v>
      </c>
      <c r="G8" s="233"/>
      <c r="H8" s="187">
        <v>90311</v>
      </c>
      <c r="I8" s="187">
        <v>90313</v>
      </c>
      <c r="J8" s="188">
        <v>90315</v>
      </c>
      <c r="K8" s="232"/>
      <c r="L8" s="232"/>
      <c r="M8" s="232"/>
      <c r="N8" s="232"/>
      <c r="O8" s="301"/>
      <c r="P8" s="234">
        <v>90801</v>
      </c>
      <c r="Q8" s="233"/>
      <c r="R8" s="233"/>
      <c r="S8" s="189">
        <v>90803</v>
      </c>
    </row>
    <row r="9" spans="1:24" x14ac:dyDescent="0.25">
      <c r="B9" s="31"/>
      <c r="C9" s="31"/>
      <c r="D9" s="31"/>
      <c r="E9" s="31"/>
      <c r="F9" s="235"/>
      <c r="G9" s="235"/>
      <c r="H9" s="235"/>
      <c r="I9" s="235"/>
      <c r="J9" s="235"/>
      <c r="K9" s="235"/>
      <c r="L9" s="235"/>
      <c r="M9" s="232"/>
      <c r="N9" s="232"/>
      <c r="O9" s="235"/>
      <c r="P9" s="235"/>
      <c r="Q9" s="235"/>
      <c r="R9" s="235"/>
      <c r="S9" s="235"/>
      <c r="X9" t="s">
        <v>88</v>
      </c>
    </row>
    <row r="10" spans="1:24" ht="15.75" thickBot="1" x14ac:dyDescent="0.3">
      <c r="B10" s="31"/>
      <c r="C10" s="31"/>
      <c r="D10" s="31"/>
      <c r="E10" s="31"/>
      <c r="F10" s="235"/>
      <c r="G10" s="235"/>
      <c r="H10" s="235"/>
      <c r="I10" s="235"/>
      <c r="J10" s="235"/>
      <c r="K10" s="235"/>
      <c r="L10" s="235"/>
      <c r="M10" s="232"/>
      <c r="N10" s="232"/>
      <c r="O10" s="235"/>
      <c r="P10" s="235"/>
      <c r="Q10" s="235"/>
      <c r="R10" s="235"/>
      <c r="S10" s="235"/>
    </row>
    <row r="11" spans="1:24" x14ac:dyDescent="0.25">
      <c r="A11" s="293" t="s">
        <v>57</v>
      </c>
      <c r="B11" s="166">
        <v>90402</v>
      </c>
      <c r="C11" s="4">
        <v>90404</v>
      </c>
      <c r="D11" s="4">
        <v>90406</v>
      </c>
      <c r="E11" s="4">
        <v>90408</v>
      </c>
      <c r="F11" s="148">
        <v>90410</v>
      </c>
      <c r="G11" s="231"/>
      <c r="H11" s="172">
        <v>90412</v>
      </c>
      <c r="I11" s="236">
        <v>90414</v>
      </c>
      <c r="J11" s="236">
        <v>90416</v>
      </c>
      <c r="K11" s="236">
        <v>90418</v>
      </c>
      <c r="L11" s="149">
        <v>90420</v>
      </c>
      <c r="M11" s="232"/>
      <c r="N11" s="301" t="s">
        <v>59</v>
      </c>
      <c r="O11" s="175">
        <v>91602</v>
      </c>
      <c r="P11" s="236">
        <v>91604</v>
      </c>
      <c r="Q11" s="236">
        <v>91606</v>
      </c>
      <c r="R11" s="149">
        <v>91608</v>
      </c>
      <c r="S11" s="232"/>
    </row>
    <row r="12" spans="1:24" ht="15.75" thickBot="1" x14ac:dyDescent="0.3">
      <c r="A12" s="293"/>
      <c r="B12" s="46">
        <v>90401</v>
      </c>
      <c r="C12" s="5">
        <v>90403</v>
      </c>
      <c r="D12" s="5">
        <v>90405</v>
      </c>
      <c r="E12" s="5">
        <v>90407</v>
      </c>
      <c r="F12" s="187">
        <v>90409</v>
      </c>
      <c r="G12" s="233"/>
      <c r="H12" s="173">
        <v>90411</v>
      </c>
      <c r="I12" s="173">
        <v>90413</v>
      </c>
      <c r="J12" s="173">
        <v>90415</v>
      </c>
      <c r="K12" s="173">
        <v>90417</v>
      </c>
      <c r="L12" s="189">
        <v>90419</v>
      </c>
      <c r="M12" s="232"/>
      <c r="N12" s="301"/>
      <c r="O12" s="234">
        <v>91601</v>
      </c>
      <c r="P12" s="173">
        <v>91603</v>
      </c>
      <c r="Q12" s="173">
        <v>91605</v>
      </c>
      <c r="R12" s="189">
        <v>91607</v>
      </c>
      <c r="S12" s="232"/>
    </row>
    <row r="13" spans="1:24" x14ac:dyDescent="0.25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</row>
    <row r="14" spans="1:24" x14ac:dyDescent="0.25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31"/>
      <c r="M14" s="15"/>
      <c r="N14" s="15"/>
      <c r="O14" s="15"/>
      <c r="P14" s="15"/>
      <c r="Q14" s="15"/>
      <c r="R14" s="15"/>
    </row>
    <row r="15" spans="1:24" x14ac:dyDescent="0.25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31"/>
      <c r="M15" s="15"/>
      <c r="N15" s="15"/>
      <c r="O15" s="15"/>
      <c r="P15" s="15"/>
      <c r="Q15" s="15"/>
      <c r="R15" s="15"/>
    </row>
    <row r="16" spans="1:24" x14ac:dyDescent="0.25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31"/>
      <c r="M16" s="15"/>
      <c r="N16" s="15"/>
      <c r="O16" s="15"/>
      <c r="P16" s="15"/>
      <c r="Q16" s="15"/>
      <c r="R16" s="15"/>
    </row>
    <row r="17" spans="1:21" x14ac:dyDescent="0.25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31"/>
      <c r="M17" s="15"/>
      <c r="N17" s="15"/>
      <c r="O17" s="15"/>
      <c r="P17" s="15"/>
      <c r="Q17" s="15"/>
      <c r="R17" s="15"/>
    </row>
    <row r="18" spans="1:21" ht="15.75" thickBot="1" x14ac:dyDescent="0.3">
      <c r="R18" s="3"/>
    </row>
    <row r="19" spans="1:21" ht="15.75" thickBot="1" x14ac:dyDescent="0.3">
      <c r="A19" s="297" t="s">
        <v>17</v>
      </c>
      <c r="B19" s="32"/>
      <c r="C19" s="32" t="s">
        <v>69</v>
      </c>
      <c r="D19" s="32" t="s">
        <v>68</v>
      </c>
      <c r="E19" s="32" t="s">
        <v>67</v>
      </c>
      <c r="F19" s="32" t="s">
        <v>66</v>
      </c>
      <c r="G19" s="32"/>
      <c r="H19" s="32" t="s">
        <v>64</v>
      </c>
      <c r="I19" s="32" t="s">
        <v>65</v>
      </c>
      <c r="J19" s="32"/>
      <c r="K19" s="32" t="s">
        <v>63</v>
      </c>
      <c r="L19" s="32"/>
      <c r="M19" s="32"/>
      <c r="N19" s="32" t="s">
        <v>62</v>
      </c>
      <c r="O19" s="32"/>
      <c r="P19" s="32"/>
      <c r="Q19" s="32" t="s">
        <v>61</v>
      </c>
      <c r="R19" s="32" t="s">
        <v>60</v>
      </c>
      <c r="S19" s="32"/>
      <c r="T19" s="32"/>
    </row>
    <row r="20" spans="1:21" x14ac:dyDescent="0.25">
      <c r="A20" s="297"/>
      <c r="B20" s="271" t="s">
        <v>54</v>
      </c>
      <c r="C20" s="237">
        <v>90403</v>
      </c>
      <c r="D20" s="240">
        <v>90303</v>
      </c>
      <c r="E20" s="240">
        <v>90409</v>
      </c>
      <c r="F20" s="240">
        <v>90309</v>
      </c>
      <c r="G20" s="300" t="s">
        <v>54</v>
      </c>
      <c r="H20" s="240">
        <v>90315</v>
      </c>
      <c r="I20" s="241">
        <v>90415</v>
      </c>
      <c r="J20" s="300" t="s">
        <v>54</v>
      </c>
      <c r="K20" s="241">
        <v>90419</v>
      </c>
      <c r="L20" s="300" t="s">
        <v>54</v>
      </c>
      <c r="M20" s="300" t="s">
        <v>54</v>
      </c>
      <c r="N20" s="241">
        <v>91603</v>
      </c>
      <c r="O20" s="300" t="s">
        <v>54</v>
      </c>
      <c r="P20" s="300" t="s">
        <v>54</v>
      </c>
      <c r="Q20" s="241">
        <v>90803</v>
      </c>
      <c r="R20" s="241">
        <v>91607</v>
      </c>
      <c r="S20" s="300" t="s">
        <v>54</v>
      </c>
      <c r="T20" s="300" t="s">
        <v>54</v>
      </c>
      <c r="U20" s="42" t="s">
        <v>47</v>
      </c>
    </row>
    <row r="21" spans="1:21" x14ac:dyDescent="0.25">
      <c r="A21" s="297"/>
      <c r="B21" s="272"/>
      <c r="C21" s="242"/>
      <c r="D21" s="142"/>
      <c r="E21" s="144">
        <v>90410</v>
      </c>
      <c r="F21" s="144">
        <v>90310</v>
      </c>
      <c r="G21" s="272"/>
      <c r="H21" s="144">
        <v>90316</v>
      </c>
      <c r="I21" s="146">
        <v>90416</v>
      </c>
      <c r="J21" s="272"/>
      <c r="K21" s="142"/>
      <c r="L21" s="272"/>
      <c r="M21" s="272"/>
      <c r="N21" s="142"/>
      <c r="O21" s="272"/>
      <c r="P21" s="272"/>
      <c r="Q21" s="142"/>
      <c r="R21" s="142"/>
      <c r="S21" s="272"/>
      <c r="T21" s="272"/>
      <c r="U21" s="43" t="s">
        <v>48</v>
      </c>
    </row>
    <row r="22" spans="1:21" x14ac:dyDescent="0.25">
      <c r="A22" s="297"/>
      <c r="B22" s="272"/>
      <c r="C22" s="238">
        <v>90404</v>
      </c>
      <c r="D22" s="144">
        <v>90304</v>
      </c>
      <c r="E22" s="144">
        <v>90407</v>
      </c>
      <c r="F22" s="144">
        <v>90307</v>
      </c>
      <c r="G22" s="272"/>
      <c r="H22" s="144">
        <v>90313</v>
      </c>
      <c r="I22" s="146">
        <v>90413</v>
      </c>
      <c r="J22" s="272"/>
      <c r="K22" s="146">
        <v>90420</v>
      </c>
      <c r="L22" s="272"/>
      <c r="M22" s="272"/>
      <c r="N22" s="146">
        <v>91604</v>
      </c>
      <c r="O22" s="272"/>
      <c r="P22" s="272"/>
      <c r="Q22" s="146">
        <v>90804</v>
      </c>
      <c r="R22" s="146">
        <v>91608</v>
      </c>
      <c r="S22" s="272"/>
      <c r="T22" s="272"/>
      <c r="U22" s="43" t="s">
        <v>49</v>
      </c>
    </row>
    <row r="23" spans="1:21" x14ac:dyDescent="0.25">
      <c r="A23" s="297"/>
      <c r="B23" s="272"/>
      <c r="C23" s="238">
        <v>90401</v>
      </c>
      <c r="D23" s="144">
        <v>90301</v>
      </c>
      <c r="E23" s="144">
        <v>90408</v>
      </c>
      <c r="F23" s="144">
        <v>90308</v>
      </c>
      <c r="G23" s="272"/>
      <c r="H23" s="144">
        <v>90314</v>
      </c>
      <c r="I23" s="146">
        <v>90414</v>
      </c>
      <c r="J23" s="272"/>
      <c r="K23" s="146">
        <v>90417</v>
      </c>
      <c r="L23" s="272"/>
      <c r="M23" s="272"/>
      <c r="N23" s="146">
        <v>91601</v>
      </c>
      <c r="O23" s="272"/>
      <c r="P23" s="272"/>
      <c r="Q23" s="146">
        <v>90801</v>
      </c>
      <c r="R23" s="146">
        <v>91605</v>
      </c>
      <c r="S23" s="272"/>
      <c r="T23" s="272"/>
      <c r="U23" s="43" t="s">
        <v>50</v>
      </c>
    </row>
    <row r="24" spans="1:21" x14ac:dyDescent="0.25">
      <c r="A24" s="297"/>
      <c r="B24" s="272"/>
      <c r="C24" s="242"/>
      <c r="D24" s="142"/>
      <c r="E24" s="144">
        <v>90405</v>
      </c>
      <c r="F24" s="144">
        <v>90305</v>
      </c>
      <c r="G24" s="272"/>
      <c r="H24" s="144">
        <v>90311</v>
      </c>
      <c r="I24" s="146">
        <v>90411</v>
      </c>
      <c r="J24" s="272"/>
      <c r="K24" s="142"/>
      <c r="L24" s="272"/>
      <c r="M24" s="272"/>
      <c r="N24" s="142"/>
      <c r="O24" s="272"/>
      <c r="P24" s="272"/>
      <c r="Q24" s="146">
        <v>90802</v>
      </c>
      <c r="R24" s="142"/>
      <c r="S24" s="272"/>
      <c r="T24" s="272"/>
      <c r="U24" s="43" t="s">
        <v>51</v>
      </c>
    </row>
    <row r="25" spans="1:21" ht="15.75" thickBot="1" x14ac:dyDescent="0.3">
      <c r="A25" s="297"/>
      <c r="B25" s="286"/>
      <c r="C25" s="239">
        <v>90402</v>
      </c>
      <c r="D25" s="145">
        <v>90302</v>
      </c>
      <c r="E25" s="145">
        <v>90406</v>
      </c>
      <c r="F25" s="145">
        <v>90306</v>
      </c>
      <c r="G25" s="273"/>
      <c r="H25" s="145">
        <v>90312</v>
      </c>
      <c r="I25" s="147">
        <v>90412</v>
      </c>
      <c r="J25" s="273"/>
      <c r="K25" s="147">
        <v>90418</v>
      </c>
      <c r="L25" s="273"/>
      <c r="M25" s="273"/>
      <c r="N25" s="147">
        <v>91602</v>
      </c>
      <c r="O25" s="273"/>
      <c r="P25" s="273"/>
      <c r="Q25" s="143"/>
      <c r="R25" s="147">
        <v>91606</v>
      </c>
      <c r="S25" s="273"/>
      <c r="T25" s="273"/>
      <c r="U25" s="44" t="s">
        <v>52</v>
      </c>
    </row>
    <row r="26" spans="1:21" x14ac:dyDescent="0.25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</row>
    <row r="27" spans="1:21" ht="15.75" thickBot="1" x14ac:dyDescent="0.3">
      <c r="A27" s="1" t="s">
        <v>29</v>
      </c>
      <c r="B27" s="34">
        <v>19</v>
      </c>
      <c r="C27" s="34">
        <v>18</v>
      </c>
      <c r="D27" s="34">
        <v>17</v>
      </c>
      <c r="E27" s="34">
        <v>16</v>
      </c>
      <c r="F27" s="34">
        <v>15</v>
      </c>
      <c r="G27" s="34">
        <v>14</v>
      </c>
      <c r="H27" s="34">
        <v>13</v>
      </c>
      <c r="I27" s="34">
        <v>12</v>
      </c>
      <c r="J27" s="34">
        <v>11</v>
      </c>
      <c r="K27" s="34">
        <v>10</v>
      </c>
      <c r="L27" s="34">
        <v>9</v>
      </c>
      <c r="M27" s="34">
        <v>8</v>
      </c>
      <c r="N27" s="34">
        <v>7</v>
      </c>
      <c r="O27" s="34">
        <v>6</v>
      </c>
      <c r="P27" s="34">
        <v>5</v>
      </c>
      <c r="Q27" s="34">
        <v>4</v>
      </c>
      <c r="R27" s="34">
        <v>3</v>
      </c>
      <c r="S27" s="34">
        <v>2</v>
      </c>
      <c r="T27" s="34">
        <v>1</v>
      </c>
    </row>
    <row r="28" spans="1:21" x14ac:dyDescent="0.25">
      <c r="B28" t="s">
        <v>30</v>
      </c>
    </row>
    <row r="30" spans="1:21" x14ac:dyDescent="0.25">
      <c r="U30" s="31"/>
    </row>
    <row r="31" spans="1:21" ht="15" customHeight="1" x14ac:dyDescent="0.25">
      <c r="U31" s="31"/>
    </row>
    <row r="32" spans="1:21" ht="15.75" customHeight="1" thickBot="1" x14ac:dyDescent="0.3">
      <c r="U32" s="31"/>
    </row>
    <row r="33" spans="4:21" ht="15.75" thickBot="1" x14ac:dyDescent="0.3">
      <c r="D33" s="268" t="s">
        <v>13</v>
      </c>
      <c r="E33" s="269"/>
      <c r="F33" s="269"/>
      <c r="G33" s="270"/>
      <c r="H33" s="266" t="s">
        <v>12</v>
      </c>
      <c r="I33" s="266"/>
      <c r="J33" s="266"/>
      <c r="K33" s="267"/>
      <c r="L33" s="39"/>
      <c r="U33" s="31"/>
    </row>
    <row r="34" spans="4:21" ht="15.75" thickBot="1" x14ac:dyDescent="0.3">
      <c r="D34" s="70" t="s">
        <v>23</v>
      </c>
      <c r="E34" s="71" t="s">
        <v>25</v>
      </c>
      <c r="F34" s="71" t="s">
        <v>27</v>
      </c>
      <c r="G34" s="76" t="s">
        <v>28</v>
      </c>
      <c r="H34" s="204" t="s">
        <v>23</v>
      </c>
      <c r="I34" s="71" t="s">
        <v>25</v>
      </c>
      <c r="J34" s="71" t="s">
        <v>27</v>
      </c>
      <c r="K34" s="168" t="s">
        <v>28</v>
      </c>
      <c r="L34" s="252" t="s">
        <v>24</v>
      </c>
      <c r="M34" s="118" t="s">
        <v>107</v>
      </c>
      <c r="N34" s="15"/>
      <c r="O34" s="298" t="s">
        <v>26</v>
      </c>
      <c r="P34" s="299"/>
      <c r="Q34" s="12" t="s">
        <v>22</v>
      </c>
      <c r="R34" s="13" t="s">
        <v>20</v>
      </c>
      <c r="S34" s="137" t="s">
        <v>109</v>
      </c>
      <c r="U34" s="31"/>
    </row>
    <row r="35" spans="4:21" x14ac:dyDescent="0.25">
      <c r="D35" s="99">
        <f>O35</f>
        <v>90402</v>
      </c>
      <c r="E35" s="110">
        <v>1664</v>
      </c>
      <c r="F35" s="251"/>
      <c r="G35" s="141">
        <v>18</v>
      </c>
      <c r="H35" s="259"/>
      <c r="I35" s="110"/>
      <c r="J35" s="72"/>
      <c r="K35" s="205"/>
      <c r="L35" s="201"/>
      <c r="M35" s="111"/>
      <c r="O35" s="109">
        <f>C25</f>
        <v>90402</v>
      </c>
      <c r="P35" s="246"/>
      <c r="Q35" s="216">
        <v>1</v>
      </c>
      <c r="R35" s="216">
        <v>2</v>
      </c>
      <c r="S35" s="51"/>
      <c r="U35" s="31"/>
    </row>
    <row r="36" spans="4:21" x14ac:dyDescent="0.25">
      <c r="D36" s="27">
        <f>O36</f>
        <v>90401</v>
      </c>
      <c r="E36" s="10">
        <v>1724</v>
      </c>
      <c r="F36" s="11">
        <f>E36</f>
        <v>1724</v>
      </c>
      <c r="G36" s="79">
        <v>18</v>
      </c>
      <c r="H36" s="257"/>
      <c r="I36" s="10"/>
      <c r="J36" s="11"/>
      <c r="K36" s="159"/>
      <c r="L36" s="122"/>
      <c r="M36" s="63"/>
      <c r="O36" s="243">
        <f>C23</f>
        <v>90401</v>
      </c>
      <c r="P36" s="247"/>
      <c r="Q36" s="17">
        <v>2</v>
      </c>
      <c r="R36" s="17">
        <v>2</v>
      </c>
      <c r="S36" s="33"/>
      <c r="U36" s="31"/>
    </row>
    <row r="37" spans="4:21" x14ac:dyDescent="0.25">
      <c r="D37" s="27">
        <f t="shared" ref="D37:D60" si="0">O37</f>
        <v>90404</v>
      </c>
      <c r="E37" s="10">
        <v>1508.4</v>
      </c>
      <c r="F37" s="2"/>
      <c r="G37" s="79">
        <v>18</v>
      </c>
      <c r="H37" s="97">
        <f t="shared" ref="H37:H58" si="1">P37</f>
        <v>91602</v>
      </c>
      <c r="I37" s="10">
        <v>1960.5</v>
      </c>
      <c r="J37" s="2"/>
      <c r="K37" s="253">
        <v>7</v>
      </c>
      <c r="L37" s="122"/>
      <c r="M37" s="63">
        <f t="shared" ref="M37:M58" si="2">(G37-K37)*1820</f>
        <v>20020</v>
      </c>
      <c r="O37" s="245">
        <f>C22</f>
        <v>90404</v>
      </c>
      <c r="P37" s="107">
        <f>N25</f>
        <v>91602</v>
      </c>
      <c r="Q37" s="17">
        <v>3</v>
      </c>
      <c r="R37" s="17" t="s">
        <v>71</v>
      </c>
      <c r="S37" s="33"/>
      <c r="U37" s="31"/>
    </row>
    <row r="38" spans="4:21" x14ac:dyDescent="0.25">
      <c r="D38" s="27">
        <f t="shared" si="0"/>
        <v>90403</v>
      </c>
      <c r="E38" s="10">
        <v>1508.4</v>
      </c>
      <c r="F38" s="11">
        <f>F36+E38</f>
        <v>3232.4</v>
      </c>
      <c r="G38" s="79">
        <v>18</v>
      </c>
      <c r="H38" s="18">
        <f t="shared" si="1"/>
        <v>91601</v>
      </c>
      <c r="I38" s="10">
        <v>2028.4</v>
      </c>
      <c r="J38" s="62">
        <f>J54+4000+I38</f>
        <v>23891.200000000001</v>
      </c>
      <c r="K38" s="253">
        <v>7</v>
      </c>
      <c r="L38" s="122">
        <f>J38-F38</f>
        <v>20658.8</v>
      </c>
      <c r="M38" s="63">
        <f t="shared" si="2"/>
        <v>20020</v>
      </c>
      <c r="O38" s="243">
        <f>C20</f>
        <v>90403</v>
      </c>
      <c r="P38" s="247">
        <f>N23</f>
        <v>91601</v>
      </c>
      <c r="Q38" s="17">
        <v>4</v>
      </c>
      <c r="R38" s="17" t="s">
        <v>71</v>
      </c>
      <c r="S38" s="33"/>
      <c r="U38" s="31"/>
    </row>
    <row r="39" spans="4:21" x14ac:dyDescent="0.25">
      <c r="D39" s="27">
        <f t="shared" si="0"/>
        <v>90406</v>
      </c>
      <c r="E39" s="10">
        <v>1508</v>
      </c>
      <c r="F39" s="2"/>
      <c r="G39" s="79">
        <v>16</v>
      </c>
      <c r="H39" s="18">
        <f t="shared" si="1"/>
        <v>91604</v>
      </c>
      <c r="I39" s="10">
        <v>1763</v>
      </c>
      <c r="J39" s="62"/>
      <c r="K39" s="159">
        <v>7</v>
      </c>
      <c r="L39" s="122"/>
      <c r="M39" s="63">
        <f t="shared" si="2"/>
        <v>16380</v>
      </c>
      <c r="O39" s="245">
        <f>E25</f>
        <v>90406</v>
      </c>
      <c r="P39" s="244">
        <f>N22</f>
        <v>91604</v>
      </c>
      <c r="Q39" s="17">
        <v>5</v>
      </c>
      <c r="R39" s="17" t="s">
        <v>71</v>
      </c>
      <c r="S39" s="22"/>
      <c r="U39" s="31"/>
    </row>
    <row r="40" spans="4:21" x14ac:dyDescent="0.25">
      <c r="D40" s="27">
        <f t="shared" si="0"/>
        <v>90405</v>
      </c>
      <c r="E40" s="10">
        <v>1508</v>
      </c>
      <c r="F40" s="11">
        <f>F38+E40</f>
        <v>4740.3999999999996</v>
      </c>
      <c r="G40" s="79">
        <v>16</v>
      </c>
      <c r="H40" s="18">
        <f t="shared" si="1"/>
        <v>91603</v>
      </c>
      <c r="I40" s="10">
        <v>1763</v>
      </c>
      <c r="J40" s="11">
        <f>J38+I40</f>
        <v>25654.2</v>
      </c>
      <c r="K40" s="159">
        <v>7</v>
      </c>
      <c r="L40" s="122">
        <f>J40-F40</f>
        <v>20913.800000000003</v>
      </c>
      <c r="M40" s="63">
        <f t="shared" si="2"/>
        <v>16380</v>
      </c>
      <c r="O40" s="243">
        <f>E24</f>
        <v>90405</v>
      </c>
      <c r="P40" s="247">
        <f>N20</f>
        <v>91603</v>
      </c>
      <c r="Q40" s="17">
        <v>6</v>
      </c>
      <c r="R40" s="17" t="s">
        <v>71</v>
      </c>
      <c r="S40" s="33"/>
      <c r="U40" s="31"/>
    </row>
    <row r="41" spans="4:21" x14ac:dyDescent="0.25">
      <c r="D41" s="27">
        <f t="shared" si="0"/>
        <v>90408</v>
      </c>
      <c r="E41" s="10">
        <v>1706.7</v>
      </c>
      <c r="F41" s="2"/>
      <c r="G41" s="79">
        <v>16</v>
      </c>
      <c r="H41" s="18">
        <f t="shared" si="1"/>
        <v>91606</v>
      </c>
      <c r="I41" s="10">
        <v>1615.4</v>
      </c>
      <c r="J41" s="11"/>
      <c r="K41" s="159">
        <v>3</v>
      </c>
      <c r="L41" s="122"/>
      <c r="M41" s="63">
        <f t="shared" si="2"/>
        <v>23660</v>
      </c>
      <c r="O41" s="245">
        <f>E23</f>
        <v>90408</v>
      </c>
      <c r="P41" s="244">
        <f>R25</f>
        <v>91606</v>
      </c>
      <c r="Q41" s="17">
        <v>7</v>
      </c>
      <c r="R41" s="17" t="s">
        <v>71</v>
      </c>
      <c r="S41" s="33"/>
      <c r="U41" s="31"/>
    </row>
    <row r="42" spans="4:21" x14ac:dyDescent="0.25">
      <c r="D42" s="27">
        <f t="shared" si="0"/>
        <v>90407</v>
      </c>
      <c r="E42" s="10">
        <v>1706.6</v>
      </c>
      <c r="F42" s="11">
        <f>F40+E42</f>
        <v>6447</v>
      </c>
      <c r="G42" s="79">
        <v>16</v>
      </c>
      <c r="H42" s="18">
        <f t="shared" si="1"/>
        <v>91605</v>
      </c>
      <c r="I42" s="10">
        <v>1614</v>
      </c>
      <c r="J42" s="11">
        <f>J40+I42</f>
        <v>27268.2</v>
      </c>
      <c r="K42" s="159">
        <v>3</v>
      </c>
      <c r="L42" s="122">
        <f>J42-F42</f>
        <v>20821.2</v>
      </c>
      <c r="M42" s="63">
        <f t="shared" si="2"/>
        <v>23660</v>
      </c>
      <c r="O42" s="243">
        <f>E22</f>
        <v>90407</v>
      </c>
      <c r="P42" s="247">
        <f>R23</f>
        <v>91605</v>
      </c>
      <c r="Q42" s="17">
        <v>8</v>
      </c>
      <c r="R42" s="17" t="s">
        <v>71</v>
      </c>
      <c r="S42" s="33"/>
      <c r="U42" s="31"/>
    </row>
    <row r="43" spans="4:21" x14ac:dyDescent="0.25">
      <c r="D43" s="27">
        <f t="shared" si="0"/>
        <v>90410</v>
      </c>
      <c r="E43" s="10">
        <v>1652.9</v>
      </c>
      <c r="F43" s="2"/>
      <c r="G43" s="79">
        <v>16</v>
      </c>
      <c r="H43" s="18">
        <f t="shared" si="1"/>
        <v>91608</v>
      </c>
      <c r="I43" s="10">
        <v>1556</v>
      </c>
      <c r="J43" s="11"/>
      <c r="K43" s="159">
        <v>3</v>
      </c>
      <c r="L43" s="122"/>
      <c r="M43" s="63">
        <f t="shared" si="2"/>
        <v>23660</v>
      </c>
      <c r="O43" s="245">
        <f>E21</f>
        <v>90410</v>
      </c>
      <c r="P43" s="244">
        <f>R22</f>
        <v>91608</v>
      </c>
      <c r="Q43" s="17">
        <v>9</v>
      </c>
      <c r="R43" s="17" t="s">
        <v>71</v>
      </c>
      <c r="S43" s="33"/>
      <c r="U43" s="31"/>
    </row>
    <row r="44" spans="4:21" x14ac:dyDescent="0.25">
      <c r="D44" s="27">
        <f t="shared" si="0"/>
        <v>90409</v>
      </c>
      <c r="E44" s="10">
        <v>1593</v>
      </c>
      <c r="F44" s="11">
        <f>F42+E44</f>
        <v>8040</v>
      </c>
      <c r="G44" s="79">
        <v>16</v>
      </c>
      <c r="H44" s="18">
        <f t="shared" si="1"/>
        <v>91607</v>
      </c>
      <c r="I44" s="10">
        <v>1496</v>
      </c>
      <c r="J44" s="11">
        <f>J42+I44</f>
        <v>28764.2</v>
      </c>
      <c r="K44" s="159">
        <v>3</v>
      </c>
      <c r="L44" s="122">
        <f>J44-F44</f>
        <v>20724.2</v>
      </c>
      <c r="M44" s="63">
        <f t="shared" si="2"/>
        <v>23660</v>
      </c>
      <c r="O44" s="243">
        <f>E20</f>
        <v>90409</v>
      </c>
      <c r="P44" s="247">
        <f>R20</f>
        <v>91607</v>
      </c>
      <c r="Q44" s="17">
        <v>10</v>
      </c>
      <c r="R44" s="17" t="s">
        <v>71</v>
      </c>
      <c r="S44" s="33"/>
      <c r="U44" s="31"/>
    </row>
    <row r="45" spans="4:21" x14ac:dyDescent="0.25">
      <c r="D45" s="103">
        <f t="shared" si="0"/>
        <v>90302</v>
      </c>
      <c r="E45" s="10">
        <v>1718.3</v>
      </c>
      <c r="F45" s="2"/>
      <c r="G45" s="79">
        <v>17</v>
      </c>
      <c r="H45" s="97">
        <f t="shared" si="1"/>
        <v>90412</v>
      </c>
      <c r="I45" s="10">
        <v>1436.7</v>
      </c>
      <c r="J45" s="11"/>
      <c r="K45" s="159">
        <v>12</v>
      </c>
      <c r="L45" s="122"/>
      <c r="M45" s="63">
        <f t="shared" si="2"/>
        <v>9100</v>
      </c>
      <c r="O45" s="104">
        <f>D25</f>
        <v>90302</v>
      </c>
      <c r="P45" s="107">
        <f>I25</f>
        <v>90412</v>
      </c>
      <c r="Q45" s="17">
        <v>11</v>
      </c>
      <c r="R45" s="17" t="s">
        <v>71</v>
      </c>
      <c r="S45" s="140">
        <f>O44</f>
        <v>90409</v>
      </c>
      <c r="U45" s="31"/>
    </row>
    <row r="46" spans="4:21" x14ac:dyDescent="0.25">
      <c r="D46" s="27">
        <f t="shared" si="0"/>
        <v>90301</v>
      </c>
      <c r="E46" s="10">
        <v>1778.3</v>
      </c>
      <c r="F46" s="11">
        <f>E46</f>
        <v>1778.3</v>
      </c>
      <c r="G46" s="79">
        <v>17</v>
      </c>
      <c r="H46" s="18">
        <f t="shared" si="1"/>
        <v>90411</v>
      </c>
      <c r="I46" s="10">
        <v>1496.6</v>
      </c>
      <c r="J46" s="11">
        <f>F44+2200+I45</f>
        <v>11676.7</v>
      </c>
      <c r="K46" s="159">
        <v>12</v>
      </c>
      <c r="L46" s="122">
        <f>J46-F46</f>
        <v>9898.4000000000015</v>
      </c>
      <c r="M46" s="63">
        <f t="shared" si="2"/>
        <v>9100</v>
      </c>
      <c r="O46" s="243">
        <f>D23</f>
        <v>90301</v>
      </c>
      <c r="P46" s="247">
        <f>I24</f>
        <v>90411</v>
      </c>
      <c r="Q46" s="17">
        <v>12</v>
      </c>
      <c r="R46" s="17" t="s">
        <v>71</v>
      </c>
      <c r="S46" s="33"/>
      <c r="U46" s="31"/>
    </row>
    <row r="47" spans="4:21" x14ac:dyDescent="0.25">
      <c r="D47" s="27">
        <f t="shared" si="0"/>
        <v>90304</v>
      </c>
      <c r="E47" s="10">
        <v>1457</v>
      </c>
      <c r="F47" s="11"/>
      <c r="G47" s="79">
        <v>17</v>
      </c>
      <c r="H47" s="18">
        <f t="shared" si="1"/>
        <v>90414</v>
      </c>
      <c r="I47" s="10">
        <v>1480</v>
      </c>
      <c r="J47" s="11"/>
      <c r="K47" s="159">
        <v>12</v>
      </c>
      <c r="L47" s="122"/>
      <c r="M47" s="63">
        <f t="shared" si="2"/>
        <v>9100</v>
      </c>
      <c r="O47" s="245">
        <f>D22</f>
        <v>90304</v>
      </c>
      <c r="P47" s="247">
        <f>I23</f>
        <v>90414</v>
      </c>
      <c r="Q47" s="17">
        <v>13</v>
      </c>
      <c r="R47" s="17" t="s">
        <v>71</v>
      </c>
      <c r="S47" s="33"/>
      <c r="U47" s="31"/>
    </row>
    <row r="48" spans="4:21" x14ac:dyDescent="0.25">
      <c r="D48" s="27">
        <f t="shared" si="0"/>
        <v>90303</v>
      </c>
      <c r="E48" s="10">
        <v>1457</v>
      </c>
      <c r="F48" s="11">
        <f>F46+E48</f>
        <v>3235.3</v>
      </c>
      <c r="G48" s="79">
        <v>17</v>
      </c>
      <c r="H48" s="18">
        <f t="shared" si="1"/>
        <v>90413</v>
      </c>
      <c r="I48" s="10">
        <v>1480</v>
      </c>
      <c r="J48" s="11">
        <f>J46+I48</f>
        <v>13156.7</v>
      </c>
      <c r="K48" s="159">
        <v>12</v>
      </c>
      <c r="L48" s="122">
        <f>J48-F48</f>
        <v>9921.4000000000015</v>
      </c>
      <c r="M48" s="63">
        <f t="shared" si="2"/>
        <v>9100</v>
      </c>
      <c r="O48" s="243">
        <f>D20</f>
        <v>90303</v>
      </c>
      <c r="P48" s="247">
        <f>I22</f>
        <v>90413</v>
      </c>
      <c r="Q48" s="17">
        <v>14</v>
      </c>
      <c r="R48" s="17" t="s">
        <v>71</v>
      </c>
      <c r="S48" s="33"/>
      <c r="U48" s="31"/>
    </row>
    <row r="49" spans="4:21" x14ac:dyDescent="0.25">
      <c r="D49" s="27">
        <f t="shared" si="0"/>
        <v>90306</v>
      </c>
      <c r="E49" s="10">
        <v>1457.6</v>
      </c>
      <c r="F49" s="11"/>
      <c r="G49" s="79">
        <v>15</v>
      </c>
      <c r="H49" s="18">
        <f t="shared" si="1"/>
        <v>90416</v>
      </c>
      <c r="I49" s="10">
        <v>1450</v>
      </c>
      <c r="J49" s="11"/>
      <c r="K49" s="159">
        <v>12</v>
      </c>
      <c r="L49" s="122"/>
      <c r="M49" s="63">
        <f t="shared" si="2"/>
        <v>5460</v>
      </c>
      <c r="O49" s="243">
        <f>F25</f>
        <v>90306</v>
      </c>
      <c r="P49" s="244">
        <f>I21</f>
        <v>90416</v>
      </c>
      <c r="Q49" s="17">
        <v>15</v>
      </c>
      <c r="R49" s="17" t="s">
        <v>71</v>
      </c>
      <c r="S49" s="33"/>
      <c r="U49" s="31"/>
    </row>
    <row r="50" spans="4:21" x14ac:dyDescent="0.25">
      <c r="D50" s="27">
        <f t="shared" si="0"/>
        <v>90305</v>
      </c>
      <c r="E50" s="10">
        <v>1457.4</v>
      </c>
      <c r="F50" s="11">
        <f>F48+E50</f>
        <v>4692.7000000000007</v>
      </c>
      <c r="G50" s="79">
        <v>15</v>
      </c>
      <c r="H50" s="18">
        <f t="shared" si="1"/>
        <v>90415</v>
      </c>
      <c r="I50" s="10">
        <v>1450.3</v>
      </c>
      <c r="J50" s="11">
        <f>J48+I50</f>
        <v>14607</v>
      </c>
      <c r="K50" s="159">
        <v>12</v>
      </c>
      <c r="L50" s="122">
        <f>J50-F50</f>
        <v>9914.2999999999993</v>
      </c>
      <c r="M50" s="63">
        <f t="shared" si="2"/>
        <v>5460</v>
      </c>
      <c r="O50" s="245">
        <f>F24</f>
        <v>90305</v>
      </c>
      <c r="P50" s="247">
        <f>I20</f>
        <v>90415</v>
      </c>
      <c r="Q50" s="17">
        <v>16</v>
      </c>
      <c r="R50" s="17" t="s">
        <v>71</v>
      </c>
      <c r="S50" s="33"/>
      <c r="U50" s="31"/>
    </row>
    <row r="51" spans="4:21" x14ac:dyDescent="0.25">
      <c r="D51" s="27">
        <f t="shared" si="0"/>
        <v>90308</v>
      </c>
      <c r="E51" s="10">
        <v>1856.6</v>
      </c>
      <c r="F51" s="11"/>
      <c r="G51" s="79">
        <v>15</v>
      </c>
      <c r="H51" s="18">
        <f t="shared" si="1"/>
        <v>90418</v>
      </c>
      <c r="I51" s="10">
        <v>1581</v>
      </c>
      <c r="J51" s="11"/>
      <c r="K51" s="159">
        <v>10</v>
      </c>
      <c r="L51" s="122"/>
      <c r="M51" s="63">
        <f t="shared" si="2"/>
        <v>9100</v>
      </c>
      <c r="O51" s="243">
        <f>F23</f>
        <v>90308</v>
      </c>
      <c r="P51" s="244">
        <f>K25</f>
        <v>90418</v>
      </c>
      <c r="Q51" s="17">
        <v>17</v>
      </c>
      <c r="R51" s="17" t="s">
        <v>71</v>
      </c>
      <c r="S51" s="33"/>
    </row>
    <row r="52" spans="4:21" x14ac:dyDescent="0.25">
      <c r="D52" s="27">
        <f t="shared" si="0"/>
        <v>90307</v>
      </c>
      <c r="E52" s="10">
        <v>1856.4</v>
      </c>
      <c r="F52" s="11">
        <f>F50+E52</f>
        <v>6549.1</v>
      </c>
      <c r="G52" s="79">
        <v>15</v>
      </c>
      <c r="H52" s="18">
        <f t="shared" si="1"/>
        <v>90417</v>
      </c>
      <c r="I52" s="10">
        <v>1580.8</v>
      </c>
      <c r="J52" s="11">
        <f>J50+I52</f>
        <v>16187.8</v>
      </c>
      <c r="K52" s="159">
        <v>10</v>
      </c>
      <c r="L52" s="122">
        <f>J52-F52</f>
        <v>9638.6999999999989</v>
      </c>
      <c r="M52" s="63">
        <f t="shared" si="2"/>
        <v>9100</v>
      </c>
      <c r="O52" s="243">
        <f>F22</f>
        <v>90307</v>
      </c>
      <c r="P52" s="247">
        <f>K23</f>
        <v>90417</v>
      </c>
      <c r="Q52" s="17">
        <v>18</v>
      </c>
      <c r="R52" s="17" t="s">
        <v>71</v>
      </c>
      <c r="S52" s="33"/>
    </row>
    <row r="53" spans="4:21" x14ac:dyDescent="0.25">
      <c r="D53" s="27">
        <f t="shared" si="0"/>
        <v>90310</v>
      </c>
      <c r="E53" s="10">
        <v>1678</v>
      </c>
      <c r="F53" s="11"/>
      <c r="G53" s="79">
        <v>15</v>
      </c>
      <c r="H53" s="18">
        <f t="shared" si="1"/>
        <v>90420</v>
      </c>
      <c r="I53" s="10">
        <v>1735</v>
      </c>
      <c r="J53" s="11"/>
      <c r="K53" s="159">
        <v>10</v>
      </c>
      <c r="L53" s="122"/>
      <c r="M53" s="63">
        <f t="shared" si="2"/>
        <v>9100</v>
      </c>
      <c r="O53" s="243">
        <f>F21</f>
        <v>90310</v>
      </c>
      <c r="P53" s="244">
        <f>K22</f>
        <v>90420</v>
      </c>
      <c r="Q53" s="17">
        <v>19</v>
      </c>
      <c r="R53" s="17" t="s">
        <v>71</v>
      </c>
      <c r="S53" s="33"/>
    </row>
    <row r="54" spans="4:21" x14ac:dyDescent="0.25">
      <c r="D54" s="27">
        <f t="shared" si="0"/>
        <v>90309</v>
      </c>
      <c r="E54" s="10">
        <v>1618</v>
      </c>
      <c r="F54" s="11">
        <f>F52+E54</f>
        <v>8167.1</v>
      </c>
      <c r="G54" s="79">
        <v>15</v>
      </c>
      <c r="H54" s="18">
        <f t="shared" si="1"/>
        <v>90419</v>
      </c>
      <c r="I54" s="10">
        <v>1675</v>
      </c>
      <c r="J54" s="11">
        <f>J52+I54</f>
        <v>17862.8</v>
      </c>
      <c r="K54" s="159">
        <v>10</v>
      </c>
      <c r="L54" s="122">
        <f>J54-F54</f>
        <v>9695.6999999999989</v>
      </c>
      <c r="M54" s="63">
        <f t="shared" si="2"/>
        <v>9100</v>
      </c>
      <c r="O54" s="243">
        <f>F20</f>
        <v>90309</v>
      </c>
      <c r="P54" s="247">
        <f>K20</f>
        <v>90419</v>
      </c>
      <c r="Q54" s="17">
        <v>20</v>
      </c>
      <c r="R54" s="17" t="s">
        <v>71</v>
      </c>
      <c r="S54" s="33"/>
    </row>
    <row r="55" spans="4:21" x14ac:dyDescent="0.25">
      <c r="D55" s="27">
        <f t="shared" si="0"/>
        <v>90312</v>
      </c>
      <c r="E55" s="10">
        <v>1493.2</v>
      </c>
      <c r="F55" s="11"/>
      <c r="G55" s="79">
        <v>13</v>
      </c>
      <c r="H55" s="97">
        <f t="shared" si="1"/>
        <v>90802</v>
      </c>
      <c r="I55" s="10">
        <v>1388.3</v>
      </c>
      <c r="J55" s="11"/>
      <c r="K55" s="159">
        <v>4</v>
      </c>
      <c r="L55" s="122"/>
      <c r="M55" s="63">
        <f t="shared" si="2"/>
        <v>16380</v>
      </c>
      <c r="O55" s="243">
        <f>H25</f>
        <v>90312</v>
      </c>
      <c r="P55" s="107">
        <f>Q24</f>
        <v>90802</v>
      </c>
      <c r="Q55" s="17">
        <v>21</v>
      </c>
      <c r="R55" s="17" t="s">
        <v>71</v>
      </c>
      <c r="S55" s="33"/>
    </row>
    <row r="56" spans="4:21" x14ac:dyDescent="0.25">
      <c r="D56" s="27">
        <f t="shared" si="0"/>
        <v>90311</v>
      </c>
      <c r="E56" s="10">
        <v>1553.2</v>
      </c>
      <c r="F56" s="11">
        <f>F54+E56</f>
        <v>9720.3000000000011</v>
      </c>
      <c r="G56" s="79">
        <v>13</v>
      </c>
      <c r="H56" s="18">
        <f t="shared" si="1"/>
        <v>90801</v>
      </c>
      <c r="I56" s="10">
        <v>1388.3</v>
      </c>
      <c r="J56" s="11">
        <f>F60+6600+I56</f>
        <v>20919.600000000002</v>
      </c>
      <c r="K56" s="159">
        <v>4</v>
      </c>
      <c r="L56" s="122">
        <f>J56-F56</f>
        <v>11199.300000000001</v>
      </c>
      <c r="M56" s="63">
        <f t="shared" si="2"/>
        <v>16380</v>
      </c>
      <c r="O56" s="243">
        <f>H24</f>
        <v>90311</v>
      </c>
      <c r="P56" s="247">
        <f>Q23</f>
        <v>90801</v>
      </c>
      <c r="Q56" s="17">
        <v>22</v>
      </c>
      <c r="R56" s="17" t="s">
        <v>71</v>
      </c>
      <c r="S56" s="33"/>
    </row>
    <row r="57" spans="4:21" x14ac:dyDescent="0.25">
      <c r="D57" s="27">
        <f t="shared" si="0"/>
        <v>90314</v>
      </c>
      <c r="E57" s="10">
        <v>1555</v>
      </c>
      <c r="F57" s="11"/>
      <c r="G57" s="79">
        <v>13</v>
      </c>
      <c r="H57" s="18">
        <f t="shared" si="1"/>
        <v>90804</v>
      </c>
      <c r="I57" s="10">
        <v>1736.9</v>
      </c>
      <c r="J57" s="11" t="s">
        <v>70</v>
      </c>
      <c r="K57" s="159">
        <v>4</v>
      </c>
      <c r="L57" s="122"/>
      <c r="M57" s="63">
        <f t="shared" si="2"/>
        <v>16380</v>
      </c>
      <c r="O57" s="243">
        <f>H23</f>
        <v>90314</v>
      </c>
      <c r="P57" s="247">
        <f>Q22</f>
        <v>90804</v>
      </c>
      <c r="Q57" s="17">
        <v>23</v>
      </c>
      <c r="R57" s="17" t="s">
        <v>71</v>
      </c>
      <c r="S57" s="33"/>
    </row>
    <row r="58" spans="4:21" x14ac:dyDescent="0.25">
      <c r="D58" s="27">
        <f t="shared" si="0"/>
        <v>90313</v>
      </c>
      <c r="E58" s="10">
        <v>1555</v>
      </c>
      <c r="F58" s="11">
        <f>F56+E58</f>
        <v>11275.300000000001</v>
      </c>
      <c r="G58" s="79">
        <v>13</v>
      </c>
      <c r="H58" s="18">
        <f t="shared" si="1"/>
        <v>90803</v>
      </c>
      <c r="I58" s="10">
        <v>1736.9</v>
      </c>
      <c r="J58" s="11">
        <f>J56+7000+I58</f>
        <v>29656.500000000004</v>
      </c>
      <c r="K58" s="159">
        <v>4</v>
      </c>
      <c r="L58" s="122">
        <f>J58-F58</f>
        <v>18381.200000000004</v>
      </c>
      <c r="M58" s="63">
        <f t="shared" si="2"/>
        <v>16380</v>
      </c>
      <c r="O58" s="243">
        <f>H22</f>
        <v>90313</v>
      </c>
      <c r="P58" s="248">
        <f>Q20</f>
        <v>90803</v>
      </c>
      <c r="Q58" s="17">
        <v>24</v>
      </c>
      <c r="R58" s="17" t="s">
        <v>71</v>
      </c>
      <c r="S58" s="33"/>
    </row>
    <row r="59" spans="4:21" x14ac:dyDescent="0.25">
      <c r="D59" s="27">
        <f t="shared" si="0"/>
        <v>90316</v>
      </c>
      <c r="E59" s="10">
        <v>1716.5</v>
      </c>
      <c r="F59" s="11"/>
      <c r="G59" s="79">
        <v>13</v>
      </c>
      <c r="H59" s="257"/>
      <c r="I59" s="10"/>
      <c r="J59" s="62"/>
      <c r="K59" s="253"/>
      <c r="L59" s="122"/>
      <c r="M59" s="68"/>
      <c r="O59" s="243">
        <f>H21</f>
        <v>90316</v>
      </c>
      <c r="P59" s="247"/>
      <c r="Q59" s="17">
        <v>25</v>
      </c>
      <c r="R59" s="17">
        <v>2</v>
      </c>
      <c r="S59" s="33"/>
    </row>
    <row r="60" spans="4:21" ht="15.75" thickBot="1" x14ac:dyDescent="0.3">
      <c r="D60" s="28">
        <f t="shared" si="0"/>
        <v>90315</v>
      </c>
      <c r="E60" s="58">
        <v>1656</v>
      </c>
      <c r="F60" s="26">
        <f>F58+E60</f>
        <v>12931.300000000001</v>
      </c>
      <c r="G60" s="152">
        <v>13</v>
      </c>
      <c r="H60" s="258"/>
      <c r="I60" s="58"/>
      <c r="J60" s="112"/>
      <c r="K60" s="254"/>
      <c r="L60" s="178"/>
      <c r="M60" s="113"/>
      <c r="O60" s="249">
        <f>H20</f>
        <v>90315</v>
      </c>
      <c r="P60" s="250"/>
      <c r="Q60" s="21">
        <v>26</v>
      </c>
      <c r="R60" s="21">
        <v>2</v>
      </c>
      <c r="S60" s="131"/>
    </row>
  </sheetData>
  <mergeCells count="19">
    <mergeCell ref="O34:P34"/>
    <mergeCell ref="B1:F1"/>
    <mergeCell ref="G20:G25"/>
    <mergeCell ref="J20:J25"/>
    <mergeCell ref="L20:L25"/>
    <mergeCell ref="M20:M25"/>
    <mergeCell ref="O20:O25"/>
    <mergeCell ref="P20:P25"/>
    <mergeCell ref="D33:G33"/>
    <mergeCell ref="H33:K33"/>
    <mergeCell ref="N11:N12"/>
    <mergeCell ref="O7:O8"/>
    <mergeCell ref="J2:M2"/>
    <mergeCell ref="B20:B25"/>
    <mergeCell ref="S20:S25"/>
    <mergeCell ref="T20:T25"/>
    <mergeCell ref="A7:A8"/>
    <mergeCell ref="A11:A12"/>
    <mergeCell ref="A19:A2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0"/>
  <sheetViews>
    <sheetView topLeftCell="A19" zoomScale="70" zoomScaleNormal="70" workbookViewId="0">
      <selection activeCell="L8" sqref="L8:R9"/>
    </sheetView>
  </sheetViews>
  <sheetFormatPr baseColWidth="10" defaultRowHeight="15" x14ac:dyDescent="0.25"/>
  <cols>
    <col min="1" max="1" width="18.5703125" customWidth="1"/>
    <col min="2" max="3" width="13.140625" bestFit="1" customWidth="1"/>
    <col min="4" max="4" width="16.5703125" customWidth="1"/>
    <col min="5" max="5" width="14.42578125" customWidth="1"/>
    <col min="6" max="7" width="13.140625" bestFit="1" customWidth="1"/>
    <col min="8" max="8" width="16.140625" customWidth="1"/>
    <col min="9" max="9" width="13.85546875" bestFit="1" customWidth="1"/>
    <col min="10" max="10" width="13.140625" bestFit="1" customWidth="1"/>
    <col min="11" max="11" width="14.140625" customWidth="1"/>
    <col min="12" max="12" width="14.5703125" customWidth="1"/>
    <col min="13" max="13" width="16.28515625" bestFit="1" customWidth="1"/>
    <col min="14" max="14" width="13.140625" bestFit="1" customWidth="1"/>
    <col min="16" max="16" width="13.7109375" customWidth="1"/>
    <col min="17" max="17" width="12.85546875" customWidth="1"/>
    <col min="18" max="19" width="14" bestFit="1" customWidth="1"/>
    <col min="21" max="21" width="13.5703125" customWidth="1"/>
    <col min="23" max="25" width="13.140625" bestFit="1" customWidth="1"/>
    <col min="27" max="27" width="10.140625" bestFit="1" customWidth="1"/>
  </cols>
  <sheetData>
    <row r="1" spans="1:23" ht="27" thickBot="1" x14ac:dyDescent="0.45">
      <c r="B1" s="279" t="s">
        <v>53</v>
      </c>
      <c r="C1" s="280"/>
      <c r="D1" s="280"/>
      <c r="E1" s="280"/>
      <c r="F1" s="281"/>
    </row>
    <row r="2" spans="1:23" ht="23.25" x14ac:dyDescent="0.35">
      <c r="J2" s="274" t="s">
        <v>111</v>
      </c>
      <c r="K2" s="275"/>
      <c r="L2" s="275"/>
      <c r="M2" s="276"/>
    </row>
    <row r="3" spans="1:23" ht="15" customHeight="1" x14ac:dyDescent="0.25">
      <c r="J3" s="15"/>
    </row>
    <row r="4" spans="1:23" ht="23.25" x14ac:dyDescent="0.25">
      <c r="B4" s="94" t="s">
        <v>16</v>
      </c>
      <c r="R4" s="94" t="s">
        <v>15</v>
      </c>
    </row>
    <row r="5" spans="1:23" ht="15.75" x14ac:dyDescent="0.25">
      <c r="B5" s="82"/>
      <c r="R5" s="132"/>
    </row>
    <row r="7" spans="1:23" ht="15.75" thickBot="1" x14ac:dyDescent="0.3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W7" t="s">
        <v>89</v>
      </c>
    </row>
    <row r="8" spans="1:23" x14ac:dyDescent="0.25">
      <c r="A8" s="293" t="s">
        <v>31</v>
      </c>
      <c r="B8" s="166">
        <v>91302</v>
      </c>
      <c r="C8" s="4">
        <v>91304</v>
      </c>
      <c r="D8" s="4">
        <v>91306</v>
      </c>
      <c r="E8" s="4">
        <v>91308</v>
      </c>
      <c r="F8" s="4">
        <v>91310</v>
      </c>
      <c r="G8" s="4">
        <v>91312</v>
      </c>
      <c r="H8" s="4">
        <v>91314</v>
      </c>
      <c r="I8" s="174">
        <v>91316</v>
      </c>
      <c r="J8" s="31"/>
      <c r="L8" s="175">
        <v>91402</v>
      </c>
      <c r="M8" s="7">
        <v>91404</v>
      </c>
      <c r="N8" s="7">
        <v>91406</v>
      </c>
      <c r="O8" s="7">
        <v>91408</v>
      </c>
      <c r="P8" s="7">
        <v>91410</v>
      </c>
      <c r="Q8" s="7">
        <v>91412</v>
      </c>
      <c r="R8" s="149">
        <v>91414</v>
      </c>
      <c r="S8" s="294" t="s">
        <v>33</v>
      </c>
    </row>
    <row r="9" spans="1:23" ht="15.75" thickBot="1" x14ac:dyDescent="0.3">
      <c r="A9" s="293"/>
      <c r="B9" s="46">
        <v>91301</v>
      </c>
      <c r="C9" s="5">
        <v>91303</v>
      </c>
      <c r="D9" s="5">
        <v>91305</v>
      </c>
      <c r="E9" s="5">
        <v>91307</v>
      </c>
      <c r="F9" s="5">
        <v>91309</v>
      </c>
      <c r="G9" s="5">
        <v>91311</v>
      </c>
      <c r="H9" s="5">
        <v>91313</v>
      </c>
      <c r="I9" s="6">
        <v>91315</v>
      </c>
      <c r="J9" s="31"/>
      <c r="L9" s="8">
        <v>91401</v>
      </c>
      <c r="M9" s="9">
        <v>91403</v>
      </c>
      <c r="N9" s="9">
        <v>91405</v>
      </c>
      <c r="O9" s="9">
        <v>91407</v>
      </c>
      <c r="P9" s="9">
        <v>91409</v>
      </c>
      <c r="Q9" s="9">
        <v>91411</v>
      </c>
      <c r="R9" s="45">
        <v>91413</v>
      </c>
      <c r="S9" s="294"/>
      <c r="W9" t="s">
        <v>88</v>
      </c>
    </row>
    <row r="10" spans="1:23" x14ac:dyDescent="0.25"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0"/>
    </row>
    <row r="11" spans="1:23" ht="15.75" thickBot="1" x14ac:dyDescent="0.3"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0"/>
    </row>
    <row r="12" spans="1:23" x14ac:dyDescent="0.25">
      <c r="A12" s="293" t="s">
        <v>32</v>
      </c>
      <c r="B12" s="166">
        <v>91202</v>
      </c>
      <c r="C12" s="4">
        <v>91204</v>
      </c>
      <c r="D12" s="4">
        <v>91206</v>
      </c>
      <c r="E12" s="4">
        <v>91208</v>
      </c>
      <c r="F12" s="4">
        <v>91210</v>
      </c>
      <c r="G12" s="4">
        <v>91212</v>
      </c>
      <c r="H12" s="4">
        <v>91214</v>
      </c>
      <c r="I12" s="4">
        <v>91216</v>
      </c>
      <c r="J12" s="174">
        <v>91218</v>
      </c>
      <c r="K12" s="31"/>
      <c r="L12" s="175">
        <v>91502</v>
      </c>
      <c r="M12" s="7">
        <v>91504</v>
      </c>
      <c r="N12" s="7">
        <v>91506</v>
      </c>
      <c r="O12" s="7">
        <v>91508</v>
      </c>
      <c r="P12" s="7">
        <v>91510</v>
      </c>
      <c r="Q12" s="149">
        <v>91512</v>
      </c>
      <c r="R12" s="294" t="s">
        <v>34</v>
      </c>
    </row>
    <row r="13" spans="1:23" ht="15.75" thickBot="1" x14ac:dyDescent="0.3">
      <c r="A13" s="293"/>
      <c r="B13" s="46">
        <v>91201</v>
      </c>
      <c r="C13" s="5">
        <v>91203</v>
      </c>
      <c r="D13" s="5">
        <v>91205</v>
      </c>
      <c r="E13" s="5">
        <v>91207</v>
      </c>
      <c r="F13" s="5">
        <v>91209</v>
      </c>
      <c r="G13" s="5">
        <v>91211</v>
      </c>
      <c r="H13" s="5">
        <v>91213</v>
      </c>
      <c r="I13" s="5">
        <v>91215</v>
      </c>
      <c r="J13" s="6">
        <v>91217</v>
      </c>
      <c r="K13" s="31"/>
      <c r="L13" s="8">
        <v>91501</v>
      </c>
      <c r="M13" s="9">
        <v>91503</v>
      </c>
      <c r="N13" s="9">
        <v>91505</v>
      </c>
      <c r="O13" s="9">
        <v>91507</v>
      </c>
      <c r="P13" s="9">
        <v>91509</v>
      </c>
      <c r="Q13" s="45">
        <v>91511</v>
      </c>
      <c r="R13" s="294"/>
    </row>
    <row r="14" spans="1:23" x14ac:dyDescent="0.25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</row>
    <row r="15" spans="1:23" x14ac:dyDescent="0.25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</row>
    <row r="16" spans="1:23" x14ac:dyDescent="0.25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</row>
    <row r="17" spans="1:21" x14ac:dyDescent="0.25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</row>
    <row r="18" spans="1:21" x14ac:dyDescent="0.25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</row>
    <row r="19" spans="1:21" ht="15.75" thickBot="1" x14ac:dyDescent="0.3">
      <c r="R19" s="3"/>
    </row>
    <row r="20" spans="1:21" ht="15.75" thickBot="1" x14ac:dyDescent="0.3">
      <c r="A20" s="297" t="s">
        <v>17</v>
      </c>
      <c r="B20" s="32"/>
      <c r="C20" s="32" t="s">
        <v>46</v>
      </c>
      <c r="D20" s="32" t="s">
        <v>45</v>
      </c>
      <c r="E20" s="32" t="s">
        <v>110</v>
      </c>
      <c r="F20" s="32" t="s">
        <v>44</v>
      </c>
      <c r="G20" s="32"/>
      <c r="H20" s="32" t="s">
        <v>43</v>
      </c>
      <c r="I20" s="32" t="s">
        <v>42</v>
      </c>
      <c r="J20" s="32"/>
      <c r="K20" s="32" t="s">
        <v>41</v>
      </c>
      <c r="L20" s="32"/>
      <c r="M20" s="32" t="s">
        <v>40</v>
      </c>
      <c r="N20" s="32" t="s">
        <v>39</v>
      </c>
      <c r="O20" s="32"/>
      <c r="P20" s="32" t="s">
        <v>38</v>
      </c>
      <c r="Q20" s="32" t="s">
        <v>37</v>
      </c>
      <c r="R20" s="32" t="s">
        <v>36</v>
      </c>
      <c r="S20" s="32" t="s">
        <v>35</v>
      </c>
      <c r="T20" s="32"/>
    </row>
    <row r="21" spans="1:21" x14ac:dyDescent="0.25">
      <c r="A21" s="297"/>
      <c r="B21" s="271" t="s">
        <v>54</v>
      </c>
      <c r="C21" s="237">
        <v>91303</v>
      </c>
      <c r="D21" s="240">
        <v>91203</v>
      </c>
      <c r="E21" s="240">
        <v>91309</v>
      </c>
      <c r="F21" s="240">
        <v>91207</v>
      </c>
      <c r="G21" s="300" t="s">
        <v>54</v>
      </c>
      <c r="H21" s="240">
        <v>91315</v>
      </c>
      <c r="I21" s="240">
        <v>91215</v>
      </c>
      <c r="J21" s="300" t="s">
        <v>54</v>
      </c>
      <c r="K21" s="256"/>
      <c r="L21" s="300" t="s">
        <v>54</v>
      </c>
      <c r="M21" s="241">
        <v>91403</v>
      </c>
      <c r="N21" s="241">
        <v>91503</v>
      </c>
      <c r="O21" s="300" t="s">
        <v>54</v>
      </c>
      <c r="P21" s="241">
        <v>91409</v>
      </c>
      <c r="Q21" s="241">
        <v>91509</v>
      </c>
      <c r="R21" s="256"/>
      <c r="S21" s="241">
        <v>91413</v>
      </c>
      <c r="T21" s="300" t="s">
        <v>54</v>
      </c>
      <c r="U21" s="42" t="s">
        <v>47</v>
      </c>
    </row>
    <row r="22" spans="1:21" x14ac:dyDescent="0.25">
      <c r="A22" s="297"/>
      <c r="B22" s="272"/>
      <c r="C22" s="242"/>
      <c r="D22" s="142"/>
      <c r="E22" s="144">
        <v>91310</v>
      </c>
      <c r="F22" s="144">
        <v>91208</v>
      </c>
      <c r="G22" s="272"/>
      <c r="H22" s="144">
        <v>91316</v>
      </c>
      <c r="I22" s="144">
        <v>91216</v>
      </c>
      <c r="J22" s="272"/>
      <c r="K22" s="144">
        <v>91217</v>
      </c>
      <c r="L22" s="272"/>
      <c r="M22" s="142"/>
      <c r="N22" s="142"/>
      <c r="O22" s="272"/>
      <c r="P22" s="146">
        <v>91410</v>
      </c>
      <c r="Q22" s="146">
        <v>91510</v>
      </c>
      <c r="R22" s="146">
        <v>91511</v>
      </c>
      <c r="S22" s="142"/>
      <c r="T22" s="272"/>
      <c r="U22" s="43" t="s">
        <v>48</v>
      </c>
    </row>
    <row r="23" spans="1:21" x14ac:dyDescent="0.25">
      <c r="A23" s="297"/>
      <c r="B23" s="272"/>
      <c r="C23" s="238">
        <v>91304</v>
      </c>
      <c r="D23" s="144">
        <v>91204</v>
      </c>
      <c r="E23" s="144">
        <v>91307</v>
      </c>
      <c r="F23" s="144">
        <v>91209</v>
      </c>
      <c r="G23" s="272"/>
      <c r="H23" s="144">
        <v>91313</v>
      </c>
      <c r="I23" s="144">
        <v>91213</v>
      </c>
      <c r="J23" s="272"/>
      <c r="K23" s="142"/>
      <c r="L23" s="272"/>
      <c r="M23" s="146">
        <v>91404</v>
      </c>
      <c r="N23" s="146">
        <v>91504</v>
      </c>
      <c r="O23" s="272"/>
      <c r="P23" s="146">
        <v>91407</v>
      </c>
      <c r="Q23" s="146">
        <v>91507</v>
      </c>
      <c r="R23" s="142"/>
      <c r="S23" s="146">
        <v>91414</v>
      </c>
      <c r="T23" s="272"/>
      <c r="U23" s="43" t="s">
        <v>49</v>
      </c>
    </row>
    <row r="24" spans="1:21" x14ac:dyDescent="0.25">
      <c r="A24" s="297"/>
      <c r="B24" s="272"/>
      <c r="C24" s="238">
        <v>91301</v>
      </c>
      <c r="D24" s="144">
        <v>91201</v>
      </c>
      <c r="E24" s="144">
        <v>91308</v>
      </c>
      <c r="F24" s="144">
        <v>91210</v>
      </c>
      <c r="G24" s="272"/>
      <c r="H24" s="144">
        <v>91314</v>
      </c>
      <c r="I24" s="144">
        <v>91214</v>
      </c>
      <c r="J24" s="272"/>
      <c r="K24" s="142"/>
      <c r="L24" s="272"/>
      <c r="M24" s="146">
        <v>91401</v>
      </c>
      <c r="N24" s="146">
        <v>91501</v>
      </c>
      <c r="O24" s="272"/>
      <c r="P24" s="146">
        <v>91408</v>
      </c>
      <c r="Q24" s="146">
        <v>91508</v>
      </c>
      <c r="R24" s="142"/>
      <c r="S24" s="146">
        <v>91411</v>
      </c>
      <c r="T24" s="272"/>
      <c r="U24" s="43" t="s">
        <v>50</v>
      </c>
    </row>
    <row r="25" spans="1:21" x14ac:dyDescent="0.25">
      <c r="A25" s="297"/>
      <c r="B25" s="272"/>
      <c r="C25" s="238">
        <v>91302</v>
      </c>
      <c r="D25" s="144">
        <v>91202</v>
      </c>
      <c r="E25" s="144">
        <v>91305</v>
      </c>
      <c r="F25" s="144">
        <v>91205</v>
      </c>
      <c r="G25" s="272"/>
      <c r="H25" s="144">
        <v>91311</v>
      </c>
      <c r="I25" s="144">
        <v>91211</v>
      </c>
      <c r="J25" s="272"/>
      <c r="K25" s="144">
        <v>91218</v>
      </c>
      <c r="L25" s="272"/>
      <c r="M25" s="146">
        <v>91402</v>
      </c>
      <c r="N25" s="146">
        <v>91502</v>
      </c>
      <c r="O25" s="272"/>
      <c r="P25" s="146">
        <v>91405</v>
      </c>
      <c r="Q25" s="146">
        <v>91505</v>
      </c>
      <c r="R25" s="146">
        <v>91512</v>
      </c>
      <c r="S25" s="142"/>
      <c r="T25" s="272"/>
      <c r="U25" s="43" t="s">
        <v>51</v>
      </c>
    </row>
    <row r="26" spans="1:21" ht="15.75" thickBot="1" x14ac:dyDescent="0.3">
      <c r="A26" s="297"/>
      <c r="B26" s="286"/>
      <c r="C26" s="255"/>
      <c r="D26" s="143"/>
      <c r="E26" s="145">
        <v>91306</v>
      </c>
      <c r="F26" s="145">
        <v>91206</v>
      </c>
      <c r="G26" s="273"/>
      <c r="H26" s="145">
        <v>91312</v>
      </c>
      <c r="I26" s="145">
        <v>91212</v>
      </c>
      <c r="J26" s="273"/>
      <c r="K26" s="143"/>
      <c r="L26" s="273"/>
      <c r="M26" s="143"/>
      <c r="N26" s="143"/>
      <c r="O26" s="273"/>
      <c r="P26" s="147">
        <v>91406</v>
      </c>
      <c r="Q26" s="147">
        <v>91506</v>
      </c>
      <c r="R26" s="143"/>
      <c r="S26" s="147">
        <v>91412</v>
      </c>
      <c r="T26" s="273"/>
      <c r="U26" s="44" t="s">
        <v>52</v>
      </c>
    </row>
    <row r="27" spans="1:21" x14ac:dyDescent="0.25">
      <c r="A27" s="297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</row>
    <row r="28" spans="1:21" ht="15.75" thickBot="1" x14ac:dyDescent="0.3">
      <c r="A28" s="1" t="s">
        <v>29</v>
      </c>
      <c r="B28" s="34">
        <v>19</v>
      </c>
      <c r="C28" s="34">
        <v>18</v>
      </c>
      <c r="D28" s="34">
        <v>17</v>
      </c>
      <c r="E28" s="34">
        <v>16</v>
      </c>
      <c r="F28" s="34">
        <v>15</v>
      </c>
      <c r="G28" s="34">
        <v>14</v>
      </c>
      <c r="H28" s="34">
        <v>13</v>
      </c>
      <c r="I28" s="34">
        <v>12</v>
      </c>
      <c r="J28" s="34">
        <v>11</v>
      </c>
      <c r="K28" s="34">
        <v>10</v>
      </c>
      <c r="L28" s="34">
        <v>9</v>
      </c>
      <c r="M28" s="34">
        <v>8</v>
      </c>
      <c r="N28" s="34">
        <v>7</v>
      </c>
      <c r="O28" s="34">
        <v>6</v>
      </c>
      <c r="P28" s="34">
        <v>5</v>
      </c>
      <c r="Q28" s="34">
        <v>4</v>
      </c>
      <c r="R28" s="34">
        <v>3</v>
      </c>
      <c r="S28" s="34">
        <v>2</v>
      </c>
      <c r="T28" s="34">
        <v>1</v>
      </c>
    </row>
    <row r="31" spans="1:21" x14ac:dyDescent="0.25">
      <c r="L31" s="30"/>
    </row>
    <row r="34" spans="4:19" ht="15.75" thickBot="1" x14ac:dyDescent="0.3"/>
    <row r="35" spans="4:19" ht="15.75" thickBot="1" x14ac:dyDescent="0.3">
      <c r="D35" s="268" t="s">
        <v>13</v>
      </c>
      <c r="E35" s="269"/>
      <c r="F35" s="269"/>
      <c r="G35" s="270"/>
      <c r="H35" s="266" t="s">
        <v>12</v>
      </c>
      <c r="I35" s="266"/>
      <c r="J35" s="266"/>
      <c r="K35" s="267"/>
      <c r="L35" s="39"/>
    </row>
    <row r="36" spans="4:19" ht="15.75" thickBot="1" x14ac:dyDescent="0.3">
      <c r="D36" s="36" t="s">
        <v>23</v>
      </c>
      <c r="E36" s="37" t="s">
        <v>25</v>
      </c>
      <c r="F36" s="37" t="s">
        <v>27</v>
      </c>
      <c r="G36" s="56" t="s">
        <v>28</v>
      </c>
      <c r="H36" s="54" t="s">
        <v>23</v>
      </c>
      <c r="I36" s="37" t="s">
        <v>25</v>
      </c>
      <c r="J36" s="37" t="s">
        <v>27</v>
      </c>
      <c r="K36" s="38" t="s">
        <v>28</v>
      </c>
      <c r="L36" s="53" t="s">
        <v>24</v>
      </c>
      <c r="M36" s="129" t="s">
        <v>107</v>
      </c>
      <c r="N36" s="15"/>
      <c r="O36" s="298" t="s">
        <v>26</v>
      </c>
      <c r="P36" s="299"/>
      <c r="Q36" s="12" t="s">
        <v>22</v>
      </c>
      <c r="R36" s="13" t="s">
        <v>20</v>
      </c>
      <c r="S36" s="137" t="s">
        <v>109</v>
      </c>
    </row>
    <row r="37" spans="4:19" x14ac:dyDescent="0.25">
      <c r="D37" s="99">
        <f>O37</f>
        <v>91202</v>
      </c>
      <c r="E37" s="110">
        <v>1823.5</v>
      </c>
      <c r="F37" s="72"/>
      <c r="G37" s="67">
        <v>17</v>
      </c>
      <c r="H37" s="264">
        <f>P37</f>
        <v>91502</v>
      </c>
      <c r="I37" s="110">
        <v>1959.1</v>
      </c>
      <c r="J37" s="72"/>
      <c r="K37" s="77">
        <v>7</v>
      </c>
      <c r="L37" s="80"/>
      <c r="M37" s="133">
        <f>(G37-K37)*1820</f>
        <v>18200</v>
      </c>
      <c r="O37" s="99">
        <f>D25</f>
        <v>91202</v>
      </c>
      <c r="P37" s="96">
        <f>N25</f>
        <v>91502</v>
      </c>
      <c r="Q37" s="35">
        <v>1</v>
      </c>
      <c r="R37" s="102" t="s">
        <v>21</v>
      </c>
      <c r="S37" s="51"/>
    </row>
    <row r="38" spans="4:19" x14ac:dyDescent="0.25">
      <c r="D38" s="27">
        <f>O38</f>
        <v>91201</v>
      </c>
      <c r="E38" s="10">
        <v>1883.5</v>
      </c>
      <c r="F38" s="11">
        <f>E38</f>
        <v>1883.5</v>
      </c>
      <c r="G38" s="57">
        <v>17</v>
      </c>
      <c r="H38" s="55">
        <f>P38</f>
        <v>91501</v>
      </c>
      <c r="I38" s="10">
        <v>2027</v>
      </c>
      <c r="J38" s="11">
        <f>I38+F54+2000</f>
        <v>20076.36</v>
      </c>
      <c r="K38" s="29">
        <v>7</v>
      </c>
      <c r="L38" s="40">
        <f>J38-F38</f>
        <v>18192.86</v>
      </c>
      <c r="M38" s="130">
        <f t="shared" ref="M38:M62" si="0">(G38-K38)*1820</f>
        <v>18200</v>
      </c>
      <c r="O38" s="27">
        <f>D24</f>
        <v>91201</v>
      </c>
      <c r="P38" s="18">
        <f>N24</f>
        <v>91501</v>
      </c>
      <c r="Q38" s="16">
        <v>2</v>
      </c>
      <c r="R38" s="135" t="s">
        <v>21</v>
      </c>
      <c r="S38" s="33"/>
    </row>
    <row r="39" spans="4:19" x14ac:dyDescent="0.25">
      <c r="D39" s="27">
        <f t="shared" ref="D39:D70" si="1">O39</f>
        <v>91204</v>
      </c>
      <c r="E39" s="10">
        <v>2012.2</v>
      </c>
      <c r="F39" s="11"/>
      <c r="G39" s="57">
        <v>17</v>
      </c>
      <c r="H39" s="55">
        <f t="shared" ref="H39:H62" si="2">P39</f>
        <v>91504</v>
      </c>
      <c r="I39" s="10">
        <v>2039</v>
      </c>
      <c r="J39" s="11"/>
      <c r="K39" s="29">
        <v>7</v>
      </c>
      <c r="L39" s="40"/>
      <c r="M39" s="130">
        <f t="shared" si="0"/>
        <v>18200</v>
      </c>
      <c r="O39" s="47">
        <f>D23</f>
        <v>91204</v>
      </c>
      <c r="P39" s="14">
        <f>N23</f>
        <v>91504</v>
      </c>
      <c r="Q39" s="16">
        <v>3</v>
      </c>
      <c r="R39" s="135" t="s">
        <v>21</v>
      </c>
      <c r="S39" s="33"/>
    </row>
    <row r="40" spans="4:19" x14ac:dyDescent="0.25">
      <c r="D40" s="27">
        <f t="shared" si="1"/>
        <v>91203</v>
      </c>
      <c r="E40" s="10">
        <v>2012.16</v>
      </c>
      <c r="F40" s="11">
        <f>F38+E40</f>
        <v>3895.66</v>
      </c>
      <c r="G40" s="57">
        <v>17</v>
      </c>
      <c r="H40" s="55">
        <f t="shared" si="2"/>
        <v>91503</v>
      </c>
      <c r="I40" s="10">
        <v>2039</v>
      </c>
      <c r="J40" s="11">
        <f>J38+I40</f>
        <v>22115.360000000001</v>
      </c>
      <c r="K40" s="29">
        <v>7</v>
      </c>
      <c r="L40" s="40">
        <f t="shared" ref="L40" si="3">J40-F40</f>
        <v>18219.7</v>
      </c>
      <c r="M40" s="130">
        <f t="shared" si="0"/>
        <v>18200</v>
      </c>
      <c r="O40" s="27">
        <f>D21</f>
        <v>91203</v>
      </c>
      <c r="P40" s="18">
        <f>N21</f>
        <v>91503</v>
      </c>
      <c r="Q40" s="16">
        <v>4</v>
      </c>
      <c r="R40" s="135" t="s">
        <v>21</v>
      </c>
      <c r="S40" s="33"/>
    </row>
    <row r="41" spans="4:19" x14ac:dyDescent="0.25">
      <c r="D41" s="27">
        <f t="shared" si="1"/>
        <v>91206</v>
      </c>
      <c r="E41" s="10">
        <v>1810.4</v>
      </c>
      <c r="F41" s="11"/>
      <c r="G41" s="57">
        <v>15</v>
      </c>
      <c r="H41" s="55">
        <f t="shared" si="2"/>
        <v>91506</v>
      </c>
      <c r="I41" s="10">
        <v>2063.1999999999998</v>
      </c>
      <c r="J41" s="11"/>
      <c r="K41" s="29">
        <v>4</v>
      </c>
      <c r="L41" s="40"/>
      <c r="M41" s="130">
        <f t="shared" si="0"/>
        <v>20020</v>
      </c>
      <c r="O41" s="47">
        <f>F26</f>
        <v>91206</v>
      </c>
      <c r="P41" s="14">
        <f>Q26</f>
        <v>91506</v>
      </c>
      <c r="Q41" s="16">
        <v>5</v>
      </c>
      <c r="R41" s="135" t="s">
        <v>21</v>
      </c>
      <c r="S41" s="33"/>
    </row>
    <row r="42" spans="4:19" x14ac:dyDescent="0.25">
      <c r="D42" s="27">
        <f t="shared" si="1"/>
        <v>91205</v>
      </c>
      <c r="E42" s="10">
        <v>1810.4</v>
      </c>
      <c r="F42" s="11">
        <f>F40+E42</f>
        <v>5706.0599999999995</v>
      </c>
      <c r="G42" s="57">
        <v>15</v>
      </c>
      <c r="H42" s="55">
        <f t="shared" si="2"/>
        <v>91505</v>
      </c>
      <c r="I42" s="10">
        <v>2063</v>
      </c>
      <c r="J42" s="11">
        <f>J40+I42</f>
        <v>24178.36</v>
      </c>
      <c r="K42" s="29">
        <v>4</v>
      </c>
      <c r="L42" s="40">
        <f t="shared" ref="L42" si="4">J42-F42</f>
        <v>18472.300000000003</v>
      </c>
      <c r="M42" s="130">
        <f t="shared" si="0"/>
        <v>20020</v>
      </c>
      <c r="O42" s="27">
        <f>F25</f>
        <v>91205</v>
      </c>
      <c r="P42" s="18">
        <f>Q25</f>
        <v>91505</v>
      </c>
      <c r="Q42" s="16">
        <v>6</v>
      </c>
      <c r="R42" s="135" t="s">
        <v>21</v>
      </c>
      <c r="S42" s="33"/>
    </row>
    <row r="43" spans="4:19" x14ac:dyDescent="0.25">
      <c r="D43" s="27">
        <f t="shared" si="1"/>
        <v>91210</v>
      </c>
      <c r="E43" s="10">
        <v>1961.1</v>
      </c>
      <c r="F43" s="11"/>
      <c r="G43" s="57">
        <v>15</v>
      </c>
      <c r="H43" s="55">
        <f t="shared" si="2"/>
        <v>91508</v>
      </c>
      <c r="I43" s="10">
        <v>2013.1</v>
      </c>
      <c r="J43" s="11"/>
      <c r="K43" s="29">
        <v>4</v>
      </c>
      <c r="L43" s="40"/>
      <c r="M43" s="130">
        <f t="shared" si="0"/>
        <v>20020</v>
      </c>
      <c r="O43" s="47">
        <f>F24</f>
        <v>91210</v>
      </c>
      <c r="P43" s="14">
        <f>Q24</f>
        <v>91508</v>
      </c>
      <c r="Q43" s="16">
        <v>7</v>
      </c>
      <c r="R43" s="135" t="s">
        <v>21</v>
      </c>
      <c r="S43" s="33"/>
    </row>
    <row r="44" spans="4:19" x14ac:dyDescent="0.25">
      <c r="D44" s="27">
        <f t="shared" si="1"/>
        <v>91209</v>
      </c>
      <c r="E44" s="10">
        <v>1961.1</v>
      </c>
      <c r="F44" s="11">
        <f>F42+E44</f>
        <v>7667.16</v>
      </c>
      <c r="G44" s="57">
        <v>15</v>
      </c>
      <c r="H44" s="55">
        <f t="shared" si="2"/>
        <v>91507</v>
      </c>
      <c r="I44" s="10">
        <v>2013.1</v>
      </c>
      <c r="J44" s="11">
        <f>J42+I44</f>
        <v>26191.46</v>
      </c>
      <c r="K44" s="29">
        <v>4</v>
      </c>
      <c r="L44" s="40">
        <f t="shared" ref="L44" si="5">J44-F44</f>
        <v>18524.3</v>
      </c>
      <c r="M44" s="130">
        <f t="shared" si="0"/>
        <v>20020</v>
      </c>
      <c r="O44" s="27">
        <f>F23</f>
        <v>91209</v>
      </c>
      <c r="P44" s="18">
        <f>Q23</f>
        <v>91507</v>
      </c>
      <c r="Q44" s="16">
        <v>8</v>
      </c>
      <c r="R44" s="135" t="s">
        <v>21</v>
      </c>
      <c r="S44" s="33"/>
    </row>
    <row r="45" spans="4:19" x14ac:dyDescent="0.25">
      <c r="D45" s="27">
        <f t="shared" si="1"/>
        <v>91208</v>
      </c>
      <c r="E45" s="10">
        <v>2096.8000000000002</v>
      </c>
      <c r="F45" s="11"/>
      <c r="G45" s="57">
        <v>15</v>
      </c>
      <c r="H45" s="55">
        <f t="shared" si="2"/>
        <v>91510</v>
      </c>
      <c r="I45" s="10">
        <v>1557.7</v>
      </c>
      <c r="J45" s="11"/>
      <c r="K45" s="29">
        <v>4</v>
      </c>
      <c r="L45" s="40"/>
      <c r="M45" s="130">
        <f t="shared" si="0"/>
        <v>20020</v>
      </c>
      <c r="O45" s="47">
        <f>F22</f>
        <v>91208</v>
      </c>
      <c r="P45" s="14">
        <f>Q22</f>
        <v>91510</v>
      </c>
      <c r="Q45" s="16">
        <v>9</v>
      </c>
      <c r="R45" s="135" t="s">
        <v>21</v>
      </c>
      <c r="S45" s="33"/>
    </row>
    <row r="46" spans="4:19" x14ac:dyDescent="0.25">
      <c r="D46" s="27">
        <f t="shared" si="1"/>
        <v>91207</v>
      </c>
      <c r="E46" s="10">
        <v>2096.8000000000002</v>
      </c>
      <c r="F46" s="11">
        <f>F44+E46</f>
        <v>9763.9599999999991</v>
      </c>
      <c r="G46" s="57">
        <v>15</v>
      </c>
      <c r="H46" s="55">
        <f t="shared" si="2"/>
        <v>91509</v>
      </c>
      <c r="I46" s="10">
        <v>1557.7</v>
      </c>
      <c r="J46" s="11">
        <f>J44+I46</f>
        <v>27749.16</v>
      </c>
      <c r="K46" s="29">
        <v>4</v>
      </c>
      <c r="L46" s="40">
        <f t="shared" ref="L46" si="6">J46-F46</f>
        <v>17985.2</v>
      </c>
      <c r="M46" s="130">
        <f t="shared" si="0"/>
        <v>20020</v>
      </c>
      <c r="O46" s="27">
        <f>F21</f>
        <v>91207</v>
      </c>
      <c r="P46" s="18">
        <f>Q21</f>
        <v>91509</v>
      </c>
      <c r="Q46" s="16">
        <v>10</v>
      </c>
      <c r="R46" s="135" t="s">
        <v>21</v>
      </c>
      <c r="S46" s="33"/>
    </row>
    <row r="47" spans="4:19" x14ac:dyDescent="0.25">
      <c r="D47" s="27">
        <f t="shared" si="1"/>
        <v>91212</v>
      </c>
      <c r="E47" s="10">
        <v>1905.1</v>
      </c>
      <c r="F47" s="11"/>
      <c r="G47" s="57">
        <v>12</v>
      </c>
      <c r="H47" s="55">
        <f t="shared" si="2"/>
        <v>91512</v>
      </c>
      <c r="I47" s="10">
        <v>1533.6</v>
      </c>
      <c r="J47" s="11"/>
      <c r="K47" s="29">
        <v>3</v>
      </c>
      <c r="L47" s="40"/>
      <c r="M47" s="130">
        <f t="shared" si="0"/>
        <v>16380</v>
      </c>
      <c r="O47" s="47">
        <f>I26</f>
        <v>91212</v>
      </c>
      <c r="P47" s="14">
        <f>R25</f>
        <v>91512</v>
      </c>
      <c r="Q47" s="16">
        <v>11</v>
      </c>
      <c r="R47" s="135" t="s">
        <v>21</v>
      </c>
      <c r="S47" s="33"/>
    </row>
    <row r="48" spans="4:19" x14ac:dyDescent="0.25">
      <c r="D48" s="27">
        <f t="shared" si="1"/>
        <v>91211</v>
      </c>
      <c r="E48" s="10">
        <v>1905.1</v>
      </c>
      <c r="F48" s="11">
        <f>F46+E48</f>
        <v>11669.06</v>
      </c>
      <c r="G48" s="57">
        <v>12</v>
      </c>
      <c r="H48" s="55">
        <f t="shared" si="2"/>
        <v>91511</v>
      </c>
      <c r="I48" s="10">
        <v>1473.3</v>
      </c>
      <c r="J48" s="11">
        <f>J46+I48</f>
        <v>29222.46</v>
      </c>
      <c r="K48" s="29">
        <v>3</v>
      </c>
      <c r="L48" s="40">
        <f t="shared" ref="L48" si="7">J48-F48</f>
        <v>17553.400000000001</v>
      </c>
      <c r="M48" s="130">
        <f t="shared" si="0"/>
        <v>16380</v>
      </c>
      <c r="O48" s="27">
        <f>I25</f>
        <v>91211</v>
      </c>
      <c r="P48" s="18">
        <f>R22</f>
        <v>91511</v>
      </c>
      <c r="Q48" s="16">
        <v>12</v>
      </c>
      <c r="R48" s="135" t="s">
        <v>21</v>
      </c>
      <c r="S48" s="33"/>
    </row>
    <row r="49" spans="4:19" x14ac:dyDescent="0.25">
      <c r="D49" s="27">
        <f t="shared" si="1"/>
        <v>91214</v>
      </c>
      <c r="E49" s="10">
        <v>1595</v>
      </c>
      <c r="F49" s="11"/>
      <c r="G49" s="57">
        <v>12</v>
      </c>
      <c r="H49" s="263">
        <f t="shared" si="2"/>
        <v>91402</v>
      </c>
      <c r="I49" s="10">
        <v>1950</v>
      </c>
      <c r="J49" s="11"/>
      <c r="K49" s="29">
        <v>8</v>
      </c>
      <c r="L49" s="40"/>
      <c r="M49" s="130">
        <f t="shared" si="0"/>
        <v>7280</v>
      </c>
      <c r="O49" s="47">
        <f>I24</f>
        <v>91214</v>
      </c>
      <c r="P49" s="260">
        <f>M25</f>
        <v>91402</v>
      </c>
      <c r="Q49" s="16">
        <v>13</v>
      </c>
      <c r="R49" s="135" t="s">
        <v>21</v>
      </c>
      <c r="S49" s="33"/>
    </row>
    <row r="50" spans="4:19" x14ac:dyDescent="0.25">
      <c r="D50" s="27">
        <f t="shared" si="1"/>
        <v>91213</v>
      </c>
      <c r="E50" s="10">
        <v>1595</v>
      </c>
      <c r="F50" s="11">
        <f>F48+E50</f>
        <v>13264.06</v>
      </c>
      <c r="G50" s="57">
        <v>12</v>
      </c>
      <c r="H50" s="55">
        <f t="shared" si="2"/>
        <v>91401</v>
      </c>
      <c r="I50" s="10">
        <v>2028</v>
      </c>
      <c r="J50" s="11">
        <f>F70+2+I50</f>
        <v>17144.048999999999</v>
      </c>
      <c r="K50" s="29">
        <v>8</v>
      </c>
      <c r="L50" s="40">
        <f t="shared" ref="L50" si="8">J50-F50</f>
        <v>3879.9889999999996</v>
      </c>
      <c r="M50" s="130">
        <f t="shared" si="0"/>
        <v>7280</v>
      </c>
      <c r="O50" s="27">
        <f>I23</f>
        <v>91213</v>
      </c>
      <c r="P50" s="18">
        <f>M24</f>
        <v>91401</v>
      </c>
      <c r="Q50" s="16">
        <v>14</v>
      </c>
      <c r="R50" s="135" t="s">
        <v>21</v>
      </c>
      <c r="S50" s="33"/>
    </row>
    <row r="51" spans="4:19" x14ac:dyDescent="0.25">
      <c r="D51" s="27">
        <f t="shared" si="1"/>
        <v>91216</v>
      </c>
      <c r="E51" s="10">
        <v>1474</v>
      </c>
      <c r="F51" s="11"/>
      <c r="G51" s="57">
        <v>12</v>
      </c>
      <c r="H51" s="55">
        <f t="shared" si="2"/>
        <v>91404</v>
      </c>
      <c r="I51" s="10">
        <v>1963.1</v>
      </c>
      <c r="J51" s="11"/>
      <c r="K51" s="29">
        <v>8</v>
      </c>
      <c r="L51" s="40"/>
      <c r="M51" s="130">
        <f t="shared" si="0"/>
        <v>7280</v>
      </c>
      <c r="O51" s="47">
        <f>I22</f>
        <v>91216</v>
      </c>
      <c r="P51" s="155">
        <f>M23</f>
        <v>91404</v>
      </c>
      <c r="Q51" s="16">
        <v>15</v>
      </c>
      <c r="R51" s="135" t="s">
        <v>21</v>
      </c>
      <c r="S51" s="33"/>
    </row>
    <row r="52" spans="4:19" x14ac:dyDescent="0.25">
      <c r="D52" s="27">
        <f t="shared" si="1"/>
        <v>91215</v>
      </c>
      <c r="E52" s="10">
        <v>1473.9</v>
      </c>
      <c r="F52" s="11">
        <f>F50+E52</f>
        <v>14737.96</v>
      </c>
      <c r="G52" s="57">
        <v>12</v>
      </c>
      <c r="H52" s="55">
        <f t="shared" si="2"/>
        <v>91403</v>
      </c>
      <c r="I52" s="10">
        <v>1963</v>
      </c>
      <c r="J52" s="11">
        <f>J50+I52</f>
        <v>19107.048999999999</v>
      </c>
      <c r="K52" s="29">
        <v>8</v>
      </c>
      <c r="L52" s="40">
        <f t="shared" ref="L52" si="9">J52-F52</f>
        <v>4369.0889999999999</v>
      </c>
      <c r="M52" s="130">
        <f t="shared" si="0"/>
        <v>7280</v>
      </c>
      <c r="O52" s="27">
        <f>I21</f>
        <v>91215</v>
      </c>
      <c r="P52" s="52">
        <f>M21</f>
        <v>91403</v>
      </c>
      <c r="Q52" s="16">
        <v>16</v>
      </c>
      <c r="R52" s="135" t="s">
        <v>21</v>
      </c>
      <c r="S52" s="33"/>
    </row>
    <row r="53" spans="4:19" x14ac:dyDescent="0.25">
      <c r="D53" s="27">
        <f t="shared" si="1"/>
        <v>91218</v>
      </c>
      <c r="E53" s="10">
        <v>1371.4</v>
      </c>
      <c r="F53" s="11"/>
      <c r="G53" s="57">
        <v>10</v>
      </c>
      <c r="H53" s="55">
        <f t="shared" si="2"/>
        <v>91406</v>
      </c>
      <c r="I53" s="10">
        <v>1610.9</v>
      </c>
      <c r="J53" s="11"/>
      <c r="K53" s="29">
        <v>5</v>
      </c>
      <c r="L53" s="40"/>
      <c r="M53" s="130">
        <f t="shared" si="0"/>
        <v>9100</v>
      </c>
      <c r="O53" s="161">
        <f>K25</f>
        <v>91218</v>
      </c>
      <c r="P53" s="18">
        <f>P26</f>
        <v>91406</v>
      </c>
      <c r="Q53" s="16">
        <v>17</v>
      </c>
      <c r="R53" s="135" t="s">
        <v>21</v>
      </c>
      <c r="S53" s="33"/>
    </row>
    <row r="54" spans="4:19" x14ac:dyDescent="0.25">
      <c r="D54" s="27">
        <f t="shared" si="1"/>
        <v>91217</v>
      </c>
      <c r="E54" s="10">
        <v>1311.4</v>
      </c>
      <c r="F54" s="11">
        <f>F52+E54</f>
        <v>16049.359999999999</v>
      </c>
      <c r="G54" s="57">
        <v>10</v>
      </c>
      <c r="H54" s="55">
        <f t="shared" si="2"/>
        <v>91405</v>
      </c>
      <c r="I54" s="10">
        <v>1610.8</v>
      </c>
      <c r="J54" s="11">
        <f>J52+I54</f>
        <v>20717.848999999998</v>
      </c>
      <c r="K54" s="29">
        <v>5</v>
      </c>
      <c r="L54" s="40">
        <f t="shared" ref="L54" si="10">J54-F54</f>
        <v>4668.4889999999996</v>
      </c>
      <c r="M54" s="130">
        <f t="shared" si="0"/>
        <v>9100</v>
      </c>
      <c r="O54" s="27">
        <f>K22</f>
        <v>91217</v>
      </c>
      <c r="P54" s="52">
        <f>P25</f>
        <v>91405</v>
      </c>
      <c r="Q54" s="16">
        <v>18</v>
      </c>
      <c r="R54" s="135" t="s">
        <v>21</v>
      </c>
      <c r="S54" s="33"/>
    </row>
    <row r="55" spans="4:19" x14ac:dyDescent="0.25">
      <c r="D55" s="103">
        <f t="shared" si="1"/>
        <v>91302</v>
      </c>
      <c r="E55" s="10">
        <v>1962.127</v>
      </c>
      <c r="F55" s="11"/>
      <c r="G55" s="57">
        <v>18</v>
      </c>
      <c r="H55" s="55">
        <f t="shared" si="2"/>
        <v>91408</v>
      </c>
      <c r="I55" s="10">
        <v>1967.7</v>
      </c>
      <c r="J55" s="11"/>
      <c r="K55" s="29">
        <v>5</v>
      </c>
      <c r="L55" s="40"/>
      <c r="M55" s="130">
        <f t="shared" si="0"/>
        <v>23660</v>
      </c>
      <c r="O55" s="103">
        <f>C25</f>
        <v>91302</v>
      </c>
      <c r="P55" s="18">
        <f>P24</f>
        <v>91408</v>
      </c>
      <c r="Q55" s="16">
        <v>19</v>
      </c>
      <c r="R55" s="135" t="s">
        <v>21</v>
      </c>
      <c r="S55" s="33"/>
    </row>
    <row r="56" spans="4:19" x14ac:dyDescent="0.25">
      <c r="D56" s="27">
        <f t="shared" si="1"/>
        <v>91301</v>
      </c>
      <c r="E56" s="10">
        <v>2029.77</v>
      </c>
      <c r="F56" s="11">
        <f>E56</f>
        <v>2029.77</v>
      </c>
      <c r="G56" s="57">
        <v>18</v>
      </c>
      <c r="H56" s="55">
        <f t="shared" si="2"/>
        <v>91407</v>
      </c>
      <c r="I56" s="10">
        <v>1967.8</v>
      </c>
      <c r="J56" s="11">
        <f>J54+I56</f>
        <v>22685.648999999998</v>
      </c>
      <c r="K56" s="29">
        <v>5</v>
      </c>
      <c r="L56" s="40">
        <f t="shared" ref="L56" si="11">J56-F56</f>
        <v>20655.878999999997</v>
      </c>
      <c r="M56" s="130">
        <f t="shared" si="0"/>
        <v>23660</v>
      </c>
      <c r="O56" s="27">
        <f>C24</f>
        <v>91301</v>
      </c>
      <c r="P56" s="52">
        <f>P23</f>
        <v>91407</v>
      </c>
      <c r="Q56" s="16">
        <v>20</v>
      </c>
      <c r="R56" s="135" t="s">
        <v>21</v>
      </c>
      <c r="S56" s="33"/>
    </row>
    <row r="57" spans="4:19" x14ac:dyDescent="0.25">
      <c r="D57" s="27">
        <f t="shared" si="1"/>
        <v>91304</v>
      </c>
      <c r="E57" s="10">
        <v>2012.7</v>
      </c>
      <c r="F57" s="11"/>
      <c r="G57" s="57">
        <v>18</v>
      </c>
      <c r="H57" s="55">
        <f t="shared" si="2"/>
        <v>91410</v>
      </c>
      <c r="I57" s="10">
        <v>2058.4</v>
      </c>
      <c r="J57" s="11"/>
      <c r="K57" s="29">
        <v>5</v>
      </c>
      <c r="L57" s="40"/>
      <c r="M57" s="130">
        <f t="shared" si="0"/>
        <v>23660</v>
      </c>
      <c r="O57" s="27">
        <f>C23</f>
        <v>91304</v>
      </c>
      <c r="P57" s="18">
        <f>P22</f>
        <v>91410</v>
      </c>
      <c r="Q57" s="16">
        <v>21</v>
      </c>
      <c r="R57" s="135" t="s">
        <v>21</v>
      </c>
      <c r="S57" s="33"/>
    </row>
    <row r="58" spans="4:19" x14ac:dyDescent="0.25">
      <c r="D58" s="27">
        <f t="shared" si="1"/>
        <v>91303</v>
      </c>
      <c r="E58" s="10">
        <v>2012.6790000000001</v>
      </c>
      <c r="F58" s="11">
        <f>F56+E58</f>
        <v>4042.4490000000001</v>
      </c>
      <c r="G58" s="57">
        <v>18</v>
      </c>
      <c r="H58" s="55">
        <f t="shared" si="2"/>
        <v>91409</v>
      </c>
      <c r="I58" s="10">
        <v>2058.5</v>
      </c>
      <c r="J58" s="11">
        <f>J56+I58</f>
        <v>24744.148999999998</v>
      </c>
      <c r="K58" s="29">
        <v>5</v>
      </c>
      <c r="L58" s="40">
        <f t="shared" ref="L58" si="12">J58-F58</f>
        <v>20701.699999999997</v>
      </c>
      <c r="M58" s="130">
        <f t="shared" si="0"/>
        <v>23660</v>
      </c>
      <c r="O58" s="27">
        <f>C21</f>
        <v>91303</v>
      </c>
      <c r="P58" s="52">
        <f>P21</f>
        <v>91409</v>
      </c>
      <c r="Q58" s="16">
        <v>22</v>
      </c>
      <c r="R58" s="135" t="s">
        <v>21</v>
      </c>
      <c r="S58" s="33"/>
    </row>
    <row r="59" spans="4:19" x14ac:dyDescent="0.25">
      <c r="D59" s="27">
        <f t="shared" si="1"/>
        <v>91306</v>
      </c>
      <c r="E59" s="10">
        <v>1710.6</v>
      </c>
      <c r="F59" s="11"/>
      <c r="G59" s="57">
        <v>16</v>
      </c>
      <c r="H59" s="55">
        <f t="shared" si="2"/>
        <v>91412</v>
      </c>
      <c r="I59" s="10">
        <v>1905.5</v>
      </c>
      <c r="J59" s="11"/>
      <c r="K59" s="57">
        <v>2</v>
      </c>
      <c r="L59" s="40"/>
      <c r="M59" s="130">
        <f t="shared" si="0"/>
        <v>25480</v>
      </c>
      <c r="O59" s="27">
        <f>E26</f>
        <v>91306</v>
      </c>
      <c r="P59" s="18">
        <f>S26</f>
        <v>91412</v>
      </c>
      <c r="Q59" s="16">
        <v>23</v>
      </c>
      <c r="R59" s="135" t="s">
        <v>21</v>
      </c>
      <c r="S59" s="33"/>
    </row>
    <row r="60" spans="4:19" x14ac:dyDescent="0.25">
      <c r="D60" s="27">
        <f t="shared" si="1"/>
        <v>91305</v>
      </c>
      <c r="E60" s="10">
        <v>1710.6</v>
      </c>
      <c r="F60" s="11">
        <f>F58+E60</f>
        <v>5753.049</v>
      </c>
      <c r="G60" s="57">
        <v>16</v>
      </c>
      <c r="H60" s="55">
        <f t="shared" si="2"/>
        <v>91411</v>
      </c>
      <c r="I60" s="10">
        <v>1905.5</v>
      </c>
      <c r="J60" s="11">
        <f>J58+I60</f>
        <v>26649.648999999998</v>
      </c>
      <c r="K60" s="57">
        <v>2</v>
      </c>
      <c r="L60" s="40">
        <f t="shared" ref="L60" si="13">J60-F60</f>
        <v>20896.599999999999</v>
      </c>
      <c r="M60" s="130">
        <f t="shared" si="0"/>
        <v>25480</v>
      </c>
      <c r="O60" s="27">
        <f>E25</f>
        <v>91305</v>
      </c>
      <c r="P60" s="52">
        <f>S24</f>
        <v>91411</v>
      </c>
      <c r="Q60" s="16">
        <v>24</v>
      </c>
      <c r="R60" s="135" t="s">
        <v>21</v>
      </c>
      <c r="S60" s="33"/>
    </row>
    <row r="61" spans="4:19" x14ac:dyDescent="0.25">
      <c r="D61" s="27">
        <f t="shared" si="1"/>
        <v>91308</v>
      </c>
      <c r="E61" s="10">
        <v>1936.7</v>
      </c>
      <c r="F61" s="11"/>
      <c r="G61" s="57">
        <v>16</v>
      </c>
      <c r="H61" s="55">
        <f t="shared" si="2"/>
        <v>91414</v>
      </c>
      <c r="I61" s="10">
        <v>1643.3</v>
      </c>
      <c r="J61" s="11"/>
      <c r="K61" s="57">
        <v>2</v>
      </c>
      <c r="L61" s="40"/>
      <c r="M61" s="130">
        <f t="shared" si="0"/>
        <v>25480</v>
      </c>
      <c r="O61" s="27">
        <f>E24</f>
        <v>91308</v>
      </c>
      <c r="P61" s="18">
        <f>S23</f>
        <v>91414</v>
      </c>
      <c r="Q61" s="16">
        <v>25</v>
      </c>
      <c r="R61" s="135" t="s">
        <v>21</v>
      </c>
      <c r="S61" s="33"/>
    </row>
    <row r="62" spans="4:19" x14ac:dyDescent="0.25">
      <c r="D62" s="27">
        <f t="shared" si="1"/>
        <v>91307</v>
      </c>
      <c r="E62" s="10">
        <v>1936.6</v>
      </c>
      <c r="F62" s="11">
        <f>F60+E62</f>
        <v>7689.6489999999994</v>
      </c>
      <c r="G62" s="57">
        <v>16</v>
      </c>
      <c r="H62" s="55">
        <f t="shared" si="2"/>
        <v>91413</v>
      </c>
      <c r="I62" s="10">
        <v>1583.4</v>
      </c>
      <c r="J62" s="11">
        <f>J60+I62</f>
        <v>28233.048999999999</v>
      </c>
      <c r="K62" s="57">
        <v>2</v>
      </c>
      <c r="L62" s="40">
        <f t="shared" ref="L62" si="14">J62-F62</f>
        <v>20543.400000000001</v>
      </c>
      <c r="M62" s="130">
        <f t="shared" si="0"/>
        <v>25480</v>
      </c>
      <c r="O62" s="27">
        <f>E23</f>
        <v>91307</v>
      </c>
      <c r="P62" s="52">
        <f>S21</f>
        <v>91413</v>
      </c>
      <c r="Q62" s="16">
        <v>26</v>
      </c>
      <c r="R62" s="135" t="s">
        <v>21</v>
      </c>
      <c r="S62" s="33"/>
    </row>
    <row r="63" spans="4:19" x14ac:dyDescent="0.25">
      <c r="D63" s="27">
        <f t="shared" si="1"/>
        <v>91310</v>
      </c>
      <c r="E63" s="10">
        <v>2082.4</v>
      </c>
      <c r="F63" s="11"/>
      <c r="G63" s="57">
        <v>16</v>
      </c>
      <c r="H63" s="261"/>
      <c r="I63" s="10"/>
      <c r="J63" s="11"/>
      <c r="K63" s="57"/>
      <c r="L63" s="40"/>
      <c r="M63" s="41"/>
      <c r="O63" s="27">
        <f>E22</f>
        <v>91310</v>
      </c>
      <c r="P63" s="50"/>
      <c r="Q63" s="16">
        <v>27</v>
      </c>
      <c r="R63" s="135">
        <v>2</v>
      </c>
      <c r="S63" s="33"/>
    </row>
    <row r="64" spans="4:19" x14ac:dyDescent="0.25">
      <c r="D64" s="27">
        <f t="shared" si="1"/>
        <v>91309</v>
      </c>
      <c r="E64" s="10">
        <v>2082.5</v>
      </c>
      <c r="F64" s="11">
        <f>F62+E64</f>
        <v>9772.1489999999994</v>
      </c>
      <c r="G64" s="57">
        <v>16</v>
      </c>
      <c r="H64" s="261"/>
      <c r="I64" s="10"/>
      <c r="J64" s="11"/>
      <c r="K64" s="57"/>
      <c r="L64" s="40"/>
      <c r="M64" s="41"/>
      <c r="O64" s="27">
        <f>E21</f>
        <v>91309</v>
      </c>
      <c r="P64" s="50"/>
      <c r="Q64" s="16">
        <v>28</v>
      </c>
      <c r="R64" s="135">
        <v>2</v>
      </c>
      <c r="S64" s="33"/>
    </row>
    <row r="65" spans="4:19" x14ac:dyDescent="0.25">
      <c r="D65" s="27">
        <f t="shared" si="1"/>
        <v>91312</v>
      </c>
      <c r="E65" s="10">
        <v>1930.3</v>
      </c>
      <c r="F65" s="11"/>
      <c r="G65" s="57">
        <v>13</v>
      </c>
      <c r="H65" s="261"/>
      <c r="I65" s="10"/>
      <c r="J65" s="11"/>
      <c r="K65" s="57"/>
      <c r="L65" s="40"/>
      <c r="M65" s="41"/>
      <c r="O65" s="27">
        <f>H26</f>
        <v>91312</v>
      </c>
      <c r="P65" s="50"/>
      <c r="Q65" s="16">
        <v>29</v>
      </c>
      <c r="R65" s="135">
        <v>2</v>
      </c>
      <c r="S65" s="33"/>
    </row>
    <row r="66" spans="4:19" x14ac:dyDescent="0.25">
      <c r="D66" s="27">
        <f t="shared" si="1"/>
        <v>91311</v>
      </c>
      <c r="E66" s="10">
        <v>1930.3</v>
      </c>
      <c r="F66" s="11">
        <f>F64+E66</f>
        <v>11702.448999999999</v>
      </c>
      <c r="G66" s="57">
        <v>13</v>
      </c>
      <c r="H66" s="261"/>
      <c r="I66" s="10"/>
      <c r="J66" s="11"/>
      <c r="K66" s="57"/>
      <c r="L66" s="40"/>
      <c r="M66" s="41"/>
      <c r="O66" s="27">
        <f>H25</f>
        <v>91311</v>
      </c>
      <c r="P66" s="83"/>
      <c r="Q66" s="16">
        <v>30</v>
      </c>
      <c r="R66" s="135">
        <v>2</v>
      </c>
      <c r="S66" s="33"/>
    </row>
    <row r="67" spans="4:19" x14ac:dyDescent="0.25">
      <c r="D67" s="27">
        <f t="shared" si="1"/>
        <v>91314</v>
      </c>
      <c r="E67" s="10">
        <v>1805</v>
      </c>
      <c r="F67" s="11"/>
      <c r="G67" s="57">
        <v>13</v>
      </c>
      <c r="H67" s="261"/>
      <c r="I67" s="10"/>
      <c r="J67" s="11"/>
      <c r="K67" s="57"/>
      <c r="L67" s="40"/>
      <c r="M67" s="41"/>
      <c r="O67" s="27">
        <f>H24</f>
        <v>91314</v>
      </c>
      <c r="P67" s="50"/>
      <c r="Q67" s="16">
        <v>31</v>
      </c>
      <c r="R67" s="135">
        <v>2</v>
      </c>
      <c r="S67" s="33"/>
    </row>
    <row r="68" spans="4:19" x14ac:dyDescent="0.25">
      <c r="D68" s="27">
        <f t="shared" si="1"/>
        <v>91313</v>
      </c>
      <c r="E68" s="10">
        <v>1805</v>
      </c>
      <c r="F68" s="11">
        <f>F66+E68</f>
        <v>13507.448999999999</v>
      </c>
      <c r="G68" s="57">
        <v>13</v>
      </c>
      <c r="H68" s="261"/>
      <c r="I68" s="10"/>
      <c r="J68" s="11"/>
      <c r="K68" s="57"/>
      <c r="L68" s="40"/>
      <c r="M68" s="41"/>
      <c r="O68" s="27">
        <f>H23</f>
        <v>91313</v>
      </c>
      <c r="P68" s="83"/>
      <c r="Q68" s="16">
        <v>32</v>
      </c>
      <c r="R68" s="135">
        <v>2</v>
      </c>
      <c r="S68" s="33"/>
    </row>
    <row r="69" spans="4:19" x14ac:dyDescent="0.25">
      <c r="D69" s="27">
        <f t="shared" si="1"/>
        <v>91316</v>
      </c>
      <c r="E69" s="10">
        <v>1666.6</v>
      </c>
      <c r="F69" s="11"/>
      <c r="G69" s="57">
        <v>13</v>
      </c>
      <c r="H69" s="261"/>
      <c r="I69" s="10"/>
      <c r="J69" s="11"/>
      <c r="K69" s="57"/>
      <c r="L69" s="40"/>
      <c r="M69" s="41"/>
      <c r="O69" s="27">
        <f>H22</f>
        <v>91316</v>
      </c>
      <c r="P69" s="50"/>
      <c r="Q69" s="16">
        <v>33</v>
      </c>
      <c r="R69" s="135">
        <v>2</v>
      </c>
      <c r="S69" s="33"/>
    </row>
    <row r="70" spans="4:19" ht="15.75" thickBot="1" x14ac:dyDescent="0.3">
      <c r="D70" s="28">
        <f t="shared" si="1"/>
        <v>91315</v>
      </c>
      <c r="E70" s="58">
        <v>1606.6</v>
      </c>
      <c r="F70" s="26">
        <f>F68+E70</f>
        <v>15114.048999999999</v>
      </c>
      <c r="G70" s="59">
        <v>13</v>
      </c>
      <c r="H70" s="262"/>
      <c r="I70" s="58"/>
      <c r="J70" s="26"/>
      <c r="K70" s="59"/>
      <c r="L70" s="81"/>
      <c r="M70" s="134"/>
      <c r="O70" s="28">
        <f>H21</f>
        <v>91315</v>
      </c>
      <c r="P70" s="60"/>
      <c r="Q70" s="20">
        <v>34</v>
      </c>
      <c r="R70" s="136">
        <v>2</v>
      </c>
      <c r="S70" s="131"/>
    </row>
  </sheetData>
  <mergeCells count="16">
    <mergeCell ref="T21:T26"/>
    <mergeCell ref="S8:S9"/>
    <mergeCell ref="B1:F1"/>
    <mergeCell ref="A8:A9"/>
    <mergeCell ref="A12:A13"/>
    <mergeCell ref="J2:M2"/>
    <mergeCell ref="A20:A27"/>
    <mergeCell ref="B21:B26"/>
    <mergeCell ref="O36:P36"/>
    <mergeCell ref="R12:R13"/>
    <mergeCell ref="G21:G26"/>
    <mergeCell ref="J21:J26"/>
    <mergeCell ref="L21:L26"/>
    <mergeCell ref="O21:O26"/>
    <mergeCell ref="D35:G35"/>
    <mergeCell ref="H35:K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WB1</vt:lpstr>
      <vt:lpstr>WB2</vt:lpstr>
      <vt:lpstr>WB3</vt:lpstr>
      <vt:lpstr>WB4</vt:lpstr>
      <vt:lpstr>WB5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 Carrer</dc:creator>
  <cp:lastModifiedBy>Xabier Fernandez Gutierrez</cp:lastModifiedBy>
  <dcterms:created xsi:type="dcterms:W3CDTF">2012-01-23T07:04:08Z</dcterms:created>
  <dcterms:modified xsi:type="dcterms:W3CDTF">2013-11-11T12:32:46Z</dcterms:modified>
</cp:coreProperties>
</file>