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drigu\Desktop\19_ISTA\1_TC\3_Model_Source\2_MegaWat\3_PointScale_version\3_Inputs\2_Apennine\"/>
    </mc:Choice>
  </mc:AlternateContent>
  <xr:revisionPtr revIDLastSave="0" documentId="13_ncr:1_{CF4EA1E2-7A8D-4465-A6D4-2474D19F008C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Sheet1!$A$1:$P$128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1" l="1"/>
  <c r="E108" i="1"/>
  <c r="E107" i="1"/>
  <c r="E106" i="1"/>
  <c r="N111" i="1"/>
  <c r="N110" i="1"/>
  <c r="N109" i="1"/>
  <c r="N108" i="1"/>
  <c r="N107" i="1"/>
  <c r="N106" i="1"/>
  <c r="L111" i="1"/>
  <c r="L110" i="1"/>
  <c r="L109" i="1"/>
  <c r="L108" i="1"/>
  <c r="L107" i="1"/>
  <c r="L106" i="1"/>
  <c r="K111" i="1"/>
  <c r="K110" i="1"/>
  <c r="K109" i="1"/>
  <c r="K108" i="1"/>
  <c r="K107" i="1"/>
  <c r="K106" i="1"/>
  <c r="J111" i="1"/>
  <c r="J110" i="1"/>
  <c r="J109" i="1"/>
  <c r="J108" i="1"/>
  <c r="J107" i="1"/>
  <c r="J106" i="1"/>
  <c r="I111" i="1"/>
  <c r="I110" i="1"/>
  <c r="I109" i="1"/>
  <c r="I108" i="1"/>
  <c r="I107" i="1"/>
  <c r="I106" i="1"/>
  <c r="H111" i="1"/>
  <c r="H110" i="1"/>
  <c r="H109" i="1"/>
  <c r="H108" i="1"/>
  <c r="H107" i="1"/>
  <c r="H106" i="1"/>
  <c r="G111" i="1"/>
  <c r="G110" i="1"/>
  <c r="G109" i="1"/>
  <c r="G108" i="1"/>
  <c r="G107" i="1"/>
  <c r="G106" i="1"/>
  <c r="F111" i="1"/>
  <c r="F110" i="1"/>
  <c r="F109" i="1"/>
  <c r="F108" i="1"/>
  <c r="F107" i="1"/>
  <c r="F106" i="1"/>
  <c r="O89" i="1"/>
  <c r="O88" i="1"/>
  <c r="O87" i="1"/>
  <c r="O86" i="1"/>
  <c r="O85" i="1"/>
  <c r="O84" i="1"/>
  <c r="N89" i="1"/>
  <c r="N88" i="1"/>
  <c r="N87" i="1"/>
  <c r="N86" i="1"/>
  <c r="N85" i="1"/>
  <c r="N84" i="1"/>
  <c r="M89" i="1"/>
  <c r="M88" i="1"/>
  <c r="M87" i="1"/>
  <c r="M86" i="1"/>
  <c r="M85" i="1"/>
  <c r="M84" i="1"/>
  <c r="L89" i="1"/>
  <c r="L87" i="1"/>
  <c r="L86" i="1"/>
  <c r="L85" i="1"/>
  <c r="L84" i="1"/>
  <c r="K89" i="1"/>
  <c r="K88" i="1"/>
  <c r="K87" i="1"/>
  <c r="K86" i="1"/>
  <c r="K85" i="1"/>
  <c r="K84" i="1"/>
  <c r="J89" i="1"/>
  <c r="J88" i="1"/>
  <c r="J87" i="1"/>
  <c r="J86" i="1"/>
  <c r="J85" i="1"/>
  <c r="J84" i="1"/>
  <c r="I89" i="1"/>
  <c r="I88" i="1"/>
  <c r="I87" i="1"/>
  <c r="I86" i="1"/>
  <c r="I85" i="1"/>
  <c r="I84" i="1"/>
  <c r="H89" i="1"/>
  <c r="H88" i="1"/>
  <c r="H87" i="1"/>
  <c r="H86" i="1"/>
  <c r="H85" i="1"/>
  <c r="H84" i="1"/>
  <c r="G89" i="1"/>
  <c r="G88" i="1"/>
  <c r="G87" i="1"/>
  <c r="G86" i="1"/>
  <c r="G85" i="1"/>
  <c r="G84" i="1"/>
  <c r="F89" i="1"/>
  <c r="F88" i="1"/>
  <c r="E86" i="1"/>
  <c r="E89" i="1"/>
  <c r="E88" i="1"/>
  <c r="E87" i="1"/>
  <c r="E85" i="1"/>
  <c r="E84" i="1"/>
  <c r="F87" i="1"/>
  <c r="F86" i="1"/>
  <c r="F85" i="1"/>
  <c r="F84" i="1"/>
</calcChain>
</file>

<file path=xl/sharedStrings.xml><?xml version="1.0" encoding="utf-8"?>
<sst xmlns="http://schemas.openxmlformats.org/spreadsheetml/2006/main" count="1197" uniqueCount="252">
  <si>
    <t>Crops_WW</t>
  </si>
  <si>
    <t>Crops_WB</t>
  </si>
  <si>
    <t>Crops_S</t>
  </si>
  <si>
    <t>Crops_R</t>
  </si>
  <si>
    <t>grass_A</t>
  </si>
  <si>
    <t>grass_B</t>
  </si>
  <si>
    <t>shrub</t>
  </si>
  <si>
    <t>BLever</t>
  </si>
  <si>
    <t>BLdec_low</t>
  </si>
  <si>
    <t>BLdec_high</t>
  </si>
  <si>
    <t>fir</t>
  </si>
  <si>
    <t>NoVeg</t>
  </si>
  <si>
    <t>Parameters</t>
  </si>
  <si>
    <t>zatm_surface</t>
  </si>
  <si>
    <t>albs</t>
  </si>
  <si>
    <t>lans</t>
  </si>
  <si>
    <t>zoms</t>
  </si>
  <si>
    <t>Module</t>
  </si>
  <si>
    <t>Debris_Cover</t>
  </si>
  <si>
    <t>NaN</t>
  </si>
  <si>
    <t>Internal</t>
  </si>
  <si>
    <t>ExEM</t>
  </si>
  <si>
    <t>Root_parameter</t>
  </si>
  <si>
    <t>ZR95_H</t>
  </si>
  <si>
    <t>ZR95_L</t>
  </si>
  <si>
    <t>ZR50_H</t>
  </si>
  <si>
    <t>ZR50_L</t>
  </si>
  <si>
    <t>ZRmax_H</t>
  </si>
  <si>
    <t>ZRmax_L</t>
  </si>
  <si>
    <t>Interception Parameter</t>
  </si>
  <si>
    <t>Sp_LAI_H_In</t>
  </si>
  <si>
    <t>Sp_LAI_L_In</t>
  </si>
  <si>
    <t>d_leaf_H</t>
  </si>
  <si>
    <t>d_leaf_L</t>
  </si>
  <si>
    <t>KnitH</t>
  </si>
  <si>
    <t>KnitL</t>
  </si>
  <si>
    <t>mSl_H</t>
  </si>
  <si>
    <t>mSl_L</t>
  </si>
  <si>
    <t>Veg Biochemical parameter</t>
  </si>
  <si>
    <t>Leaf Dimension</t>
  </si>
  <si>
    <t>FI_H</t>
  </si>
  <si>
    <t>Do_H</t>
  </si>
  <si>
    <t>a1_H</t>
  </si>
  <si>
    <t>go_H</t>
  </si>
  <si>
    <t>CT_H</t>
  </si>
  <si>
    <t>DSE_H</t>
  </si>
  <si>
    <t>Ha_H</t>
  </si>
  <si>
    <t>gmes_H</t>
  </si>
  <si>
    <t>Inf</t>
  </si>
  <si>
    <t>rjv_H</t>
  </si>
  <si>
    <t>Photosynthesis Parameter</t>
  </si>
  <si>
    <t>FI_L</t>
  </si>
  <si>
    <t>Do_L</t>
  </si>
  <si>
    <t>a1_L</t>
  </si>
  <si>
    <t>go_L</t>
  </si>
  <si>
    <t>CT_L</t>
  </si>
  <si>
    <t>DSE_L</t>
  </si>
  <si>
    <t>Ha_L</t>
  </si>
  <si>
    <t>gmes_L</t>
  </si>
  <si>
    <t>rjv_L</t>
  </si>
  <si>
    <t>Vmax_H</t>
  </si>
  <si>
    <t>Vmax_L</t>
  </si>
  <si>
    <t>Psi_sto_00_H</t>
  </si>
  <si>
    <t>Psi_sto_50_H</t>
  </si>
  <si>
    <t>PsiL00_H</t>
  </si>
  <si>
    <t>PsiL50_H</t>
  </si>
  <si>
    <t>Kleaf_max_H</t>
  </si>
  <si>
    <t>Cl_H</t>
  </si>
  <si>
    <t>Axyl_H</t>
  </si>
  <si>
    <t>Kx_max_H</t>
  </si>
  <si>
    <t>PsiX50_H</t>
  </si>
  <si>
    <t>Cx_H</t>
  </si>
  <si>
    <t>Psi_sto_00_L</t>
  </si>
  <si>
    <t>Psi_sto_50_L</t>
  </si>
  <si>
    <t>PsiL00_L</t>
  </si>
  <si>
    <t>PsiL50_L</t>
  </si>
  <si>
    <t>Kleaf_max_L</t>
  </si>
  <si>
    <t>Cl_L</t>
  </si>
  <si>
    <t>Axyl_L</t>
  </si>
  <si>
    <t>Kx_max_L</t>
  </si>
  <si>
    <t>PsiX50_L</t>
  </si>
  <si>
    <t>Cx_L</t>
  </si>
  <si>
    <t>Hydraulic Parameters</t>
  </si>
  <si>
    <t>PsiG50_H</t>
  </si>
  <si>
    <t>PsiG99_H</t>
  </si>
  <si>
    <t>gcoef_H</t>
  </si>
  <si>
    <t>PsiG50_L</t>
  </si>
  <si>
    <t>PsiG99_L</t>
  </si>
  <si>
    <t>gcoef_L</t>
  </si>
  <si>
    <t>Growth Parameters</t>
  </si>
  <si>
    <t>OPT_PROP_H</t>
  </si>
  <si>
    <t>OPT_PROP_L</t>
  </si>
  <si>
    <t>Vegetation Optical Parameter</t>
  </si>
  <si>
    <t>OM_H</t>
  </si>
  <si>
    <t>OM_L</t>
  </si>
  <si>
    <t>aSE_H</t>
  </si>
  <si>
    <t>Sl_H</t>
  </si>
  <si>
    <t>Nl_H</t>
  </si>
  <si>
    <t>r_H</t>
  </si>
  <si>
    <t>gR_H</t>
  </si>
  <si>
    <t>Tcold_H</t>
  </si>
  <si>
    <t>age_cr_H</t>
  </si>
  <si>
    <t>Trr_H</t>
  </si>
  <si>
    <t>LtR_H</t>
  </si>
  <si>
    <t>eps_ac_H</t>
  </si>
  <si>
    <t>fab_H</t>
  </si>
  <si>
    <t>ff_r_H</t>
  </si>
  <si>
    <t>Wm_H</t>
  </si>
  <si>
    <t>1/16425</t>
  </si>
  <si>
    <t>dd_max_H</t>
  </si>
  <si>
    <t>dc_C_H</t>
  </si>
  <si>
    <t>drn_H</t>
  </si>
  <si>
    <t>dsn_H</t>
  </si>
  <si>
    <t>Mf_H</t>
  </si>
  <si>
    <t>Klf_H</t>
  </si>
  <si>
    <t>Bfac_lo_H</t>
  </si>
  <si>
    <t>Bfac_ls_H</t>
  </si>
  <si>
    <t>Tlo_H</t>
  </si>
  <si>
    <t>Tls_H</t>
  </si>
  <si>
    <t>PAR_th_H</t>
  </si>
  <si>
    <t>Phenology</t>
  </si>
  <si>
    <t>dmg_H</t>
  </si>
  <si>
    <t>LAI_min_H</t>
  </si>
  <si>
    <t>mjDay_H</t>
  </si>
  <si>
    <t>LDay_min_H</t>
  </si>
  <si>
    <t>LDay_cr_H</t>
  </si>
  <si>
    <t>aSE_L</t>
  </si>
  <si>
    <t>Sl_L</t>
  </si>
  <si>
    <t>Nl_L</t>
  </si>
  <si>
    <t>r_L</t>
  </si>
  <si>
    <t>gR_L</t>
  </si>
  <si>
    <t>Tcold_L</t>
  </si>
  <si>
    <t>dd_max_L</t>
  </si>
  <si>
    <t>dc_C_L</t>
  </si>
  <si>
    <t>drn_L</t>
  </si>
  <si>
    <t>dsn_L</t>
  </si>
  <si>
    <t>Mf_L</t>
  </si>
  <si>
    <t>Klf_L</t>
  </si>
  <si>
    <t>age_cr_L</t>
  </si>
  <si>
    <t>Trr_L</t>
  </si>
  <si>
    <t>LtR_L</t>
  </si>
  <si>
    <t>Wm_L</t>
  </si>
  <si>
    <t>eps_ac_L</t>
  </si>
  <si>
    <t>fab_L</t>
  </si>
  <si>
    <t>ff_r_L</t>
  </si>
  <si>
    <t>Bfac_lo_L</t>
  </si>
  <si>
    <t>Bfac_ls_L</t>
  </si>
  <si>
    <t>Tlo_L</t>
  </si>
  <si>
    <t>Tls_L</t>
  </si>
  <si>
    <t>PAR_th_L</t>
  </si>
  <si>
    <t>dmg_L</t>
  </si>
  <si>
    <t>LAI_min_L</t>
  </si>
  <si>
    <t>mjDay_L</t>
  </si>
  <si>
    <t>LDay_min_L</t>
  </si>
  <si>
    <t>LDay_cr_L</t>
  </si>
  <si>
    <t>Code_section</t>
  </si>
  <si>
    <t>MOD_PARAM</t>
  </si>
  <si>
    <t>INIT_COND</t>
  </si>
  <si>
    <t>Leaf_age</t>
  </si>
  <si>
    <t>Dead leaf Age</t>
  </si>
  <si>
    <t>Age of the forest stand or plantation</t>
  </si>
  <si>
    <t>Plant stress factor integrated at the weekly scale</t>
  </si>
  <si>
    <t>CO2 sunlit leaf internal concentration</t>
  </si>
  <si>
    <t>Days from leaf onset</t>
  </si>
  <si>
    <t>Relative Efficiency of the photosynthesis apparatus</t>
  </si>
  <si>
    <t>Relative Efficiency</t>
  </si>
  <si>
    <t xml:space="preserve">Mobile Reserve </t>
  </si>
  <si>
    <t>Vegetation Height</t>
  </si>
  <si>
    <t>Nitrogen Stress Factor</t>
  </si>
  <si>
    <t>Leaf area index</t>
  </si>
  <si>
    <t>NBLeaf</t>
  </si>
  <si>
    <t>Integral of New Leaf Biomass</t>
  </si>
  <si>
    <t>Net Primary Production</t>
  </si>
  <si>
    <t>Integral of Net Primary Production</t>
  </si>
  <si>
    <t xml:space="preserve">Mobile Reserve of Nitrogen </t>
  </si>
  <si>
    <t>Phenology State</t>
  </si>
  <si>
    <t>Preserve</t>
  </si>
  <si>
    <t xml:space="preserve">Soil water potential </t>
  </si>
  <si>
    <t>Leaf water potential</t>
  </si>
  <si>
    <t>Stem area index</t>
  </si>
  <si>
    <t>Total standing biomass</t>
  </si>
  <si>
    <t>Tree density</t>
  </si>
  <si>
    <t>Water Volume in the xylem</t>
  </si>
  <si>
    <t>Water Volume in the leaves</t>
  </si>
  <si>
    <t>NupI</t>
  </si>
  <si>
    <t>NupLit</t>
  </si>
  <si>
    <t>Smoothed average of PAR radiation</t>
  </si>
  <si>
    <t>Yes</t>
  </si>
  <si>
    <t>Reference_Simone</t>
  </si>
  <si>
    <t>No</t>
  </si>
  <si>
    <t>Vegetation</t>
  </si>
  <si>
    <t>AgeL_Htm1</t>
  </si>
  <si>
    <t>AgeL_Ltm1</t>
  </si>
  <si>
    <t>AgeDL_Htm1</t>
  </si>
  <si>
    <t>AgeDL_Ltm1</t>
  </si>
  <si>
    <t>AgePl_Htm1</t>
  </si>
  <si>
    <t>AgePl_Ltm1</t>
  </si>
  <si>
    <t>Bfac_weekHtm1</t>
  </si>
  <si>
    <t>Bfac_weekLtm1</t>
  </si>
  <si>
    <t>Citm1_sunH</t>
  </si>
  <si>
    <t>Citm1_sunL</t>
  </si>
  <si>
    <t>Citm1_shdH</t>
  </si>
  <si>
    <t>Citm1_shdL</t>
  </si>
  <si>
    <t xml:space="preserve">CO2 sunlit leaf internal concentration </t>
  </si>
  <si>
    <t>dflo_Htm1</t>
  </si>
  <si>
    <t>dflo_Ltm1</t>
  </si>
  <si>
    <t>e_rel_Htm1</t>
  </si>
  <si>
    <t>e_rel_Ltm1</t>
  </si>
  <si>
    <t>e_relN_Htm1</t>
  </si>
  <si>
    <t>e_relN_Ltm1</t>
  </si>
  <si>
    <t>FNC_Htm1</t>
  </si>
  <si>
    <t>FNC_Ltm1</t>
  </si>
  <si>
    <t>hc_Htm1</t>
  </si>
  <si>
    <t>hc_Ltm1</t>
  </si>
  <si>
    <t>Kreserve_Htm1</t>
  </si>
  <si>
    <t>Kreserve_Ltm1</t>
  </si>
  <si>
    <t>LAI_Htm1</t>
  </si>
  <si>
    <t>LAI_Ltm1</t>
  </si>
  <si>
    <t>NBLeaf_Htm1</t>
  </si>
  <si>
    <t>NBLeaf_Ltm1</t>
  </si>
  <si>
    <t>NBLI_Htm1</t>
  </si>
  <si>
    <t>NBLI_Ltm1</t>
  </si>
  <si>
    <t>NPP_Htm1</t>
  </si>
  <si>
    <t>NPP_Ltm1</t>
  </si>
  <si>
    <t>NPPI_Htm1</t>
  </si>
  <si>
    <t>NPPI_Ltm1</t>
  </si>
  <si>
    <t>Nreserve_Htm1</t>
  </si>
  <si>
    <t>Nreserve_Ltm1</t>
  </si>
  <si>
    <t>PHE_S_Htm1</t>
  </si>
  <si>
    <t>PHE_S_Ltm1</t>
  </si>
  <si>
    <t>Preserve_Htm1</t>
  </si>
  <si>
    <t>Preserve_Ltm1</t>
  </si>
  <si>
    <t>Psi_x_Htm1</t>
  </si>
  <si>
    <t>Psi_x_Ltm1</t>
  </si>
  <si>
    <t>Psi_l_Htm1</t>
  </si>
  <si>
    <t>Psi_l_Ltm1</t>
  </si>
  <si>
    <t>SAI_Htm1</t>
  </si>
  <si>
    <t>SAI_Ltm1</t>
  </si>
  <si>
    <t>TBio_Htm1</t>
  </si>
  <si>
    <t>TBio_Ltm1</t>
  </si>
  <si>
    <t>Tden_Htm1</t>
  </si>
  <si>
    <t>Tden_Ltm1</t>
  </si>
  <si>
    <t>Vl_Htm1</t>
  </si>
  <si>
    <t>Vl_Ltm1</t>
  </si>
  <si>
    <t>Vx_Htm1</t>
  </si>
  <si>
    <t>Vx_Ltm1</t>
  </si>
  <si>
    <t>NupI_Htm1</t>
  </si>
  <si>
    <t>NupI_Ltm1</t>
  </si>
  <si>
    <t>NupLit_Htm1</t>
  </si>
  <si>
    <t>NupLit_Ltm1</t>
  </si>
  <si>
    <t>PARI_Htm1</t>
  </si>
  <si>
    <t>PARI_Ltm1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</si>
</sst>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"/>
  <sheetViews>
    <sheetView tabSelected="1" topLeftCell="A160" workbookViewId="0">
      <selection activeCell="A188" sqref="A188"/>
    </sheetView>
  </sheetViews>
  <sheetFormatPr defaultRowHeight="14.5" x14ac:dyDescent="0.35"/>
  <cols>
    <col min="1" max="1" width="19.08984375" customWidth="1"/>
    <col min="2" max="2" width="45.08984375" customWidth="1"/>
    <col min="3" max="3" width="16.54296875" bestFit="1" customWidth="1"/>
    <col min="4" max="4" width="21" bestFit="1" customWidth="1"/>
    <col min="5" max="5" width="11.453125" customWidth="1"/>
    <col min="6" max="6" width="10.81640625" customWidth="1"/>
    <col min="7" max="7" width="9.1796875" customWidth="1"/>
    <col min="8" max="8" width="9.26953125" customWidth="1"/>
    <col min="9" max="14" width="10.36328125" bestFit="1" customWidth="1"/>
    <col min="15" max="15" width="10.1796875" customWidth="1"/>
  </cols>
  <sheetData>
    <row r="1" spans="1:16" x14ac:dyDescent="0.35">
      <c r="A1" s="2" t="s">
        <v>12</v>
      </c>
      <c r="B1" s="2" t="s">
        <v>17</v>
      </c>
      <c r="C1" s="2" t="s">
        <v>155</v>
      </c>
      <c r="D1" s="2" t="s">
        <v>188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11</v>
      </c>
    </row>
    <row r="2" spans="1:16" x14ac:dyDescent="0.35">
      <c r="A2" s="2" t="s">
        <v>13</v>
      </c>
      <c r="B2" s="2" t="s">
        <v>20</v>
      </c>
      <c r="C2" s="2" t="s">
        <v>156</v>
      </c>
      <c r="D2" s="2" t="s">
        <v>187</v>
      </c>
      <c r="E2" s="5">
        <v>18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18</v>
      </c>
      <c r="N2" s="5">
        <v>18</v>
      </c>
      <c r="O2" s="5">
        <v>18</v>
      </c>
      <c r="P2" s="5">
        <v>2</v>
      </c>
    </row>
    <row r="3" spans="1:16" x14ac:dyDescent="0.35">
      <c r="A3" s="1" t="s">
        <v>14</v>
      </c>
      <c r="B3" s="2" t="s">
        <v>18</v>
      </c>
      <c r="C3" s="2" t="s">
        <v>156</v>
      </c>
      <c r="D3" s="2" t="s">
        <v>187</v>
      </c>
      <c r="E3" s="6">
        <v>0.153</v>
      </c>
      <c r="F3" s="5">
        <v>0.13</v>
      </c>
      <c r="G3" s="5">
        <v>0.13</v>
      </c>
      <c r="H3" s="5">
        <v>0.13</v>
      </c>
      <c r="I3" s="5">
        <v>0.13</v>
      </c>
      <c r="J3" s="5">
        <v>0.13</v>
      </c>
      <c r="K3" s="5">
        <v>0.13</v>
      </c>
      <c r="L3" s="5">
        <v>0.13</v>
      </c>
      <c r="M3" s="5">
        <v>0.13</v>
      </c>
      <c r="N3" s="5">
        <v>0.13</v>
      </c>
      <c r="O3" s="5">
        <v>0.13</v>
      </c>
      <c r="P3" s="5" t="s">
        <v>19</v>
      </c>
    </row>
    <row r="4" spans="1:16" x14ac:dyDescent="0.35">
      <c r="A4" s="1" t="s">
        <v>15</v>
      </c>
      <c r="B4" s="2" t="s">
        <v>18</v>
      </c>
      <c r="C4" s="2" t="s">
        <v>156</v>
      </c>
      <c r="D4" s="2" t="s">
        <v>187</v>
      </c>
      <c r="E4" s="6">
        <v>1.65</v>
      </c>
      <c r="F4" s="5">
        <v>1.45</v>
      </c>
      <c r="G4" s="5">
        <v>1.45</v>
      </c>
      <c r="H4" s="5">
        <v>1.45</v>
      </c>
      <c r="I4" s="5">
        <v>1.45</v>
      </c>
      <c r="J4" s="5">
        <v>1.45</v>
      </c>
      <c r="K4" s="5">
        <v>1.45</v>
      </c>
      <c r="L4" s="5">
        <v>1.45</v>
      </c>
      <c r="M4" s="5">
        <v>0.94</v>
      </c>
      <c r="N4" s="5">
        <v>0.94</v>
      </c>
      <c r="O4" s="5">
        <v>0.94</v>
      </c>
      <c r="P4" s="5" t="s">
        <v>19</v>
      </c>
    </row>
    <row r="5" spans="1:16" x14ac:dyDescent="0.35">
      <c r="A5" s="1" t="s">
        <v>16</v>
      </c>
      <c r="B5" s="2" t="s">
        <v>18</v>
      </c>
      <c r="C5" s="2" t="s">
        <v>156</v>
      </c>
      <c r="D5" s="2" t="s">
        <v>187</v>
      </c>
      <c r="E5" s="6">
        <v>0.38</v>
      </c>
      <c r="F5" s="5">
        <v>0.15</v>
      </c>
      <c r="G5" s="5">
        <v>0.15</v>
      </c>
      <c r="H5" s="5">
        <v>0.15</v>
      </c>
      <c r="I5" s="5">
        <v>0.15</v>
      </c>
      <c r="J5" s="5">
        <v>0.15</v>
      </c>
      <c r="K5" s="5">
        <v>0.15</v>
      </c>
      <c r="L5" s="5">
        <v>0.15</v>
      </c>
      <c r="M5" s="5">
        <v>1.6E-2</v>
      </c>
      <c r="N5" s="5">
        <v>1.6E-2</v>
      </c>
      <c r="O5" s="5">
        <v>1.6E-2</v>
      </c>
      <c r="P5" s="5" t="s">
        <v>19</v>
      </c>
    </row>
    <row r="6" spans="1:16" x14ac:dyDescent="0.35">
      <c r="A6" s="1" t="s">
        <v>21</v>
      </c>
      <c r="B6" s="2" t="s">
        <v>22</v>
      </c>
      <c r="C6" s="2" t="s">
        <v>156</v>
      </c>
      <c r="D6" s="2" t="s">
        <v>187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 t="s">
        <v>19</v>
      </c>
    </row>
    <row r="7" spans="1:16" x14ac:dyDescent="0.35">
      <c r="A7" s="1" t="s">
        <v>23</v>
      </c>
      <c r="B7" s="2" t="s">
        <v>22</v>
      </c>
      <c r="C7" s="2" t="s">
        <v>156</v>
      </c>
      <c r="D7" s="2" t="s">
        <v>187</v>
      </c>
      <c r="E7" s="5">
        <v>800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1000</v>
      </c>
      <c r="N7" s="5">
        <v>1200</v>
      </c>
      <c r="O7" s="5">
        <v>1500</v>
      </c>
      <c r="P7" s="5" t="s">
        <v>19</v>
      </c>
    </row>
    <row r="8" spans="1:16" x14ac:dyDescent="0.35">
      <c r="A8" s="1" t="s">
        <v>24</v>
      </c>
      <c r="B8" s="2" t="s">
        <v>22</v>
      </c>
      <c r="C8" s="2" t="s">
        <v>156</v>
      </c>
      <c r="D8" s="2" t="s">
        <v>187</v>
      </c>
      <c r="E8" s="5">
        <v>0</v>
      </c>
      <c r="F8" s="5">
        <v>950</v>
      </c>
      <c r="G8" s="5">
        <v>900</v>
      </c>
      <c r="H8" s="5">
        <v>900</v>
      </c>
      <c r="I8" s="5">
        <v>500</v>
      </c>
      <c r="J8" s="5">
        <v>250</v>
      </c>
      <c r="K8" s="5">
        <v>250</v>
      </c>
      <c r="L8" s="5">
        <v>1000</v>
      </c>
      <c r="M8" s="5">
        <v>0</v>
      </c>
      <c r="N8" s="5">
        <v>250</v>
      </c>
      <c r="O8" s="5">
        <v>0</v>
      </c>
      <c r="P8" s="5" t="s">
        <v>19</v>
      </c>
    </row>
    <row r="9" spans="1:16" x14ac:dyDescent="0.35">
      <c r="A9" s="1" t="s">
        <v>25</v>
      </c>
      <c r="B9" s="2" t="s">
        <v>22</v>
      </c>
      <c r="C9" s="2" t="s">
        <v>156</v>
      </c>
      <c r="D9" s="2" t="s">
        <v>187</v>
      </c>
      <c r="E9" s="5" t="s">
        <v>19</v>
      </c>
      <c r="F9" s="5" t="s">
        <v>19</v>
      </c>
      <c r="G9" s="5" t="s">
        <v>19</v>
      </c>
      <c r="H9" s="5" t="s">
        <v>19</v>
      </c>
      <c r="I9" s="5" t="s">
        <v>19</v>
      </c>
      <c r="J9" s="5" t="s">
        <v>19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</row>
    <row r="10" spans="1:16" x14ac:dyDescent="0.35">
      <c r="A10" s="1" t="s">
        <v>26</v>
      </c>
      <c r="B10" s="2" t="s">
        <v>22</v>
      </c>
      <c r="C10" s="2" t="s">
        <v>156</v>
      </c>
      <c r="D10" s="2" t="s">
        <v>187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19</v>
      </c>
      <c r="M10" s="5" t="s">
        <v>19</v>
      </c>
      <c r="N10" s="5" t="s">
        <v>19</v>
      </c>
      <c r="O10" s="5" t="s">
        <v>19</v>
      </c>
      <c r="P10" s="5" t="s">
        <v>19</v>
      </c>
    </row>
    <row r="11" spans="1:16" x14ac:dyDescent="0.35">
      <c r="A11" s="1" t="s">
        <v>27</v>
      </c>
      <c r="B11" s="2" t="s">
        <v>22</v>
      </c>
      <c r="C11" s="2" t="s">
        <v>156</v>
      </c>
      <c r="D11" s="2" t="s">
        <v>187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</row>
    <row r="12" spans="1:16" x14ac:dyDescent="0.35">
      <c r="A12" s="1" t="s">
        <v>28</v>
      </c>
      <c r="B12" s="2" t="s">
        <v>22</v>
      </c>
      <c r="C12" s="2" t="s">
        <v>156</v>
      </c>
      <c r="D12" s="2" t="s">
        <v>187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</row>
    <row r="13" spans="1:16" x14ac:dyDescent="0.35">
      <c r="A13" s="1" t="s">
        <v>30</v>
      </c>
      <c r="B13" s="2" t="s">
        <v>29</v>
      </c>
      <c r="C13" s="2" t="s">
        <v>156</v>
      </c>
      <c r="D13" s="2" t="s">
        <v>187</v>
      </c>
      <c r="E13" s="5">
        <v>0.1</v>
      </c>
      <c r="F13" s="5">
        <v>0.2</v>
      </c>
      <c r="G13" s="5">
        <v>0.2</v>
      </c>
      <c r="H13" s="5">
        <v>0.2</v>
      </c>
      <c r="I13" s="5">
        <v>0.2</v>
      </c>
      <c r="J13" s="5">
        <v>0.2</v>
      </c>
      <c r="K13" s="5">
        <v>0.2</v>
      </c>
      <c r="L13" s="5">
        <v>0.2</v>
      </c>
      <c r="M13" s="5">
        <v>0.2</v>
      </c>
      <c r="N13" s="5">
        <v>0.15</v>
      </c>
      <c r="O13" s="5">
        <v>0.15</v>
      </c>
      <c r="P13" s="5" t="s">
        <v>19</v>
      </c>
    </row>
    <row r="14" spans="1:16" x14ac:dyDescent="0.35">
      <c r="A14" s="1" t="s">
        <v>31</v>
      </c>
      <c r="B14" s="2" t="s">
        <v>29</v>
      </c>
      <c r="C14" s="2" t="s">
        <v>156</v>
      </c>
      <c r="D14" s="2" t="s">
        <v>187</v>
      </c>
      <c r="E14" s="5">
        <v>0.2</v>
      </c>
      <c r="F14" s="5">
        <v>0.2</v>
      </c>
      <c r="G14" s="5">
        <v>0.2</v>
      </c>
      <c r="H14" s="5">
        <v>0.2</v>
      </c>
      <c r="I14" s="5">
        <v>0.2</v>
      </c>
      <c r="J14" s="5">
        <v>0.2</v>
      </c>
      <c r="K14" s="5">
        <v>0.2</v>
      </c>
      <c r="L14" s="5">
        <v>0.2</v>
      </c>
      <c r="M14" s="5">
        <v>0.2</v>
      </c>
      <c r="N14" s="5">
        <v>0.1</v>
      </c>
      <c r="O14" s="5">
        <v>0.2</v>
      </c>
      <c r="P14" s="5" t="s">
        <v>19</v>
      </c>
    </row>
    <row r="15" spans="1:16" x14ac:dyDescent="0.35">
      <c r="A15" s="1" t="s">
        <v>32</v>
      </c>
      <c r="B15" s="2" t="s">
        <v>39</v>
      </c>
      <c r="C15" s="2" t="s">
        <v>156</v>
      </c>
      <c r="D15" s="2" t="s">
        <v>187</v>
      </c>
      <c r="E15" s="5">
        <v>0.25</v>
      </c>
      <c r="F15" s="5" t="s">
        <v>19</v>
      </c>
      <c r="G15" s="5" t="s">
        <v>19</v>
      </c>
      <c r="H15" s="5" t="s">
        <v>19</v>
      </c>
      <c r="I15" s="5" t="s">
        <v>19</v>
      </c>
      <c r="J15" s="5">
        <v>3.5</v>
      </c>
      <c r="K15" s="5">
        <v>3.5</v>
      </c>
      <c r="L15" s="5">
        <v>0</v>
      </c>
      <c r="M15" s="5">
        <v>5</v>
      </c>
      <c r="N15" s="5">
        <v>2</v>
      </c>
      <c r="O15" s="5">
        <v>4</v>
      </c>
      <c r="P15" s="5" t="s">
        <v>19</v>
      </c>
    </row>
    <row r="16" spans="1:16" x14ac:dyDescent="0.35">
      <c r="A16" s="1" t="s">
        <v>33</v>
      </c>
      <c r="B16" s="2" t="s">
        <v>39</v>
      </c>
      <c r="C16" s="2" t="s">
        <v>156</v>
      </c>
      <c r="D16" s="2" t="s">
        <v>187</v>
      </c>
      <c r="E16" s="5">
        <v>0.8</v>
      </c>
      <c r="F16" s="5">
        <v>5</v>
      </c>
      <c r="G16" s="5">
        <v>5</v>
      </c>
      <c r="H16" s="5">
        <v>5</v>
      </c>
      <c r="I16" s="5">
        <v>5</v>
      </c>
      <c r="J16" s="5">
        <v>0.8</v>
      </c>
      <c r="K16" s="5">
        <v>0.8</v>
      </c>
      <c r="L16" s="5">
        <v>0.7</v>
      </c>
      <c r="M16" s="5">
        <v>2</v>
      </c>
      <c r="N16" s="5">
        <v>0.8</v>
      </c>
      <c r="O16" s="5">
        <v>2</v>
      </c>
      <c r="P16" s="5" t="s">
        <v>19</v>
      </c>
    </row>
    <row r="17" spans="1:16" x14ac:dyDescent="0.35">
      <c r="A17" s="1" t="s">
        <v>34</v>
      </c>
      <c r="B17" s="2" t="s">
        <v>38</v>
      </c>
      <c r="C17" s="2" t="s">
        <v>156</v>
      </c>
      <c r="D17" s="2" t="s">
        <v>187</v>
      </c>
      <c r="E17" s="5">
        <v>0.35</v>
      </c>
      <c r="F17" s="5">
        <v>0.2</v>
      </c>
      <c r="G17" s="5">
        <v>0.2</v>
      </c>
      <c r="H17" s="5">
        <v>0.2</v>
      </c>
      <c r="I17" s="5">
        <v>0.2</v>
      </c>
      <c r="J17" s="5">
        <v>0.2</v>
      </c>
      <c r="K17" s="5">
        <v>0.2</v>
      </c>
      <c r="L17" s="5">
        <v>0</v>
      </c>
      <c r="M17" s="5">
        <v>0.35</v>
      </c>
      <c r="N17" s="5">
        <v>0.4</v>
      </c>
      <c r="O17" s="5">
        <v>0.25</v>
      </c>
      <c r="P17" s="5" t="s">
        <v>19</v>
      </c>
    </row>
    <row r="18" spans="1:16" x14ac:dyDescent="0.35">
      <c r="A18" s="1" t="s">
        <v>35</v>
      </c>
      <c r="B18" s="2" t="s">
        <v>38</v>
      </c>
      <c r="C18" s="2" t="s">
        <v>156</v>
      </c>
      <c r="D18" s="2" t="s">
        <v>187</v>
      </c>
      <c r="E18" s="5">
        <v>0.5</v>
      </c>
      <c r="F18" s="5">
        <v>0.15</v>
      </c>
      <c r="G18" s="5">
        <v>0.15</v>
      </c>
      <c r="H18" s="5">
        <v>0.15</v>
      </c>
      <c r="I18" s="5">
        <v>0.15</v>
      </c>
      <c r="J18" s="5">
        <v>0.15</v>
      </c>
      <c r="K18" s="5">
        <v>0.15</v>
      </c>
      <c r="L18" s="5">
        <v>0.15</v>
      </c>
      <c r="M18" s="5" t="s">
        <v>19</v>
      </c>
      <c r="N18" s="5">
        <v>0.15</v>
      </c>
      <c r="O18" s="5" t="s">
        <v>19</v>
      </c>
      <c r="P18" s="5" t="s">
        <v>19</v>
      </c>
    </row>
    <row r="19" spans="1:16" x14ac:dyDescent="0.35">
      <c r="A19" s="1" t="s">
        <v>36</v>
      </c>
      <c r="B19" s="2" t="s">
        <v>38</v>
      </c>
      <c r="C19" s="2" t="s">
        <v>156</v>
      </c>
      <c r="D19" s="2" t="s">
        <v>187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 t="s">
        <v>19</v>
      </c>
    </row>
    <row r="20" spans="1:16" x14ac:dyDescent="0.35">
      <c r="A20" s="1" t="s">
        <v>37</v>
      </c>
      <c r="B20" s="2" t="s">
        <v>38</v>
      </c>
      <c r="C20" s="2" t="s">
        <v>156</v>
      </c>
      <c r="D20" s="2" t="s">
        <v>187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 t="s">
        <v>19</v>
      </c>
      <c r="N20" s="5">
        <v>0</v>
      </c>
      <c r="O20" s="5" t="s">
        <v>19</v>
      </c>
      <c r="P20" s="5" t="s">
        <v>19</v>
      </c>
    </row>
    <row r="21" spans="1:16" x14ac:dyDescent="0.35">
      <c r="A21" s="1" t="s">
        <v>40</v>
      </c>
      <c r="B21" s="2" t="s">
        <v>50</v>
      </c>
      <c r="C21" s="2" t="s">
        <v>156</v>
      </c>
      <c r="D21" s="2" t="s">
        <v>187</v>
      </c>
      <c r="E21" s="5">
        <v>8.1000000000000003E-2</v>
      </c>
      <c r="F21" s="5">
        <v>8.1000000000000003E-2</v>
      </c>
      <c r="G21" s="5">
        <v>8.1000000000000003E-2</v>
      </c>
      <c r="H21" s="5">
        <v>8.1000000000000003E-2</v>
      </c>
      <c r="I21" s="5">
        <v>8.1000000000000003E-2</v>
      </c>
      <c r="J21" s="5">
        <v>8.1000000000000003E-2</v>
      </c>
      <c r="K21" s="5">
        <v>8.1000000000000003E-2</v>
      </c>
      <c r="L21" s="5">
        <v>8.1000000000000003E-2</v>
      </c>
      <c r="M21" s="5">
        <v>8.1000000000000003E-2</v>
      </c>
      <c r="N21" s="5">
        <v>8.1000000000000003E-2</v>
      </c>
      <c r="O21" s="5">
        <v>8.1000000000000003E-2</v>
      </c>
      <c r="P21" s="5" t="s">
        <v>19</v>
      </c>
    </row>
    <row r="22" spans="1:16" x14ac:dyDescent="0.35">
      <c r="A22" s="1" t="s">
        <v>41</v>
      </c>
      <c r="B22" s="2" t="s">
        <v>50</v>
      </c>
      <c r="C22" s="2" t="s">
        <v>156</v>
      </c>
      <c r="D22" s="2" t="s">
        <v>187</v>
      </c>
      <c r="E22" s="5">
        <v>1000</v>
      </c>
      <c r="F22" s="5">
        <v>1000</v>
      </c>
      <c r="G22" s="5">
        <v>1000</v>
      </c>
      <c r="H22" s="5">
        <v>1000</v>
      </c>
      <c r="I22" s="5">
        <v>1000</v>
      </c>
      <c r="J22" s="5">
        <v>1000</v>
      </c>
      <c r="K22" s="5">
        <v>1000</v>
      </c>
      <c r="L22" s="5">
        <v>1000</v>
      </c>
      <c r="M22" s="5">
        <v>800</v>
      </c>
      <c r="N22" s="5">
        <v>1000</v>
      </c>
      <c r="O22" s="5">
        <v>1000</v>
      </c>
      <c r="P22" s="5" t="s">
        <v>19</v>
      </c>
    </row>
    <row r="23" spans="1:16" x14ac:dyDescent="0.35">
      <c r="A23" s="1" t="s">
        <v>42</v>
      </c>
      <c r="B23" s="2" t="s">
        <v>50</v>
      </c>
      <c r="C23" s="2" t="s">
        <v>156</v>
      </c>
      <c r="D23" s="2" t="s">
        <v>187</v>
      </c>
      <c r="E23" s="5">
        <v>7</v>
      </c>
      <c r="F23" s="5">
        <v>7</v>
      </c>
      <c r="G23" s="5">
        <v>7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5">
        <v>6</v>
      </c>
      <c r="P23" s="5" t="s">
        <v>19</v>
      </c>
    </row>
    <row r="24" spans="1:16" x14ac:dyDescent="0.35">
      <c r="A24" s="1" t="s">
        <v>43</v>
      </c>
      <c r="B24" s="2" t="s">
        <v>50</v>
      </c>
      <c r="C24" s="2" t="s">
        <v>156</v>
      </c>
      <c r="D24" s="2" t="s">
        <v>187</v>
      </c>
      <c r="E24" s="5">
        <v>0.01</v>
      </c>
      <c r="F24" s="5">
        <v>0.01</v>
      </c>
      <c r="G24" s="5">
        <v>0.01</v>
      </c>
      <c r="H24" s="5">
        <v>0.01</v>
      </c>
      <c r="I24" s="5">
        <v>0.01</v>
      </c>
      <c r="J24" s="5">
        <v>0.01</v>
      </c>
      <c r="K24" s="5">
        <v>0.01</v>
      </c>
      <c r="L24" s="5">
        <v>0.01</v>
      </c>
      <c r="M24" s="5">
        <v>0.01</v>
      </c>
      <c r="N24" s="5">
        <v>0.01</v>
      </c>
      <c r="O24" s="5">
        <v>0.01</v>
      </c>
      <c r="P24" s="5" t="s">
        <v>19</v>
      </c>
    </row>
    <row r="25" spans="1:16" x14ac:dyDescent="0.35">
      <c r="A25" s="1" t="s">
        <v>44</v>
      </c>
      <c r="B25" s="2" t="s">
        <v>50</v>
      </c>
      <c r="C25" s="2" t="s">
        <v>156</v>
      </c>
      <c r="D25" s="2" t="s">
        <v>187</v>
      </c>
      <c r="E25" s="5">
        <v>3</v>
      </c>
      <c r="F25" s="5">
        <v>4</v>
      </c>
      <c r="G25" s="5">
        <v>4</v>
      </c>
      <c r="H25" s="5">
        <v>4</v>
      </c>
      <c r="I25" s="5">
        <v>4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 t="s">
        <v>19</v>
      </c>
    </row>
    <row r="26" spans="1:16" x14ac:dyDescent="0.35">
      <c r="A26" s="1" t="s">
        <v>45</v>
      </c>
      <c r="B26" s="2" t="s">
        <v>50</v>
      </c>
      <c r="C26" s="2" t="s">
        <v>156</v>
      </c>
      <c r="D26" s="2" t="s">
        <v>187</v>
      </c>
      <c r="E26" s="5">
        <v>0.64900000000000002</v>
      </c>
      <c r="F26" s="5">
        <v>0.64900000000000002</v>
      </c>
      <c r="G26" s="5">
        <v>0.64900000000000002</v>
      </c>
      <c r="H26" s="5">
        <v>0.64900000000000002</v>
      </c>
      <c r="I26" s="5">
        <v>0.64900000000000002</v>
      </c>
      <c r="J26" s="5">
        <v>0.64900000000000002</v>
      </c>
      <c r="K26" s="5">
        <v>0.64900000000000002</v>
      </c>
      <c r="L26" s="5">
        <v>0.64900000000000002</v>
      </c>
      <c r="M26" s="5">
        <v>0.64900000000000002</v>
      </c>
      <c r="N26" s="5">
        <v>0.64900000000000002</v>
      </c>
      <c r="O26" s="5">
        <v>0.64900000000000002</v>
      </c>
      <c r="P26" s="5" t="s">
        <v>19</v>
      </c>
    </row>
    <row r="27" spans="1:16" x14ac:dyDescent="0.35">
      <c r="A27" s="1" t="s">
        <v>46</v>
      </c>
      <c r="B27" s="2" t="s">
        <v>50</v>
      </c>
      <c r="C27" s="2" t="s">
        <v>156</v>
      </c>
      <c r="D27" s="2" t="s">
        <v>187</v>
      </c>
      <c r="E27" s="5">
        <v>78</v>
      </c>
      <c r="F27" s="5">
        <v>72</v>
      </c>
      <c r="G27" s="5">
        <v>72</v>
      </c>
      <c r="H27" s="5">
        <v>72</v>
      </c>
      <c r="I27" s="5">
        <v>72</v>
      </c>
      <c r="J27" s="5">
        <v>72</v>
      </c>
      <c r="K27" s="5">
        <v>72</v>
      </c>
      <c r="L27" s="5">
        <v>72</v>
      </c>
      <c r="M27" s="5">
        <v>72</v>
      </c>
      <c r="N27" s="5">
        <v>76</v>
      </c>
      <c r="O27" s="5">
        <v>76</v>
      </c>
      <c r="P27" s="5" t="s">
        <v>19</v>
      </c>
    </row>
    <row r="28" spans="1:16" x14ac:dyDescent="0.35">
      <c r="A28" s="1" t="s">
        <v>47</v>
      </c>
      <c r="B28" s="2" t="s">
        <v>50</v>
      </c>
      <c r="C28" s="2" t="s">
        <v>156</v>
      </c>
      <c r="D28" s="2" t="s">
        <v>187</v>
      </c>
      <c r="E28" s="5" t="s">
        <v>48</v>
      </c>
      <c r="F28" s="5" t="s">
        <v>48</v>
      </c>
      <c r="G28" s="5" t="s">
        <v>48</v>
      </c>
      <c r="H28" s="5" t="s">
        <v>48</v>
      </c>
      <c r="I28" s="5" t="s">
        <v>48</v>
      </c>
      <c r="J28" s="5" t="s">
        <v>48</v>
      </c>
      <c r="K28" s="5" t="s">
        <v>48</v>
      </c>
      <c r="L28" s="5" t="s">
        <v>48</v>
      </c>
      <c r="M28" s="5" t="s">
        <v>48</v>
      </c>
      <c r="N28" s="5" t="s">
        <v>48</v>
      </c>
      <c r="O28" s="5" t="s">
        <v>48</v>
      </c>
      <c r="P28" s="5" t="s">
        <v>19</v>
      </c>
    </row>
    <row r="29" spans="1:16" x14ac:dyDescent="0.35">
      <c r="A29" s="1" t="s">
        <v>49</v>
      </c>
      <c r="B29" s="2" t="s">
        <v>50</v>
      </c>
      <c r="C29" s="2" t="s">
        <v>156</v>
      </c>
      <c r="D29" s="2" t="s">
        <v>187</v>
      </c>
      <c r="E29" s="5">
        <v>1.9</v>
      </c>
      <c r="F29" s="5">
        <v>1.97</v>
      </c>
      <c r="G29" s="5">
        <v>1.97</v>
      </c>
      <c r="H29" s="5">
        <v>1.97</v>
      </c>
      <c r="I29" s="5">
        <v>1.97</v>
      </c>
      <c r="J29" s="5">
        <v>1.97</v>
      </c>
      <c r="K29" s="5">
        <v>1.97</v>
      </c>
      <c r="L29" s="5">
        <v>2.1</v>
      </c>
      <c r="M29" s="5">
        <v>2</v>
      </c>
      <c r="N29" s="5">
        <v>2.1</v>
      </c>
      <c r="O29" s="5">
        <v>2.4</v>
      </c>
      <c r="P29" s="5" t="s">
        <v>19</v>
      </c>
    </row>
    <row r="30" spans="1:16" x14ac:dyDescent="0.35">
      <c r="A30" s="1" t="s">
        <v>51</v>
      </c>
      <c r="B30" s="2" t="s">
        <v>50</v>
      </c>
      <c r="C30" s="2" t="s">
        <v>156</v>
      </c>
      <c r="D30" s="2" t="s">
        <v>187</v>
      </c>
      <c r="E30" s="5">
        <v>8.1000000000000003E-2</v>
      </c>
      <c r="F30" s="5">
        <v>8.1000000000000003E-2</v>
      </c>
      <c r="G30" s="5">
        <v>8.1000000000000003E-2</v>
      </c>
      <c r="H30" s="5">
        <v>8.1000000000000003E-2</v>
      </c>
      <c r="I30" s="5">
        <v>8.1000000000000003E-2</v>
      </c>
      <c r="J30" s="5">
        <v>8.1000000000000003E-2</v>
      </c>
      <c r="K30" s="5">
        <v>8.1000000000000003E-2</v>
      </c>
      <c r="L30" s="5">
        <v>8.1000000000000003E-2</v>
      </c>
      <c r="M30" s="5" t="s">
        <v>19</v>
      </c>
      <c r="N30" s="5">
        <v>8.1000000000000003E-2</v>
      </c>
      <c r="O30" s="5" t="s">
        <v>19</v>
      </c>
      <c r="P30" s="5" t="s">
        <v>19</v>
      </c>
    </row>
    <row r="31" spans="1:16" x14ac:dyDescent="0.35">
      <c r="A31" s="1" t="s">
        <v>52</v>
      </c>
      <c r="B31" s="2" t="s">
        <v>50</v>
      </c>
      <c r="C31" s="2" t="s">
        <v>156</v>
      </c>
      <c r="D31" s="2" t="s">
        <v>187</v>
      </c>
      <c r="E31" s="5">
        <v>2000</v>
      </c>
      <c r="F31" s="5">
        <v>1000</v>
      </c>
      <c r="G31" s="5">
        <v>1000</v>
      </c>
      <c r="H31" s="5">
        <v>1000</v>
      </c>
      <c r="I31" s="5">
        <v>1000</v>
      </c>
      <c r="J31" s="5">
        <v>1000</v>
      </c>
      <c r="K31" s="5">
        <v>1000</v>
      </c>
      <c r="L31" s="5">
        <v>1000</v>
      </c>
      <c r="M31" s="5" t="s">
        <v>19</v>
      </c>
      <c r="N31" s="5">
        <v>1000</v>
      </c>
      <c r="O31" s="5" t="s">
        <v>19</v>
      </c>
      <c r="P31" s="5" t="s">
        <v>19</v>
      </c>
    </row>
    <row r="32" spans="1:16" x14ac:dyDescent="0.35">
      <c r="A32" s="1" t="s">
        <v>53</v>
      </c>
      <c r="B32" s="2" t="s">
        <v>50</v>
      </c>
      <c r="C32" s="2" t="s">
        <v>156</v>
      </c>
      <c r="D32" s="2" t="s">
        <v>187</v>
      </c>
      <c r="E32" s="5">
        <v>7</v>
      </c>
      <c r="F32" s="5">
        <v>8</v>
      </c>
      <c r="G32" s="5">
        <v>7</v>
      </c>
      <c r="H32" s="5">
        <v>7</v>
      </c>
      <c r="I32" s="5">
        <v>7.5</v>
      </c>
      <c r="J32" s="5">
        <v>7</v>
      </c>
      <c r="K32" s="5">
        <v>6</v>
      </c>
      <c r="L32" s="5">
        <v>5</v>
      </c>
      <c r="M32" s="5" t="s">
        <v>19</v>
      </c>
      <c r="N32" s="5">
        <v>8</v>
      </c>
      <c r="O32" s="5" t="s">
        <v>19</v>
      </c>
      <c r="P32" s="5" t="s">
        <v>19</v>
      </c>
    </row>
    <row r="33" spans="1:22" x14ac:dyDescent="0.35">
      <c r="A33" s="1" t="s">
        <v>54</v>
      </c>
      <c r="B33" s="2" t="s">
        <v>50</v>
      </c>
      <c r="C33" s="2" t="s">
        <v>156</v>
      </c>
      <c r="D33" s="2" t="s">
        <v>187</v>
      </c>
      <c r="E33" s="5">
        <v>0.01</v>
      </c>
      <c r="F33" s="5">
        <v>0.01</v>
      </c>
      <c r="G33" s="5">
        <v>0.01</v>
      </c>
      <c r="H33" s="5">
        <v>0.01</v>
      </c>
      <c r="I33" s="5">
        <v>0.01</v>
      </c>
      <c r="J33" s="5">
        <v>0.01</v>
      </c>
      <c r="K33" s="5">
        <v>0.01</v>
      </c>
      <c r="L33" s="5">
        <v>0.01</v>
      </c>
      <c r="M33" s="5" t="s">
        <v>19</v>
      </c>
      <c r="N33" s="5">
        <v>0.01</v>
      </c>
      <c r="O33" s="5" t="s">
        <v>19</v>
      </c>
      <c r="P33" s="5" t="s">
        <v>19</v>
      </c>
    </row>
    <row r="34" spans="1:22" x14ac:dyDescent="0.35">
      <c r="A34" s="1" t="s">
        <v>55</v>
      </c>
      <c r="B34" s="2" t="s">
        <v>50</v>
      </c>
      <c r="C34" s="2" t="s">
        <v>156</v>
      </c>
      <c r="D34" s="2" t="s">
        <v>187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5" t="s">
        <v>19</v>
      </c>
      <c r="N34" s="5">
        <v>3</v>
      </c>
      <c r="O34" s="5" t="s">
        <v>19</v>
      </c>
      <c r="P34" s="5" t="s">
        <v>19</v>
      </c>
    </row>
    <row r="35" spans="1:22" x14ac:dyDescent="0.35">
      <c r="A35" s="1" t="s">
        <v>56</v>
      </c>
      <c r="B35" s="2" t="s">
        <v>50</v>
      </c>
      <c r="C35" s="2" t="s">
        <v>156</v>
      </c>
      <c r="D35" s="2" t="s">
        <v>187</v>
      </c>
      <c r="E35" s="5">
        <v>0.66</v>
      </c>
      <c r="F35" s="5">
        <v>0.64900000000000002</v>
      </c>
      <c r="G35" s="5">
        <v>0.64900000000000002</v>
      </c>
      <c r="H35" s="5">
        <v>0.64900000000000002</v>
      </c>
      <c r="I35" s="5">
        <v>0.64900000000000002</v>
      </c>
      <c r="J35" s="5">
        <v>0.64900000000000002</v>
      </c>
      <c r="K35" s="5">
        <v>0.65600000000000003</v>
      </c>
      <c r="L35" s="5">
        <v>0.64900000000000002</v>
      </c>
      <c r="M35" s="5" t="s">
        <v>19</v>
      </c>
      <c r="N35" s="5">
        <v>0.64900000000000002</v>
      </c>
      <c r="O35" s="5" t="s">
        <v>19</v>
      </c>
      <c r="P35" s="5" t="s">
        <v>19</v>
      </c>
    </row>
    <row r="36" spans="1:22" x14ac:dyDescent="0.35">
      <c r="A36" s="1" t="s">
        <v>57</v>
      </c>
      <c r="B36" s="2" t="s">
        <v>50</v>
      </c>
      <c r="C36" s="2" t="s">
        <v>156</v>
      </c>
      <c r="D36" s="2" t="s">
        <v>187</v>
      </c>
      <c r="E36" s="5">
        <v>48</v>
      </c>
      <c r="F36" s="5">
        <v>72</v>
      </c>
      <c r="G36" s="5">
        <v>72</v>
      </c>
      <c r="H36" s="5">
        <v>72</v>
      </c>
      <c r="I36" s="5">
        <v>72</v>
      </c>
      <c r="J36" s="5">
        <v>72</v>
      </c>
      <c r="K36" s="5">
        <v>55</v>
      </c>
      <c r="L36" s="5">
        <v>72</v>
      </c>
      <c r="M36" s="5" t="s">
        <v>19</v>
      </c>
      <c r="N36" s="5">
        <v>56</v>
      </c>
      <c r="O36" s="5" t="s">
        <v>19</v>
      </c>
      <c r="P36" s="5" t="s">
        <v>19</v>
      </c>
    </row>
    <row r="37" spans="1:22" x14ac:dyDescent="0.35">
      <c r="A37" s="1" t="s">
        <v>58</v>
      </c>
      <c r="B37" s="2" t="s">
        <v>50</v>
      </c>
      <c r="C37" s="2" t="s">
        <v>156</v>
      </c>
      <c r="D37" s="2" t="s">
        <v>187</v>
      </c>
      <c r="E37" s="5" t="s">
        <v>19</v>
      </c>
      <c r="F37" s="5" t="s">
        <v>48</v>
      </c>
      <c r="G37" s="5" t="s">
        <v>48</v>
      </c>
      <c r="H37" s="5" t="s">
        <v>48</v>
      </c>
      <c r="I37" s="5" t="s">
        <v>48</v>
      </c>
      <c r="J37" s="5" t="s">
        <v>48</v>
      </c>
      <c r="K37" s="5" t="s">
        <v>48</v>
      </c>
      <c r="L37" s="5" t="s">
        <v>48</v>
      </c>
      <c r="M37" s="5" t="s">
        <v>19</v>
      </c>
      <c r="N37" s="5" t="s">
        <v>48</v>
      </c>
      <c r="O37" s="5" t="s">
        <v>19</v>
      </c>
      <c r="P37" s="5" t="s">
        <v>19</v>
      </c>
    </row>
    <row r="38" spans="1:22" x14ac:dyDescent="0.35">
      <c r="A38" s="1" t="s">
        <v>59</v>
      </c>
      <c r="B38" s="2" t="s">
        <v>50</v>
      </c>
      <c r="C38" s="2" t="s">
        <v>156</v>
      </c>
      <c r="D38" s="2" t="s">
        <v>187</v>
      </c>
      <c r="E38" s="5">
        <v>2.6</v>
      </c>
      <c r="F38" s="5">
        <v>2.4</v>
      </c>
      <c r="G38" s="5">
        <v>2.4</v>
      </c>
      <c r="H38" s="5">
        <v>2.4</v>
      </c>
      <c r="I38" s="5">
        <v>2.4</v>
      </c>
      <c r="J38" s="5">
        <v>1.9</v>
      </c>
      <c r="K38" s="5">
        <v>2.4</v>
      </c>
      <c r="L38" s="5">
        <v>2</v>
      </c>
      <c r="M38" s="5" t="s">
        <v>19</v>
      </c>
      <c r="N38" s="5">
        <v>2.2000000000000002</v>
      </c>
      <c r="O38" s="5" t="s">
        <v>19</v>
      </c>
      <c r="P38" s="5" t="s">
        <v>19</v>
      </c>
    </row>
    <row r="39" spans="1:22" x14ac:dyDescent="0.35">
      <c r="A39" s="1" t="s">
        <v>60</v>
      </c>
      <c r="B39" s="2" t="s">
        <v>50</v>
      </c>
      <c r="C39" s="2" t="s">
        <v>156</v>
      </c>
      <c r="D39" s="2" t="s">
        <v>187</v>
      </c>
      <c r="E39" s="5">
        <v>45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32</v>
      </c>
      <c r="N39" s="5">
        <v>44</v>
      </c>
      <c r="O39" s="5">
        <v>62</v>
      </c>
      <c r="P39" s="5" t="s">
        <v>19</v>
      </c>
    </row>
    <row r="40" spans="1:22" x14ac:dyDescent="0.35">
      <c r="A40" s="1" t="s">
        <v>61</v>
      </c>
      <c r="B40" s="2" t="s">
        <v>50</v>
      </c>
      <c r="C40" s="2" t="s">
        <v>156</v>
      </c>
      <c r="D40" s="2" t="s">
        <v>187</v>
      </c>
      <c r="E40" s="5">
        <v>0</v>
      </c>
      <c r="F40" s="5">
        <v>105</v>
      </c>
      <c r="G40" s="5">
        <v>105</v>
      </c>
      <c r="H40" s="5">
        <v>105</v>
      </c>
      <c r="I40" s="5">
        <v>115</v>
      </c>
      <c r="J40" s="5">
        <v>64</v>
      </c>
      <c r="K40" s="5">
        <v>62</v>
      </c>
      <c r="L40" s="5">
        <v>52</v>
      </c>
      <c r="M40" s="5">
        <v>0</v>
      </c>
      <c r="N40" s="5">
        <v>85</v>
      </c>
      <c r="O40" s="5">
        <v>0</v>
      </c>
      <c r="P40" s="5" t="s">
        <v>19</v>
      </c>
    </row>
    <row r="41" spans="1:22" x14ac:dyDescent="0.35">
      <c r="A41" s="1" t="s">
        <v>62</v>
      </c>
      <c r="B41" s="2" t="s">
        <v>82</v>
      </c>
      <c r="C41" s="2" t="s">
        <v>156</v>
      </c>
      <c r="D41" s="2" t="s">
        <v>187</v>
      </c>
      <c r="E41" s="5">
        <v>-0.5</v>
      </c>
      <c r="F41" s="5">
        <v>-0.5</v>
      </c>
      <c r="G41" s="5">
        <v>-0.5</v>
      </c>
      <c r="H41" s="5">
        <v>-0.5</v>
      </c>
      <c r="I41" s="5">
        <v>-0.5</v>
      </c>
      <c r="J41" s="5">
        <v>-0.5</v>
      </c>
      <c r="K41" s="5">
        <v>-0.5</v>
      </c>
      <c r="L41" s="5">
        <v>-1.8</v>
      </c>
      <c r="M41" s="5">
        <v>-1</v>
      </c>
      <c r="N41" s="5">
        <v>-0.5</v>
      </c>
      <c r="O41" s="5">
        <v>-0.8</v>
      </c>
      <c r="P41" s="5" t="s">
        <v>19</v>
      </c>
      <c r="V41" s="3"/>
    </row>
    <row r="42" spans="1:22" x14ac:dyDescent="0.35">
      <c r="A42" s="1" t="s">
        <v>63</v>
      </c>
      <c r="B42" s="2" t="s">
        <v>82</v>
      </c>
      <c r="C42" s="2" t="s">
        <v>156</v>
      </c>
      <c r="D42" s="2" t="s">
        <v>187</v>
      </c>
      <c r="E42" s="5">
        <v>-2.5</v>
      </c>
      <c r="F42" s="5">
        <v>-2</v>
      </c>
      <c r="G42" s="5">
        <v>-2</v>
      </c>
      <c r="H42" s="5">
        <v>-2</v>
      </c>
      <c r="I42" s="5">
        <v>-2</v>
      </c>
      <c r="J42" s="5">
        <v>-2</v>
      </c>
      <c r="K42" s="5">
        <v>-2</v>
      </c>
      <c r="L42" s="5">
        <v>-3.5</v>
      </c>
      <c r="M42" s="5">
        <v>-2.8</v>
      </c>
      <c r="N42" s="5">
        <v>-3.2</v>
      </c>
      <c r="O42" s="5">
        <v>-2.5</v>
      </c>
      <c r="P42" s="5" t="s">
        <v>19</v>
      </c>
      <c r="V42" s="3"/>
    </row>
    <row r="43" spans="1:22" x14ac:dyDescent="0.35">
      <c r="A43" s="1" t="s">
        <v>64</v>
      </c>
      <c r="B43" s="2" t="s">
        <v>82</v>
      </c>
      <c r="C43" s="2" t="s">
        <v>156</v>
      </c>
      <c r="D43" s="2" t="s">
        <v>187</v>
      </c>
      <c r="E43" s="5">
        <v>-1</v>
      </c>
      <c r="F43" s="5">
        <v>-2.5</v>
      </c>
      <c r="G43" s="5">
        <v>-2.5</v>
      </c>
      <c r="H43" s="5">
        <v>-2.5</v>
      </c>
      <c r="I43" s="5">
        <v>-2.7</v>
      </c>
      <c r="J43" s="5">
        <v>-2.7</v>
      </c>
      <c r="K43" s="5">
        <v>-2.7</v>
      </c>
      <c r="L43" s="5">
        <v>-1.3</v>
      </c>
      <c r="M43" s="5">
        <v>-1.2</v>
      </c>
      <c r="N43" s="5">
        <v>-1.5</v>
      </c>
      <c r="O43" s="5">
        <v>-1.2</v>
      </c>
      <c r="P43" s="5" t="s">
        <v>19</v>
      </c>
      <c r="V43" s="3"/>
    </row>
    <row r="44" spans="1:22" x14ac:dyDescent="0.35">
      <c r="A44" s="1" t="s">
        <v>65</v>
      </c>
      <c r="B44" s="2" t="s">
        <v>82</v>
      </c>
      <c r="C44" s="2" t="s">
        <v>156</v>
      </c>
      <c r="D44" s="2" t="s">
        <v>187</v>
      </c>
      <c r="E44" s="5">
        <v>-3.2</v>
      </c>
      <c r="F44" s="5">
        <v>-3.5</v>
      </c>
      <c r="G44" s="5">
        <v>-3.5</v>
      </c>
      <c r="H44" s="5">
        <v>-3.5</v>
      </c>
      <c r="I44" s="5">
        <v>-5.6</v>
      </c>
      <c r="J44" s="5">
        <v>-5.6</v>
      </c>
      <c r="K44" s="5">
        <v>-5.6</v>
      </c>
      <c r="L44" s="5">
        <v>-4.5</v>
      </c>
      <c r="M44" s="5">
        <v>-4</v>
      </c>
      <c r="N44" s="5">
        <v>-5.2</v>
      </c>
      <c r="O44" s="5">
        <v>-3.5</v>
      </c>
      <c r="P44" s="5" t="s">
        <v>19</v>
      </c>
      <c r="V44" s="3"/>
    </row>
    <row r="45" spans="1:22" x14ac:dyDescent="0.35">
      <c r="A45" s="1" t="s">
        <v>66</v>
      </c>
      <c r="B45" s="2" t="s">
        <v>82</v>
      </c>
      <c r="C45" s="2" t="s">
        <v>156</v>
      </c>
      <c r="D45" s="2" t="s">
        <v>187</v>
      </c>
      <c r="E45" s="5">
        <v>10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5</v>
      </c>
      <c r="L45" s="5">
        <v>20</v>
      </c>
      <c r="M45" s="5">
        <v>10</v>
      </c>
      <c r="N45" s="5">
        <v>10</v>
      </c>
      <c r="O45" s="5">
        <v>10</v>
      </c>
      <c r="P45" s="5" t="s">
        <v>19</v>
      </c>
    </row>
    <row r="46" spans="1:22" x14ac:dyDescent="0.35">
      <c r="A46" s="1" t="s">
        <v>67</v>
      </c>
      <c r="B46" s="2" t="s">
        <v>82</v>
      </c>
      <c r="C46" s="2" t="s">
        <v>156</v>
      </c>
      <c r="D46" s="2" t="s">
        <v>187</v>
      </c>
      <c r="E46" s="5">
        <v>1200</v>
      </c>
      <c r="F46" s="5">
        <v>1200</v>
      </c>
      <c r="G46" s="5">
        <v>1200</v>
      </c>
      <c r="H46" s="5">
        <v>1200</v>
      </c>
      <c r="I46" s="5">
        <v>1200</v>
      </c>
      <c r="J46" s="5">
        <v>1200</v>
      </c>
      <c r="K46" s="5">
        <v>1200</v>
      </c>
      <c r="L46" s="5">
        <v>1200</v>
      </c>
      <c r="M46" s="5">
        <v>1200</v>
      </c>
      <c r="N46" s="5">
        <v>1200</v>
      </c>
      <c r="O46" s="5">
        <v>1200</v>
      </c>
      <c r="P46" s="5" t="s">
        <v>19</v>
      </c>
    </row>
    <row r="47" spans="1:22" x14ac:dyDescent="0.35">
      <c r="A47" s="1" t="s">
        <v>68</v>
      </c>
      <c r="B47" s="2" t="s">
        <v>82</v>
      </c>
      <c r="C47" s="2" t="s">
        <v>156</v>
      </c>
      <c r="D47" s="2" t="s">
        <v>187</v>
      </c>
      <c r="E47" s="5">
        <v>15</v>
      </c>
      <c r="F47" s="5">
        <v>15</v>
      </c>
      <c r="G47" s="5">
        <v>15</v>
      </c>
      <c r="H47" s="5">
        <v>15</v>
      </c>
      <c r="I47" s="5">
        <v>15</v>
      </c>
      <c r="J47" s="5">
        <v>15</v>
      </c>
      <c r="K47" s="5">
        <v>15</v>
      </c>
      <c r="L47" s="5">
        <v>6</v>
      </c>
      <c r="M47" s="5">
        <v>15</v>
      </c>
      <c r="N47" s="5">
        <v>15</v>
      </c>
      <c r="O47" s="5">
        <v>15</v>
      </c>
      <c r="P47" s="5" t="s">
        <v>19</v>
      </c>
    </row>
    <row r="48" spans="1:22" x14ac:dyDescent="0.35">
      <c r="A48" s="1" t="s">
        <v>69</v>
      </c>
      <c r="B48" s="2" t="s">
        <v>82</v>
      </c>
      <c r="C48" s="2" t="s">
        <v>156</v>
      </c>
      <c r="D48" s="2" t="s">
        <v>187</v>
      </c>
      <c r="E48" s="5">
        <v>80000</v>
      </c>
      <c r="F48" s="5">
        <v>80000</v>
      </c>
      <c r="G48" s="5">
        <v>80000</v>
      </c>
      <c r="H48" s="5">
        <v>80000</v>
      </c>
      <c r="I48" s="5">
        <v>80000</v>
      </c>
      <c r="J48" s="5">
        <v>80000</v>
      </c>
      <c r="K48" s="5">
        <v>80000</v>
      </c>
      <c r="L48" s="5">
        <v>80000</v>
      </c>
      <c r="M48" s="5">
        <v>80000</v>
      </c>
      <c r="N48" s="5">
        <v>80000</v>
      </c>
      <c r="O48" s="5">
        <v>80000</v>
      </c>
      <c r="P48" s="5" t="s">
        <v>19</v>
      </c>
    </row>
    <row r="49" spans="1:22" x14ac:dyDescent="0.35">
      <c r="A49" s="1" t="s">
        <v>70</v>
      </c>
      <c r="B49" s="2" t="s">
        <v>82</v>
      </c>
      <c r="C49" s="2" t="s">
        <v>156</v>
      </c>
      <c r="D49" s="2" t="s">
        <v>187</v>
      </c>
      <c r="E49" s="5">
        <v>-5</v>
      </c>
      <c r="F49" s="5">
        <v>-5</v>
      </c>
      <c r="G49" s="5">
        <v>-3.5</v>
      </c>
      <c r="H49" s="5">
        <v>-3.5</v>
      </c>
      <c r="I49" s="5">
        <v>-3.5</v>
      </c>
      <c r="J49" s="5">
        <v>-3.5</v>
      </c>
      <c r="K49" s="5">
        <v>-3.5</v>
      </c>
      <c r="L49" s="5">
        <v>-6.5</v>
      </c>
      <c r="M49" s="5">
        <v>-6</v>
      </c>
      <c r="N49" s="5">
        <v>-7</v>
      </c>
      <c r="O49" s="5">
        <v>-5.5</v>
      </c>
      <c r="P49" s="5" t="s">
        <v>19</v>
      </c>
      <c r="V49" s="3"/>
    </row>
    <row r="50" spans="1:22" x14ac:dyDescent="0.35">
      <c r="A50" s="1" t="s">
        <v>71</v>
      </c>
      <c r="B50" s="2" t="s">
        <v>82</v>
      </c>
      <c r="C50" s="2" t="s">
        <v>156</v>
      </c>
      <c r="D50" s="2" t="s">
        <v>187</v>
      </c>
      <c r="E50" s="5">
        <v>150</v>
      </c>
      <c r="F50" s="5">
        <v>150</v>
      </c>
      <c r="G50" s="5">
        <v>150</v>
      </c>
      <c r="H50" s="5">
        <v>150</v>
      </c>
      <c r="I50" s="5">
        <v>150</v>
      </c>
      <c r="J50" s="5">
        <v>150</v>
      </c>
      <c r="K50" s="5">
        <v>150</v>
      </c>
      <c r="L50" s="5">
        <v>80</v>
      </c>
      <c r="M50" s="5">
        <v>150</v>
      </c>
      <c r="N50" s="5">
        <v>150</v>
      </c>
      <c r="O50" s="5">
        <v>150</v>
      </c>
      <c r="P50" s="5" t="s">
        <v>19</v>
      </c>
    </row>
    <row r="51" spans="1:22" x14ac:dyDescent="0.35">
      <c r="A51" s="1" t="s">
        <v>72</v>
      </c>
      <c r="B51" s="2" t="s">
        <v>82</v>
      </c>
      <c r="C51" s="2" t="s">
        <v>156</v>
      </c>
      <c r="D51" s="2" t="s">
        <v>187</v>
      </c>
      <c r="E51" s="5">
        <v>-0.8</v>
      </c>
      <c r="F51" s="5">
        <v>-0.7</v>
      </c>
      <c r="G51" s="5">
        <v>-0.7</v>
      </c>
      <c r="H51" s="5">
        <v>-0.7</v>
      </c>
      <c r="I51" s="5">
        <v>-0.5</v>
      </c>
      <c r="J51" s="5">
        <v>-0.5</v>
      </c>
      <c r="K51" s="5">
        <v>-0.5</v>
      </c>
      <c r="L51" s="5">
        <v>-0.7</v>
      </c>
      <c r="M51" s="5" t="s">
        <v>19</v>
      </c>
      <c r="N51" s="5">
        <v>-0.8</v>
      </c>
      <c r="O51" s="5" t="s">
        <v>19</v>
      </c>
      <c r="P51" s="5" t="s">
        <v>19</v>
      </c>
      <c r="V51" s="3"/>
    </row>
    <row r="52" spans="1:22" x14ac:dyDescent="0.35">
      <c r="A52" s="1" t="s">
        <v>73</v>
      </c>
      <c r="B52" s="2" t="s">
        <v>82</v>
      </c>
      <c r="C52" s="2" t="s">
        <v>156</v>
      </c>
      <c r="D52" s="2" t="s">
        <v>187</v>
      </c>
      <c r="E52" s="5">
        <v>-3</v>
      </c>
      <c r="F52" s="5">
        <v>-2.9</v>
      </c>
      <c r="G52" s="5">
        <v>-2.9</v>
      </c>
      <c r="H52" s="5">
        <v>-1.1000000000000001</v>
      </c>
      <c r="I52" s="5">
        <v>-2.5</v>
      </c>
      <c r="J52" s="5">
        <v>-2.5</v>
      </c>
      <c r="K52" s="5">
        <v>-3</v>
      </c>
      <c r="L52" s="5">
        <v>-5.5</v>
      </c>
      <c r="M52" s="5" t="s">
        <v>19</v>
      </c>
      <c r="N52" s="5">
        <v>-3</v>
      </c>
      <c r="O52" s="5" t="s">
        <v>19</v>
      </c>
      <c r="P52" s="5" t="s">
        <v>19</v>
      </c>
      <c r="V52" s="3"/>
    </row>
    <row r="53" spans="1:22" x14ac:dyDescent="0.35">
      <c r="A53" s="1" t="s">
        <v>74</v>
      </c>
      <c r="B53" s="2" t="s">
        <v>82</v>
      </c>
      <c r="C53" s="2" t="s">
        <v>156</v>
      </c>
      <c r="D53" s="2" t="s">
        <v>187</v>
      </c>
      <c r="E53" s="5">
        <v>-1.1000000000000001</v>
      </c>
      <c r="F53" s="5">
        <v>-1.2</v>
      </c>
      <c r="G53" s="5">
        <v>-1.2</v>
      </c>
      <c r="H53" s="5">
        <v>-1.2</v>
      </c>
      <c r="I53" s="5">
        <v>-1.2</v>
      </c>
      <c r="J53" s="5">
        <v>-0.9</v>
      </c>
      <c r="K53" s="5">
        <v>-0.5</v>
      </c>
      <c r="L53" s="5">
        <v>-1.4</v>
      </c>
      <c r="M53" s="5" t="s">
        <v>19</v>
      </c>
      <c r="N53" s="5">
        <v>-1.1000000000000001</v>
      </c>
      <c r="O53" s="5" t="s">
        <v>19</v>
      </c>
      <c r="P53" s="5" t="s">
        <v>19</v>
      </c>
      <c r="V53" s="3"/>
    </row>
    <row r="54" spans="1:22" x14ac:dyDescent="0.35">
      <c r="A54" s="1" t="s">
        <v>75</v>
      </c>
      <c r="B54" s="2" t="s">
        <v>82</v>
      </c>
      <c r="C54" s="2" t="s">
        <v>156</v>
      </c>
      <c r="D54" s="2" t="s">
        <v>187</v>
      </c>
      <c r="E54" s="5">
        <v>-4</v>
      </c>
      <c r="F54" s="5">
        <v>-3.5</v>
      </c>
      <c r="G54" s="5">
        <v>-3.5</v>
      </c>
      <c r="H54" s="5">
        <v>-1.5</v>
      </c>
      <c r="I54" s="5">
        <v>-3.5</v>
      </c>
      <c r="J54" s="5">
        <v>-3</v>
      </c>
      <c r="K54" s="5">
        <v>-3</v>
      </c>
      <c r="L54" s="5">
        <v>-7</v>
      </c>
      <c r="M54" s="5" t="s">
        <v>19</v>
      </c>
      <c r="N54" s="5">
        <v>-4</v>
      </c>
      <c r="O54" s="5" t="s">
        <v>19</v>
      </c>
      <c r="P54" s="5" t="s">
        <v>19</v>
      </c>
      <c r="V54" s="3"/>
    </row>
    <row r="55" spans="1:22" x14ac:dyDescent="0.35">
      <c r="A55" s="1" t="s">
        <v>76</v>
      </c>
      <c r="B55" s="2" t="s">
        <v>82</v>
      </c>
      <c r="C55" s="2" t="s">
        <v>156</v>
      </c>
      <c r="D55" s="2" t="s">
        <v>187</v>
      </c>
      <c r="E55" s="5">
        <v>5</v>
      </c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5">
        <v>10</v>
      </c>
      <c r="M55" s="5" t="s">
        <v>19</v>
      </c>
      <c r="N55" s="5">
        <v>5</v>
      </c>
      <c r="O55" s="5" t="s">
        <v>19</v>
      </c>
      <c r="P55" s="5" t="s">
        <v>19</v>
      </c>
    </row>
    <row r="56" spans="1:22" x14ac:dyDescent="0.35">
      <c r="A56" s="1" t="s">
        <v>77</v>
      </c>
      <c r="B56" s="2" t="s">
        <v>82</v>
      </c>
      <c r="C56" s="2" t="s">
        <v>156</v>
      </c>
      <c r="D56" s="2" t="s">
        <v>187</v>
      </c>
      <c r="E56" s="5">
        <v>1200</v>
      </c>
      <c r="F56" s="5">
        <v>1200</v>
      </c>
      <c r="G56" s="5">
        <v>1200</v>
      </c>
      <c r="H56" s="5">
        <v>1200</v>
      </c>
      <c r="I56" s="5">
        <v>1200</v>
      </c>
      <c r="J56" s="5">
        <v>1200</v>
      </c>
      <c r="K56" s="5">
        <v>1200</v>
      </c>
      <c r="L56" s="5">
        <v>1200</v>
      </c>
      <c r="M56" s="5" t="s">
        <v>19</v>
      </c>
      <c r="N56" s="5">
        <v>1200</v>
      </c>
      <c r="O56" s="5" t="s">
        <v>19</v>
      </c>
      <c r="P56" s="5" t="s">
        <v>19</v>
      </c>
    </row>
    <row r="57" spans="1:22" x14ac:dyDescent="0.35">
      <c r="A57" s="1" t="s">
        <v>78</v>
      </c>
      <c r="B57" s="2" t="s">
        <v>82</v>
      </c>
      <c r="C57" s="2" t="s">
        <v>156</v>
      </c>
      <c r="D57" s="2" t="s">
        <v>187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6</v>
      </c>
      <c r="M57" s="5" t="s">
        <v>19</v>
      </c>
      <c r="N57" s="5">
        <v>0</v>
      </c>
      <c r="O57" s="5" t="s">
        <v>19</v>
      </c>
      <c r="P57" s="5" t="s">
        <v>19</v>
      </c>
    </row>
    <row r="58" spans="1:22" x14ac:dyDescent="0.35">
      <c r="A58" s="1" t="s">
        <v>79</v>
      </c>
      <c r="B58" s="2" t="s">
        <v>82</v>
      </c>
      <c r="C58" s="2" t="s">
        <v>156</v>
      </c>
      <c r="D58" s="2" t="s">
        <v>187</v>
      </c>
      <c r="E58" s="5">
        <v>80000</v>
      </c>
      <c r="F58" s="5">
        <v>80000</v>
      </c>
      <c r="G58" s="5">
        <v>80000</v>
      </c>
      <c r="H58" s="5">
        <v>80000</v>
      </c>
      <c r="I58" s="5">
        <v>80000</v>
      </c>
      <c r="J58" s="5">
        <v>80000</v>
      </c>
      <c r="K58" s="5">
        <v>80000</v>
      </c>
      <c r="L58" s="5">
        <v>80000</v>
      </c>
      <c r="M58" s="5" t="s">
        <v>19</v>
      </c>
      <c r="N58" s="5">
        <v>80000</v>
      </c>
      <c r="O58" s="5" t="s">
        <v>19</v>
      </c>
      <c r="P58" s="5" t="s">
        <v>19</v>
      </c>
    </row>
    <row r="59" spans="1:22" x14ac:dyDescent="0.35">
      <c r="A59" s="1" t="s">
        <v>80</v>
      </c>
      <c r="B59" s="2" t="s">
        <v>82</v>
      </c>
      <c r="C59" s="2" t="s">
        <v>156</v>
      </c>
      <c r="D59" s="2" t="s">
        <v>187</v>
      </c>
      <c r="E59" s="5">
        <v>-4.5</v>
      </c>
      <c r="F59" s="5">
        <v>-4.5</v>
      </c>
      <c r="G59" s="5">
        <v>-4.5</v>
      </c>
      <c r="H59" s="5">
        <v>-4.5</v>
      </c>
      <c r="I59" s="5">
        <v>-4.5</v>
      </c>
      <c r="J59" s="5">
        <v>-4.5</v>
      </c>
      <c r="K59" s="5">
        <v>-4.5</v>
      </c>
      <c r="L59" s="5">
        <v>-9</v>
      </c>
      <c r="M59" s="5" t="s">
        <v>19</v>
      </c>
      <c r="N59" s="5">
        <v>-4.5</v>
      </c>
      <c r="O59" s="5" t="s">
        <v>19</v>
      </c>
      <c r="P59" s="5" t="s">
        <v>19</v>
      </c>
      <c r="V59" s="3"/>
    </row>
    <row r="60" spans="1:22" x14ac:dyDescent="0.35">
      <c r="A60" s="1" t="s">
        <v>81</v>
      </c>
      <c r="B60" s="2" t="s">
        <v>82</v>
      </c>
      <c r="C60" s="2" t="s">
        <v>156</v>
      </c>
      <c r="D60" s="2" t="s">
        <v>187</v>
      </c>
      <c r="E60" s="5">
        <v>150</v>
      </c>
      <c r="F60" s="5">
        <v>150</v>
      </c>
      <c r="G60" s="5">
        <v>150</v>
      </c>
      <c r="H60" s="5">
        <v>150</v>
      </c>
      <c r="I60" s="5">
        <v>150</v>
      </c>
      <c r="J60" s="5">
        <v>150</v>
      </c>
      <c r="K60" s="5">
        <v>150</v>
      </c>
      <c r="L60" s="5">
        <v>80</v>
      </c>
      <c r="M60" s="5" t="s">
        <v>19</v>
      </c>
      <c r="N60" s="5">
        <v>150</v>
      </c>
      <c r="O60" s="5" t="s">
        <v>19</v>
      </c>
      <c r="P60" s="5" t="s">
        <v>19</v>
      </c>
    </row>
    <row r="61" spans="1:22" x14ac:dyDescent="0.35">
      <c r="A61" s="1" t="s">
        <v>83</v>
      </c>
      <c r="B61" s="2" t="s">
        <v>89</v>
      </c>
      <c r="C61" s="2" t="s">
        <v>156</v>
      </c>
      <c r="D61" s="2" t="s">
        <v>187</v>
      </c>
      <c r="E61" s="5">
        <v>-0.5</v>
      </c>
      <c r="F61" s="5">
        <v>-0.45</v>
      </c>
      <c r="G61" s="5">
        <v>-0.45</v>
      </c>
      <c r="H61" s="5">
        <v>-0.45</v>
      </c>
      <c r="I61" s="5">
        <v>-0.45</v>
      </c>
      <c r="J61" s="5">
        <v>-0.45</v>
      </c>
      <c r="K61" s="5">
        <v>-0.45</v>
      </c>
      <c r="L61" s="5">
        <v>-1.4</v>
      </c>
      <c r="M61" s="5" t="s">
        <v>19</v>
      </c>
      <c r="N61" s="5">
        <v>-0.5</v>
      </c>
      <c r="O61" s="5">
        <v>-0.8</v>
      </c>
      <c r="P61" s="5" t="s">
        <v>19</v>
      </c>
      <c r="V61" s="3"/>
    </row>
    <row r="62" spans="1:22" x14ac:dyDescent="0.35">
      <c r="A62" s="1" t="s">
        <v>84</v>
      </c>
      <c r="B62" s="2" t="s">
        <v>89</v>
      </c>
      <c r="C62" s="2" t="s">
        <v>156</v>
      </c>
      <c r="D62" s="2" t="s">
        <v>187</v>
      </c>
      <c r="E62" s="5">
        <v>-2.5</v>
      </c>
      <c r="F62" s="5">
        <v>-1.2</v>
      </c>
      <c r="G62" s="5">
        <v>-1.2</v>
      </c>
      <c r="H62" s="5">
        <v>-1.2</v>
      </c>
      <c r="I62" s="5">
        <v>-1.2</v>
      </c>
      <c r="J62" s="5">
        <v>-1.2</v>
      </c>
      <c r="K62" s="5">
        <v>-1.2</v>
      </c>
      <c r="L62" s="5">
        <v>-1.2</v>
      </c>
      <c r="M62" s="5" t="s">
        <v>19</v>
      </c>
      <c r="N62" s="5">
        <v>-3.2</v>
      </c>
      <c r="O62" s="5">
        <v>-2.5</v>
      </c>
      <c r="P62" s="5" t="s">
        <v>19</v>
      </c>
      <c r="V62" s="3"/>
    </row>
    <row r="63" spans="1:22" x14ac:dyDescent="0.35">
      <c r="A63" s="1" t="s">
        <v>85</v>
      </c>
      <c r="B63" s="2" t="s">
        <v>89</v>
      </c>
      <c r="C63" s="2" t="s">
        <v>156</v>
      </c>
      <c r="D63" s="2" t="s">
        <v>187</v>
      </c>
      <c r="E63" s="5">
        <v>3.5</v>
      </c>
      <c r="F63" s="5">
        <v>3.5</v>
      </c>
      <c r="G63" s="5">
        <v>3.5</v>
      </c>
      <c r="H63" s="5">
        <v>3.5</v>
      </c>
      <c r="I63" s="5">
        <v>3.5</v>
      </c>
      <c r="J63" s="5">
        <v>3.5</v>
      </c>
      <c r="K63" s="5">
        <v>3.5</v>
      </c>
      <c r="L63" s="5">
        <v>3.5</v>
      </c>
      <c r="M63" s="5" t="s">
        <v>19</v>
      </c>
      <c r="N63" s="5">
        <v>4.5</v>
      </c>
      <c r="O63" s="5">
        <v>4.5</v>
      </c>
      <c r="P63" s="5" t="s">
        <v>19</v>
      </c>
    </row>
    <row r="64" spans="1:22" x14ac:dyDescent="0.35">
      <c r="A64" s="1" t="s">
        <v>86</v>
      </c>
      <c r="B64" s="2" t="s">
        <v>89</v>
      </c>
      <c r="C64" s="2" t="s">
        <v>156</v>
      </c>
      <c r="D64" s="2" t="s">
        <v>187</v>
      </c>
      <c r="E64" s="5">
        <v>-1.45</v>
      </c>
      <c r="F64" s="5">
        <v>-1.2</v>
      </c>
      <c r="G64" s="5">
        <v>-1.2</v>
      </c>
      <c r="H64" s="5">
        <v>-1.2</v>
      </c>
      <c r="I64" s="5">
        <v>-1.2</v>
      </c>
      <c r="J64" s="5">
        <v>-2.5</v>
      </c>
      <c r="K64" s="5">
        <v>-3</v>
      </c>
      <c r="L64" s="5">
        <v>-1.4</v>
      </c>
      <c r="M64" s="5" t="s">
        <v>19</v>
      </c>
      <c r="N64" s="5">
        <v>-1.45</v>
      </c>
      <c r="O64" s="5" t="s">
        <v>19</v>
      </c>
      <c r="P64" s="5" t="s">
        <v>19</v>
      </c>
      <c r="V64" s="3"/>
    </row>
    <row r="65" spans="1:22" x14ac:dyDescent="0.35">
      <c r="A65" s="1" t="s">
        <v>87</v>
      </c>
      <c r="B65" s="2" t="s">
        <v>89</v>
      </c>
      <c r="C65" s="2" t="s">
        <v>156</v>
      </c>
      <c r="D65" s="2" t="s">
        <v>187</v>
      </c>
      <c r="E65" s="5">
        <v>-4</v>
      </c>
      <c r="F65" s="5">
        <v>-3.5</v>
      </c>
      <c r="G65" s="5">
        <v>-3.5</v>
      </c>
      <c r="H65" s="5">
        <v>-1.5</v>
      </c>
      <c r="I65" s="5">
        <v>-3.5</v>
      </c>
      <c r="J65" s="5">
        <v>-3</v>
      </c>
      <c r="K65" s="5">
        <v>-4</v>
      </c>
      <c r="L65" s="5">
        <v>-5.5</v>
      </c>
      <c r="M65" s="5" t="s">
        <v>19</v>
      </c>
      <c r="N65" s="5">
        <v>-4</v>
      </c>
      <c r="O65" s="5" t="s">
        <v>19</v>
      </c>
      <c r="P65" s="5" t="s">
        <v>19</v>
      </c>
      <c r="V65" s="3"/>
    </row>
    <row r="66" spans="1:22" x14ac:dyDescent="0.35">
      <c r="A66" s="1" t="s">
        <v>88</v>
      </c>
      <c r="B66" s="2" t="s">
        <v>89</v>
      </c>
      <c r="C66" s="2" t="s">
        <v>156</v>
      </c>
      <c r="D66" s="2" t="s">
        <v>187</v>
      </c>
      <c r="E66" s="5">
        <v>3.5</v>
      </c>
      <c r="F66" s="5">
        <v>3.5</v>
      </c>
      <c r="G66" s="5">
        <v>3.5</v>
      </c>
      <c r="H66" s="5">
        <v>3.5</v>
      </c>
      <c r="I66" s="5">
        <v>3.5</v>
      </c>
      <c r="J66" s="5">
        <v>3.5</v>
      </c>
      <c r="K66" s="5">
        <v>3.5</v>
      </c>
      <c r="L66" s="5">
        <v>3.5</v>
      </c>
      <c r="M66" s="5" t="s">
        <v>19</v>
      </c>
      <c r="N66" s="5">
        <v>3.5</v>
      </c>
      <c r="O66" s="5" t="s">
        <v>19</v>
      </c>
      <c r="P66" s="5" t="s">
        <v>19</v>
      </c>
    </row>
    <row r="67" spans="1:22" x14ac:dyDescent="0.35">
      <c r="A67" s="1" t="s">
        <v>90</v>
      </c>
      <c r="B67" s="2" t="s">
        <v>92</v>
      </c>
      <c r="C67" s="2" t="s">
        <v>156</v>
      </c>
      <c r="D67" s="2" t="s">
        <v>187</v>
      </c>
      <c r="E67" s="5">
        <v>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5</v>
      </c>
      <c r="N67" s="5">
        <v>7</v>
      </c>
      <c r="O67" s="5">
        <v>7</v>
      </c>
      <c r="P67" s="5" t="s">
        <v>19</v>
      </c>
    </row>
    <row r="68" spans="1:22" x14ac:dyDescent="0.35">
      <c r="A68" s="1" t="s">
        <v>91</v>
      </c>
      <c r="B68" s="2" t="s">
        <v>92</v>
      </c>
      <c r="C68" s="2" t="s">
        <v>156</v>
      </c>
      <c r="D68" s="2" t="s">
        <v>187</v>
      </c>
      <c r="E68" s="5">
        <v>0</v>
      </c>
      <c r="F68" s="5">
        <v>16</v>
      </c>
      <c r="G68" s="5">
        <v>16</v>
      </c>
      <c r="H68" s="5">
        <v>16</v>
      </c>
      <c r="I68" s="5">
        <v>16</v>
      </c>
      <c r="J68" s="5">
        <v>13</v>
      </c>
      <c r="K68" s="5">
        <v>13</v>
      </c>
      <c r="L68" s="5">
        <v>1</v>
      </c>
      <c r="M68" s="5">
        <v>0</v>
      </c>
      <c r="N68" s="5">
        <v>13</v>
      </c>
      <c r="O68" s="5">
        <v>0</v>
      </c>
      <c r="P68" s="5" t="s">
        <v>19</v>
      </c>
    </row>
    <row r="69" spans="1:22" x14ac:dyDescent="0.35">
      <c r="A69" s="1" t="s">
        <v>93</v>
      </c>
      <c r="B69" s="2" t="s">
        <v>92</v>
      </c>
      <c r="C69" s="2" t="s">
        <v>156</v>
      </c>
      <c r="D69" s="2" t="s">
        <v>187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 t="s">
        <v>19</v>
      </c>
    </row>
    <row r="70" spans="1:22" x14ac:dyDescent="0.35">
      <c r="A70" s="1" t="s">
        <v>94</v>
      </c>
      <c r="B70" s="2" t="s">
        <v>92</v>
      </c>
      <c r="C70" s="2" t="s">
        <v>156</v>
      </c>
      <c r="D70" s="2" t="s">
        <v>187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 t="s">
        <v>19</v>
      </c>
      <c r="N70" s="5">
        <v>1</v>
      </c>
      <c r="O70" s="5" t="s">
        <v>19</v>
      </c>
      <c r="P70" s="5" t="s">
        <v>19</v>
      </c>
    </row>
    <row r="71" spans="1:22" x14ac:dyDescent="0.35">
      <c r="A71" s="1" t="s">
        <v>95</v>
      </c>
      <c r="B71" s="2" t="s">
        <v>190</v>
      </c>
      <c r="C71" s="2" t="s">
        <v>156</v>
      </c>
      <c r="D71" s="2" t="s">
        <v>187</v>
      </c>
      <c r="E71" s="5">
        <v>0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0</v>
      </c>
      <c r="N71" s="5">
        <v>1</v>
      </c>
      <c r="O71" s="5">
        <v>1</v>
      </c>
      <c r="P71" s="5" t="s">
        <v>19</v>
      </c>
    </row>
    <row r="72" spans="1:22" x14ac:dyDescent="0.35">
      <c r="A72" s="1" t="s">
        <v>96</v>
      </c>
      <c r="B72" s="2" t="s">
        <v>190</v>
      </c>
      <c r="C72" s="2" t="s">
        <v>156</v>
      </c>
      <c r="D72" s="2" t="s">
        <v>187</v>
      </c>
      <c r="E72" s="5">
        <v>1.4E-2</v>
      </c>
      <c r="F72" s="5">
        <v>1.6E-2</v>
      </c>
      <c r="G72" s="5">
        <v>1.6E-2</v>
      </c>
      <c r="H72" s="5">
        <v>1.6E-2</v>
      </c>
      <c r="I72" s="5">
        <v>1.6E-2</v>
      </c>
      <c r="J72" s="5">
        <v>1.6E-2</v>
      </c>
      <c r="K72" s="5">
        <v>1.6E-2</v>
      </c>
      <c r="L72" s="5">
        <v>1.4999999999999999E-2</v>
      </c>
      <c r="M72" s="5">
        <v>1.6E-2</v>
      </c>
      <c r="N72" s="5">
        <v>1.6E-2</v>
      </c>
      <c r="O72" s="5">
        <v>1.7000000000000001E-2</v>
      </c>
      <c r="P72" s="5" t="s">
        <v>19</v>
      </c>
    </row>
    <row r="73" spans="1:22" x14ac:dyDescent="0.35">
      <c r="A73" s="1" t="s">
        <v>97</v>
      </c>
      <c r="B73" s="2" t="s">
        <v>190</v>
      </c>
      <c r="C73" s="2" t="s">
        <v>156</v>
      </c>
      <c r="D73" s="2" t="s">
        <v>187</v>
      </c>
      <c r="E73" s="5">
        <v>42</v>
      </c>
      <c r="F73" s="5">
        <v>30</v>
      </c>
      <c r="G73" s="5">
        <v>30</v>
      </c>
      <c r="H73" s="5">
        <v>30</v>
      </c>
      <c r="I73" s="5">
        <v>30</v>
      </c>
      <c r="J73" s="5">
        <v>30</v>
      </c>
      <c r="K73" s="5">
        <v>30</v>
      </c>
      <c r="L73" s="5">
        <v>30</v>
      </c>
      <c r="M73" s="5">
        <v>40</v>
      </c>
      <c r="N73" s="5">
        <v>28</v>
      </c>
      <c r="O73" s="5">
        <v>28</v>
      </c>
      <c r="P73" s="5" t="s">
        <v>19</v>
      </c>
    </row>
    <row r="74" spans="1:22" x14ac:dyDescent="0.35">
      <c r="A74" s="1" t="s">
        <v>98</v>
      </c>
      <c r="B74" s="2" t="s">
        <v>190</v>
      </c>
      <c r="C74" s="2" t="s">
        <v>156</v>
      </c>
      <c r="D74" s="2" t="s">
        <v>187</v>
      </c>
      <c r="E74" s="5">
        <v>6.2E-2</v>
      </c>
      <c r="F74" s="5">
        <v>0.03</v>
      </c>
      <c r="G74" s="5">
        <v>0.03</v>
      </c>
      <c r="H74" s="5">
        <v>0.03</v>
      </c>
      <c r="I74" s="5">
        <v>0.03</v>
      </c>
      <c r="J74" s="5">
        <v>0.03</v>
      </c>
      <c r="K74" s="5">
        <v>0.03</v>
      </c>
      <c r="L74" s="5">
        <v>0.03</v>
      </c>
      <c r="M74" s="5">
        <v>4.4999999999999998E-2</v>
      </c>
      <c r="N74" s="5">
        <v>3.2000000000000001E-2</v>
      </c>
      <c r="O74" s="5">
        <v>3.2000000000000001E-2</v>
      </c>
      <c r="P74" s="5" t="s">
        <v>19</v>
      </c>
    </row>
    <row r="75" spans="1:22" x14ac:dyDescent="0.35">
      <c r="A75" s="1" t="s">
        <v>99</v>
      </c>
      <c r="B75" s="2" t="s">
        <v>190</v>
      </c>
      <c r="C75" s="2" t="s">
        <v>156</v>
      </c>
      <c r="D75" s="2" t="s">
        <v>187</v>
      </c>
      <c r="E75" s="5">
        <v>0.25</v>
      </c>
      <c r="F75" s="5">
        <v>0.25</v>
      </c>
      <c r="G75" s="5">
        <v>0.25</v>
      </c>
      <c r="H75" s="5">
        <v>0.25</v>
      </c>
      <c r="I75" s="5">
        <v>0.25</v>
      </c>
      <c r="J75" s="5">
        <v>0.25</v>
      </c>
      <c r="K75" s="5">
        <v>0.25</v>
      </c>
      <c r="L75" s="5">
        <v>0.25</v>
      </c>
      <c r="M75" s="5">
        <v>0.25</v>
      </c>
      <c r="N75" s="5">
        <v>0.25</v>
      </c>
      <c r="O75" s="5">
        <v>0.25</v>
      </c>
      <c r="P75" s="5" t="s">
        <v>19</v>
      </c>
    </row>
    <row r="76" spans="1:22" x14ac:dyDescent="0.35">
      <c r="A76" s="1" t="s">
        <v>100</v>
      </c>
      <c r="B76" s="2" t="s">
        <v>190</v>
      </c>
      <c r="C76" s="2" t="s">
        <v>156</v>
      </c>
      <c r="D76" s="2" t="s">
        <v>187</v>
      </c>
      <c r="E76" s="5">
        <v>-20</v>
      </c>
      <c r="F76" s="5">
        <v>7</v>
      </c>
      <c r="G76" s="5">
        <v>7</v>
      </c>
      <c r="H76" s="5">
        <v>7</v>
      </c>
      <c r="I76" s="5">
        <v>7</v>
      </c>
      <c r="J76" s="5">
        <v>7</v>
      </c>
      <c r="K76" s="5">
        <v>7</v>
      </c>
      <c r="L76" s="5">
        <v>7</v>
      </c>
      <c r="M76" s="5">
        <v>3</v>
      </c>
      <c r="N76" s="5">
        <v>6.5</v>
      </c>
      <c r="O76" s="5">
        <v>0</v>
      </c>
      <c r="P76" s="5" t="s">
        <v>19</v>
      </c>
    </row>
    <row r="77" spans="1:22" x14ac:dyDescent="0.35">
      <c r="A77" s="1" t="s">
        <v>101</v>
      </c>
      <c r="B77" s="2" t="s">
        <v>190</v>
      </c>
      <c r="C77" s="2" t="s">
        <v>156</v>
      </c>
      <c r="D77" s="2" t="s">
        <v>187</v>
      </c>
      <c r="E77" s="5">
        <v>900</v>
      </c>
      <c r="F77" s="5">
        <v>150</v>
      </c>
      <c r="G77" s="5">
        <v>150</v>
      </c>
      <c r="H77" s="5">
        <v>150</v>
      </c>
      <c r="I77" s="5">
        <v>150</v>
      </c>
      <c r="J77" s="5">
        <v>150</v>
      </c>
      <c r="K77" s="5">
        <v>150</v>
      </c>
      <c r="L77" s="5">
        <v>150</v>
      </c>
      <c r="M77" s="5">
        <v>365</v>
      </c>
      <c r="N77" s="5">
        <v>180</v>
      </c>
      <c r="O77" s="5">
        <v>150</v>
      </c>
      <c r="P77" s="5" t="s">
        <v>19</v>
      </c>
    </row>
    <row r="78" spans="1:22" x14ac:dyDescent="0.35">
      <c r="A78" s="1" t="s">
        <v>102</v>
      </c>
      <c r="B78" s="2" t="s">
        <v>190</v>
      </c>
      <c r="C78" s="2" t="s">
        <v>156</v>
      </c>
      <c r="D78" s="2" t="s">
        <v>187</v>
      </c>
      <c r="E78" s="5">
        <v>0.25</v>
      </c>
      <c r="F78" s="5">
        <v>3.5</v>
      </c>
      <c r="G78" s="5">
        <v>3.5</v>
      </c>
      <c r="H78" s="5">
        <v>3.5</v>
      </c>
      <c r="I78" s="5">
        <v>3.5</v>
      </c>
      <c r="J78" s="5">
        <v>3.5</v>
      </c>
      <c r="K78" s="5">
        <v>3.5</v>
      </c>
      <c r="L78" s="5">
        <v>3.5</v>
      </c>
      <c r="M78" s="5">
        <v>0.5</v>
      </c>
      <c r="N78" s="5">
        <v>5.5</v>
      </c>
      <c r="O78" s="5">
        <v>5</v>
      </c>
      <c r="P78" s="5" t="s">
        <v>19</v>
      </c>
    </row>
    <row r="79" spans="1:22" x14ac:dyDescent="0.35">
      <c r="A79" s="1" t="s">
        <v>103</v>
      </c>
      <c r="B79" s="2" t="s">
        <v>190</v>
      </c>
      <c r="C79" s="2" t="s">
        <v>156</v>
      </c>
      <c r="D79" s="2" t="s">
        <v>187</v>
      </c>
      <c r="E79" s="5">
        <v>0.8</v>
      </c>
      <c r="F79" s="5">
        <v>0.8</v>
      </c>
      <c r="G79" s="5">
        <v>0.8</v>
      </c>
      <c r="H79" s="5">
        <v>0.8</v>
      </c>
      <c r="I79" s="5">
        <v>0.8</v>
      </c>
      <c r="J79" s="5">
        <v>1</v>
      </c>
      <c r="K79" s="5">
        <v>1</v>
      </c>
      <c r="L79" s="5">
        <v>1</v>
      </c>
      <c r="M79" s="5">
        <v>1</v>
      </c>
      <c r="N79" s="5">
        <v>0.6</v>
      </c>
      <c r="O79" s="5">
        <v>0.5</v>
      </c>
      <c r="P79" s="5" t="s">
        <v>19</v>
      </c>
    </row>
    <row r="80" spans="1:22" x14ac:dyDescent="0.35">
      <c r="A80" s="1" t="s">
        <v>104</v>
      </c>
      <c r="B80" s="2" t="s">
        <v>190</v>
      </c>
      <c r="C80" s="2" t="s">
        <v>156</v>
      </c>
      <c r="D80" s="2" t="s">
        <v>187</v>
      </c>
      <c r="E80" s="5">
        <v>0.2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0.5</v>
      </c>
      <c r="N80" s="5">
        <v>1</v>
      </c>
      <c r="O80" s="5">
        <v>1</v>
      </c>
      <c r="P80" s="5" t="s">
        <v>19</v>
      </c>
    </row>
    <row r="81" spans="1:16" x14ac:dyDescent="0.35">
      <c r="A81" s="1" t="s">
        <v>105</v>
      </c>
      <c r="B81" s="2" t="s">
        <v>190</v>
      </c>
      <c r="C81" s="2" t="s">
        <v>156</v>
      </c>
      <c r="D81" s="2" t="s">
        <v>187</v>
      </c>
      <c r="E81" s="5">
        <v>0.74</v>
      </c>
      <c r="F81" s="5">
        <v>0.74</v>
      </c>
      <c r="G81" s="5">
        <v>0.74</v>
      </c>
      <c r="H81" s="5">
        <v>0.74</v>
      </c>
      <c r="I81" s="5">
        <v>0.74</v>
      </c>
      <c r="J81" s="5">
        <v>0.74</v>
      </c>
      <c r="K81" s="5">
        <v>0.74</v>
      </c>
      <c r="L81" s="5">
        <v>0.74</v>
      </c>
      <c r="M81" s="5">
        <v>0.74</v>
      </c>
      <c r="N81" s="5">
        <v>0.74</v>
      </c>
      <c r="O81" s="5">
        <v>0.74</v>
      </c>
      <c r="P81" s="5" t="s">
        <v>19</v>
      </c>
    </row>
    <row r="82" spans="1:16" x14ac:dyDescent="0.35">
      <c r="A82" s="1" t="s">
        <v>106</v>
      </c>
      <c r="B82" s="2" t="s">
        <v>190</v>
      </c>
      <c r="C82" s="2" t="s">
        <v>156</v>
      </c>
      <c r="D82" s="2" t="s">
        <v>187</v>
      </c>
      <c r="E82" s="5">
        <v>0.1</v>
      </c>
      <c r="F82" s="5">
        <v>0.1</v>
      </c>
      <c r="G82" s="5">
        <v>0.1</v>
      </c>
      <c r="H82" s="5">
        <v>0.1</v>
      </c>
      <c r="I82" s="5">
        <v>0.1</v>
      </c>
      <c r="J82" s="5">
        <v>0.1</v>
      </c>
      <c r="K82" s="5">
        <v>0.1</v>
      </c>
      <c r="L82" s="5">
        <v>0.1</v>
      </c>
      <c r="M82" s="5">
        <v>0.1</v>
      </c>
      <c r="N82" s="5">
        <v>0.1</v>
      </c>
      <c r="O82" s="5">
        <v>0.1</v>
      </c>
      <c r="P82" s="5" t="s">
        <v>19</v>
      </c>
    </row>
    <row r="83" spans="1:16" x14ac:dyDescent="0.35">
      <c r="A83" s="1" t="s">
        <v>107</v>
      </c>
      <c r="B83" s="2" t="s">
        <v>190</v>
      </c>
      <c r="C83" s="2" t="s">
        <v>156</v>
      </c>
      <c r="D83" s="2" t="s">
        <v>187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 t="s">
        <v>108</v>
      </c>
      <c r="K83" s="5" t="s">
        <v>108</v>
      </c>
      <c r="L83" s="5">
        <v>0</v>
      </c>
      <c r="M83" s="5">
        <v>0</v>
      </c>
      <c r="N83" s="5">
        <v>0</v>
      </c>
      <c r="O83" s="5">
        <v>0</v>
      </c>
      <c r="P83" s="5" t="s">
        <v>19</v>
      </c>
    </row>
    <row r="84" spans="1:16" x14ac:dyDescent="0.35">
      <c r="A84" s="1" t="s">
        <v>109</v>
      </c>
      <c r="B84" s="2" t="s">
        <v>190</v>
      </c>
      <c r="C84" s="2" t="s">
        <v>156</v>
      </c>
      <c r="D84" s="2" t="s">
        <v>187</v>
      </c>
      <c r="E84" s="5">
        <f>1/150</f>
        <v>6.6666666666666671E-3</v>
      </c>
      <c r="F84" s="5">
        <f>1/365</f>
        <v>2.7397260273972603E-3</v>
      </c>
      <c r="G84" s="5">
        <f>1/365</f>
        <v>2.7397260273972603E-3</v>
      </c>
      <c r="H84" s="5">
        <f>1/365</f>
        <v>2.7397260273972603E-3</v>
      </c>
      <c r="I84" s="5">
        <f>1/365</f>
        <v>2.7397260273972603E-3</v>
      </c>
      <c r="J84" s="5">
        <f>1/365</f>
        <v>2.7397260273972603E-3</v>
      </c>
      <c r="K84" s="5">
        <f>1/45</f>
        <v>2.2222222222222223E-2</v>
      </c>
      <c r="L84" s="5">
        <f>1/365</f>
        <v>2.7397260273972603E-3</v>
      </c>
      <c r="M84" s="5">
        <f>1/200</f>
        <v>5.0000000000000001E-3</v>
      </c>
      <c r="N84" s="5">
        <f>1/100</f>
        <v>0.01</v>
      </c>
      <c r="O84" s="5">
        <f>1/100</f>
        <v>0.01</v>
      </c>
      <c r="P84" s="5" t="s">
        <v>19</v>
      </c>
    </row>
    <row r="85" spans="1:16" x14ac:dyDescent="0.35">
      <c r="A85" s="1" t="s">
        <v>110</v>
      </c>
      <c r="B85" s="2" t="s">
        <v>190</v>
      </c>
      <c r="C85" s="2" t="s">
        <v>156</v>
      </c>
      <c r="D85" s="2" t="s">
        <v>187</v>
      </c>
      <c r="E85" s="5">
        <f>1/4.9</f>
        <v>0.2040816326530612</v>
      </c>
      <c r="F85" s="5">
        <f t="shared" ref="F85:L85" si="0">1/182</f>
        <v>5.4945054945054949E-3</v>
      </c>
      <c r="G85" s="5">
        <f t="shared" si="0"/>
        <v>5.4945054945054949E-3</v>
      </c>
      <c r="H85" s="5">
        <f t="shared" si="0"/>
        <v>5.4945054945054949E-3</v>
      </c>
      <c r="I85" s="5">
        <f t="shared" si="0"/>
        <v>5.4945054945054949E-3</v>
      </c>
      <c r="J85" s="5">
        <f t="shared" si="0"/>
        <v>5.4945054945054949E-3</v>
      </c>
      <c r="K85" s="5">
        <f t="shared" si="0"/>
        <v>5.4945054945054949E-3</v>
      </c>
      <c r="L85" s="5">
        <f t="shared" si="0"/>
        <v>5.4945054945054949E-3</v>
      </c>
      <c r="M85" s="5">
        <f>1/365</f>
        <v>2.7397260273972603E-3</v>
      </c>
      <c r="N85" s="5">
        <f>1/10.2</f>
        <v>9.8039215686274522E-2</v>
      </c>
      <c r="O85" s="5">
        <f>1/11</f>
        <v>9.0909090909090912E-2</v>
      </c>
      <c r="P85" s="5" t="s">
        <v>19</v>
      </c>
    </row>
    <row r="86" spans="1:16" x14ac:dyDescent="0.35">
      <c r="A86" s="1" t="s">
        <v>111</v>
      </c>
      <c r="B86" s="2" t="s">
        <v>190</v>
      </c>
      <c r="C86" s="2" t="s">
        <v>156</v>
      </c>
      <c r="D86" s="2" t="s">
        <v>187</v>
      </c>
      <c r="E86" s="5">
        <f>1/900</f>
        <v>1.1111111111111111E-3</v>
      </c>
      <c r="F86" s="5">
        <f t="shared" ref="F86:L86" si="1">1/1095</f>
        <v>9.1324200913242006E-4</v>
      </c>
      <c r="G86" s="5">
        <f t="shared" si="1"/>
        <v>9.1324200913242006E-4</v>
      </c>
      <c r="H86" s="5">
        <f t="shared" si="1"/>
        <v>9.1324200913242006E-4</v>
      </c>
      <c r="I86" s="5">
        <f t="shared" si="1"/>
        <v>9.1324200913242006E-4</v>
      </c>
      <c r="J86" s="5">
        <f t="shared" si="1"/>
        <v>9.1324200913242006E-4</v>
      </c>
      <c r="K86" s="5">
        <f t="shared" si="1"/>
        <v>9.1324200913242006E-4</v>
      </c>
      <c r="L86" s="5">
        <f t="shared" si="1"/>
        <v>9.1324200913242006E-4</v>
      </c>
      <c r="M86" s="5">
        <f>1/550</f>
        <v>1.8181818181818182E-3</v>
      </c>
      <c r="N86" s="5">
        <f>1/800</f>
        <v>1.25E-3</v>
      </c>
      <c r="O86" s="5">
        <f>1/1200</f>
        <v>8.3333333333333339E-4</v>
      </c>
      <c r="P86" s="5" t="s">
        <v>19</v>
      </c>
    </row>
    <row r="87" spans="1:16" x14ac:dyDescent="0.35">
      <c r="A87" s="1" t="s">
        <v>112</v>
      </c>
      <c r="B87" s="2" t="s">
        <v>190</v>
      </c>
      <c r="C87" s="2" t="s">
        <v>156</v>
      </c>
      <c r="D87" s="2" t="s">
        <v>187</v>
      </c>
      <c r="E87" s="5">
        <f>1/1000</f>
        <v>1E-3</v>
      </c>
      <c r="F87" s="5">
        <f t="shared" ref="F87:L87" si="2">1/365</f>
        <v>2.7397260273972603E-3</v>
      </c>
      <c r="G87" s="5">
        <f t="shared" si="2"/>
        <v>2.7397260273972603E-3</v>
      </c>
      <c r="H87" s="5">
        <f t="shared" si="2"/>
        <v>2.7397260273972603E-3</v>
      </c>
      <c r="I87" s="5">
        <f t="shared" si="2"/>
        <v>2.7397260273972603E-3</v>
      </c>
      <c r="J87" s="5">
        <f t="shared" si="2"/>
        <v>2.7397260273972603E-3</v>
      </c>
      <c r="K87" s="5">
        <f t="shared" si="2"/>
        <v>2.7397260273972603E-3</v>
      </c>
      <c r="L87" s="5">
        <f t="shared" si="2"/>
        <v>2.7397260273972603E-3</v>
      </c>
      <c r="M87" s="5">
        <f>1/800</f>
        <v>1.25E-3</v>
      </c>
      <c r="N87" s="5">
        <f>1/500</f>
        <v>2E-3</v>
      </c>
      <c r="O87" s="5">
        <f>1/800</f>
        <v>1.25E-3</v>
      </c>
      <c r="P87" s="5" t="s">
        <v>19</v>
      </c>
    </row>
    <row r="88" spans="1:16" x14ac:dyDescent="0.35">
      <c r="A88" s="1" t="s">
        <v>113</v>
      </c>
      <c r="B88" s="2" t="s">
        <v>190</v>
      </c>
      <c r="C88" s="2" t="s">
        <v>156</v>
      </c>
      <c r="D88" s="2" t="s">
        <v>187</v>
      </c>
      <c r="E88" s="5">
        <f>1/80</f>
        <v>1.2500000000000001E-2</v>
      </c>
      <c r="F88" s="5">
        <f t="shared" ref="F88:K88" si="3">1/50</f>
        <v>0.02</v>
      </c>
      <c r="G88" s="5">
        <f t="shared" si="3"/>
        <v>0.02</v>
      </c>
      <c r="H88" s="5">
        <f t="shared" si="3"/>
        <v>0.02</v>
      </c>
      <c r="I88" s="5">
        <f t="shared" si="3"/>
        <v>0.02</v>
      </c>
      <c r="J88" s="5">
        <f t="shared" si="3"/>
        <v>0.02</v>
      </c>
      <c r="K88" s="5">
        <f t="shared" si="3"/>
        <v>0.02</v>
      </c>
      <c r="L88" s="5" t="s">
        <v>19</v>
      </c>
      <c r="M88" s="5">
        <f>1/80</f>
        <v>1.2500000000000001E-2</v>
      </c>
      <c r="N88" s="5">
        <f>1/50</f>
        <v>0.02</v>
      </c>
      <c r="O88" s="5">
        <f>1/80</f>
        <v>1.2500000000000001E-2</v>
      </c>
      <c r="P88" s="5" t="s">
        <v>19</v>
      </c>
    </row>
    <row r="89" spans="1:16" x14ac:dyDescent="0.35">
      <c r="A89" s="1" t="s">
        <v>114</v>
      </c>
      <c r="B89" s="2" t="s">
        <v>190</v>
      </c>
      <c r="C89" s="2" t="s">
        <v>156</v>
      </c>
      <c r="D89" s="2" t="s">
        <v>187</v>
      </c>
      <c r="E89" s="5">
        <f>1/40</f>
        <v>2.5000000000000001E-2</v>
      </c>
      <c r="F89" s="5">
        <f t="shared" ref="F89:L89" si="4">1/15</f>
        <v>6.6666666666666666E-2</v>
      </c>
      <c r="G89" s="5">
        <f t="shared" si="4"/>
        <v>6.6666666666666666E-2</v>
      </c>
      <c r="H89" s="5">
        <f t="shared" si="4"/>
        <v>6.6666666666666666E-2</v>
      </c>
      <c r="I89" s="5">
        <f t="shared" si="4"/>
        <v>6.6666666666666666E-2</v>
      </c>
      <c r="J89" s="5">
        <f t="shared" si="4"/>
        <v>6.6666666666666666E-2</v>
      </c>
      <c r="K89" s="5">
        <f t="shared" si="4"/>
        <v>6.6666666666666666E-2</v>
      </c>
      <c r="L89" s="5">
        <f t="shared" si="4"/>
        <v>6.6666666666666666E-2</v>
      </c>
      <c r="M89" s="5">
        <f>1/30</f>
        <v>3.3333333333333333E-2</v>
      </c>
      <c r="N89" s="5">
        <f>1/28</f>
        <v>3.5714285714285712E-2</v>
      </c>
      <c r="O89" s="5">
        <f>1/28</f>
        <v>3.5714285714285712E-2</v>
      </c>
      <c r="P89" s="5" t="s">
        <v>19</v>
      </c>
    </row>
    <row r="90" spans="1:16" x14ac:dyDescent="0.35">
      <c r="A90" s="1" t="s">
        <v>115</v>
      </c>
      <c r="B90" s="2" t="s">
        <v>120</v>
      </c>
      <c r="C90" s="2" t="s">
        <v>156</v>
      </c>
      <c r="D90" s="2" t="s">
        <v>187</v>
      </c>
      <c r="E90" s="5">
        <v>0.99</v>
      </c>
      <c r="F90" s="5">
        <v>0.95</v>
      </c>
      <c r="G90" s="5">
        <v>0.95</v>
      </c>
      <c r="H90" s="5">
        <v>0.95</v>
      </c>
      <c r="I90" s="5">
        <v>0.95</v>
      </c>
      <c r="J90" s="5">
        <v>0.95</v>
      </c>
      <c r="K90" s="5">
        <v>0.95</v>
      </c>
      <c r="L90" s="5">
        <v>0.95</v>
      </c>
      <c r="M90" s="5">
        <v>0.95</v>
      </c>
      <c r="N90" s="5">
        <v>0.99</v>
      </c>
      <c r="O90" s="5">
        <v>0.95</v>
      </c>
      <c r="P90" s="5" t="s">
        <v>19</v>
      </c>
    </row>
    <row r="91" spans="1:16" x14ac:dyDescent="0.35">
      <c r="A91" s="1" t="s">
        <v>116</v>
      </c>
      <c r="B91" s="2" t="s">
        <v>120</v>
      </c>
      <c r="C91" s="2" t="s">
        <v>156</v>
      </c>
      <c r="D91" s="2" t="s">
        <v>187</v>
      </c>
      <c r="E91" s="5" t="s">
        <v>19</v>
      </c>
      <c r="F91" s="5" t="s">
        <v>19</v>
      </c>
      <c r="G91" s="5" t="s">
        <v>19</v>
      </c>
      <c r="H91" s="5" t="s">
        <v>19</v>
      </c>
      <c r="I91" s="5" t="s">
        <v>19</v>
      </c>
      <c r="J91" s="5" t="s">
        <v>19</v>
      </c>
      <c r="K91" s="5" t="s">
        <v>19</v>
      </c>
      <c r="L91" s="5" t="s">
        <v>19</v>
      </c>
      <c r="M91" s="5" t="s">
        <v>19</v>
      </c>
      <c r="N91" s="5" t="s">
        <v>19</v>
      </c>
      <c r="O91" s="5" t="s">
        <v>19</v>
      </c>
      <c r="P91" s="5" t="s">
        <v>19</v>
      </c>
    </row>
    <row r="92" spans="1:16" x14ac:dyDescent="0.35">
      <c r="A92" s="1" t="s">
        <v>117</v>
      </c>
      <c r="B92" s="2" t="s">
        <v>120</v>
      </c>
      <c r="C92" s="2" t="s">
        <v>156</v>
      </c>
      <c r="D92" s="2" t="s">
        <v>187</v>
      </c>
      <c r="E92" s="5">
        <v>4.5</v>
      </c>
      <c r="F92" s="5">
        <v>12.9</v>
      </c>
      <c r="G92" s="5">
        <v>12.9</v>
      </c>
      <c r="H92" s="5">
        <v>12.9</v>
      </c>
      <c r="I92" s="5">
        <v>12.9</v>
      </c>
      <c r="J92" s="5">
        <v>12.9</v>
      </c>
      <c r="K92" s="5">
        <v>12.9</v>
      </c>
      <c r="L92" s="5">
        <v>12.9</v>
      </c>
      <c r="M92" s="5">
        <v>5.5</v>
      </c>
      <c r="N92" s="5">
        <v>8.8000000000000007</v>
      </c>
      <c r="O92" s="5">
        <v>2</v>
      </c>
      <c r="P92" s="5" t="s">
        <v>19</v>
      </c>
    </row>
    <row r="93" spans="1:16" x14ac:dyDescent="0.35">
      <c r="A93" s="1" t="s">
        <v>118</v>
      </c>
      <c r="B93" s="2" t="s">
        <v>120</v>
      </c>
      <c r="C93" s="2" t="s">
        <v>156</v>
      </c>
      <c r="D93" s="2" t="s">
        <v>187</v>
      </c>
      <c r="E93" s="5" t="s">
        <v>19</v>
      </c>
      <c r="F93" s="5" t="s">
        <v>19</v>
      </c>
      <c r="G93" s="5" t="s">
        <v>19</v>
      </c>
      <c r="H93" s="5" t="s">
        <v>19</v>
      </c>
      <c r="I93" s="5" t="s">
        <v>19</v>
      </c>
      <c r="J93" s="5" t="s">
        <v>19</v>
      </c>
      <c r="K93" s="5" t="s">
        <v>19</v>
      </c>
      <c r="L93" s="5" t="s">
        <v>19</v>
      </c>
      <c r="M93" s="5" t="s">
        <v>19</v>
      </c>
      <c r="N93" s="5" t="s">
        <v>19</v>
      </c>
      <c r="O93" s="5" t="s">
        <v>19</v>
      </c>
      <c r="P93" s="5" t="s">
        <v>19</v>
      </c>
    </row>
    <row r="94" spans="1:16" x14ac:dyDescent="0.35">
      <c r="A94" s="1" t="s">
        <v>119</v>
      </c>
      <c r="B94" s="2" t="s">
        <v>120</v>
      </c>
      <c r="C94" s="2" t="s">
        <v>156</v>
      </c>
      <c r="D94" s="2" t="s">
        <v>187</v>
      </c>
      <c r="E94" s="5" t="s">
        <v>19</v>
      </c>
      <c r="F94" s="5" t="s">
        <v>19</v>
      </c>
      <c r="G94" s="5" t="s">
        <v>19</v>
      </c>
      <c r="H94" s="5" t="s">
        <v>19</v>
      </c>
      <c r="I94" s="5" t="s">
        <v>19</v>
      </c>
      <c r="J94" s="5" t="s">
        <v>19</v>
      </c>
      <c r="K94" s="5" t="s">
        <v>19</v>
      </c>
      <c r="L94" s="5" t="s">
        <v>19</v>
      </c>
      <c r="M94" s="5" t="s">
        <v>19</v>
      </c>
      <c r="N94" s="5" t="s">
        <v>19</v>
      </c>
      <c r="O94" s="5" t="s">
        <v>19</v>
      </c>
      <c r="P94" s="5" t="s">
        <v>19</v>
      </c>
    </row>
    <row r="95" spans="1:16" x14ac:dyDescent="0.35">
      <c r="A95" s="1" t="s">
        <v>121</v>
      </c>
      <c r="B95" s="2" t="s">
        <v>120</v>
      </c>
      <c r="C95" s="2" t="s">
        <v>156</v>
      </c>
      <c r="D95" s="2" t="s">
        <v>187</v>
      </c>
      <c r="E95" s="5">
        <v>30</v>
      </c>
      <c r="F95" s="5">
        <v>35</v>
      </c>
      <c r="G95" s="5">
        <v>35</v>
      </c>
      <c r="H95" s="5">
        <v>35</v>
      </c>
      <c r="I95" s="5">
        <v>35</v>
      </c>
      <c r="J95" s="5">
        <v>35</v>
      </c>
      <c r="K95" s="5">
        <v>35</v>
      </c>
      <c r="L95" s="5">
        <v>35</v>
      </c>
      <c r="M95" s="5">
        <v>45</v>
      </c>
      <c r="N95" s="5">
        <v>30</v>
      </c>
      <c r="O95" s="5">
        <v>30</v>
      </c>
      <c r="P95" s="5" t="s">
        <v>19</v>
      </c>
    </row>
    <row r="96" spans="1:16" x14ac:dyDescent="0.35">
      <c r="A96" s="1" t="s">
        <v>122</v>
      </c>
      <c r="B96" s="2" t="s">
        <v>120</v>
      </c>
      <c r="C96" s="2" t="s">
        <v>156</v>
      </c>
      <c r="D96" s="2" t="s">
        <v>187</v>
      </c>
      <c r="E96" s="5">
        <v>1E-3</v>
      </c>
      <c r="F96" s="5">
        <v>0.01</v>
      </c>
      <c r="G96" s="5">
        <v>0.01</v>
      </c>
      <c r="H96" s="5">
        <v>0.01</v>
      </c>
      <c r="I96" s="5">
        <v>0.01</v>
      </c>
      <c r="J96" s="5">
        <v>0.01</v>
      </c>
      <c r="K96" s="5">
        <v>0.01</v>
      </c>
      <c r="L96" s="5">
        <v>0.01</v>
      </c>
      <c r="M96" s="5">
        <v>1E-3</v>
      </c>
      <c r="N96" s="5">
        <v>0.05</v>
      </c>
      <c r="O96" s="5">
        <v>0.01</v>
      </c>
      <c r="P96" s="5" t="s">
        <v>19</v>
      </c>
    </row>
    <row r="97" spans="1:16" x14ac:dyDescent="0.35">
      <c r="A97" s="1" t="s">
        <v>123</v>
      </c>
      <c r="B97" s="2" t="s">
        <v>120</v>
      </c>
      <c r="C97" s="2" t="s">
        <v>156</v>
      </c>
      <c r="D97" s="2" t="s">
        <v>187</v>
      </c>
      <c r="E97" s="5">
        <v>220</v>
      </c>
      <c r="F97" s="5">
        <v>180</v>
      </c>
      <c r="G97" s="5">
        <v>180</v>
      </c>
      <c r="H97" s="5">
        <v>180</v>
      </c>
      <c r="I97" s="5">
        <v>180</v>
      </c>
      <c r="J97" s="5">
        <v>180</v>
      </c>
      <c r="K97" s="5">
        <v>180</v>
      </c>
      <c r="L97" s="5">
        <v>180</v>
      </c>
      <c r="M97" s="5">
        <v>250</v>
      </c>
      <c r="N97" s="5">
        <v>180</v>
      </c>
      <c r="O97" s="5">
        <v>250</v>
      </c>
      <c r="P97" s="5" t="s">
        <v>19</v>
      </c>
    </row>
    <row r="98" spans="1:16" x14ac:dyDescent="0.35">
      <c r="A98" s="1" t="s">
        <v>124</v>
      </c>
      <c r="B98" s="2" t="s">
        <v>120</v>
      </c>
      <c r="C98" s="2" t="s">
        <v>156</v>
      </c>
      <c r="D98" s="2" t="s">
        <v>187</v>
      </c>
      <c r="E98" s="5">
        <v>14.05</v>
      </c>
      <c r="F98" s="5">
        <v>12.58</v>
      </c>
      <c r="G98" s="5">
        <v>12.58</v>
      </c>
      <c r="H98" s="5">
        <v>12.58</v>
      </c>
      <c r="I98" s="5">
        <v>12.58</v>
      </c>
      <c r="J98" s="5">
        <v>11</v>
      </c>
      <c r="K98" s="5">
        <v>11</v>
      </c>
      <c r="L98" s="5">
        <v>11</v>
      </c>
      <c r="M98" s="5">
        <v>12.1</v>
      </c>
      <c r="N98" s="5">
        <v>11.3</v>
      </c>
      <c r="O98" s="5">
        <v>12.8</v>
      </c>
      <c r="P98" s="5" t="s">
        <v>19</v>
      </c>
    </row>
    <row r="99" spans="1:16" x14ac:dyDescent="0.35">
      <c r="A99" s="1" t="s">
        <v>125</v>
      </c>
      <c r="B99" s="2" t="s">
        <v>120</v>
      </c>
      <c r="C99" s="2" t="s">
        <v>156</v>
      </c>
      <c r="D99" s="2" t="s">
        <v>187</v>
      </c>
      <c r="E99" s="5">
        <v>9.4499999999999993</v>
      </c>
      <c r="F99" s="5">
        <v>12.3</v>
      </c>
      <c r="G99" s="5">
        <v>12.3</v>
      </c>
      <c r="H99" s="5">
        <v>12.3</v>
      </c>
      <c r="I99" s="5">
        <v>12.3</v>
      </c>
      <c r="J99" s="5">
        <v>12.3</v>
      </c>
      <c r="K99" s="5">
        <v>12.3</v>
      </c>
      <c r="L99" s="5">
        <v>12.3</v>
      </c>
      <c r="M99" s="5">
        <v>11.8</v>
      </c>
      <c r="N99" s="5">
        <v>11.3</v>
      </c>
      <c r="O99" s="5">
        <v>10.8</v>
      </c>
      <c r="P99" s="5" t="s">
        <v>19</v>
      </c>
    </row>
    <row r="100" spans="1:16" x14ac:dyDescent="0.35">
      <c r="A100" s="1" t="s">
        <v>126</v>
      </c>
      <c r="B100" s="2" t="s">
        <v>190</v>
      </c>
      <c r="C100" s="2" t="s">
        <v>156</v>
      </c>
      <c r="D100" s="2" t="s">
        <v>187</v>
      </c>
      <c r="E100" s="5">
        <v>2</v>
      </c>
      <c r="F100" s="5">
        <v>1</v>
      </c>
      <c r="G100" s="5">
        <v>1</v>
      </c>
      <c r="H100" s="5">
        <v>1</v>
      </c>
      <c r="I100" s="5">
        <v>1</v>
      </c>
      <c r="J100" s="5">
        <v>2</v>
      </c>
      <c r="K100" s="5">
        <v>2</v>
      </c>
      <c r="L100" s="5">
        <v>0</v>
      </c>
      <c r="M100" s="5" t="s">
        <v>19</v>
      </c>
      <c r="N100" s="5">
        <v>2</v>
      </c>
      <c r="O100" s="5" t="s">
        <v>19</v>
      </c>
      <c r="P100" s="5" t="s">
        <v>19</v>
      </c>
    </row>
    <row r="101" spans="1:16" x14ac:dyDescent="0.35">
      <c r="A101" s="1" t="s">
        <v>127</v>
      </c>
      <c r="B101" s="2" t="s">
        <v>190</v>
      </c>
      <c r="C101" s="2" t="s">
        <v>156</v>
      </c>
      <c r="D101" s="2" t="s">
        <v>187</v>
      </c>
      <c r="E101" s="5">
        <v>2.8000000000000001E-2</v>
      </c>
      <c r="F101" s="5">
        <v>3.2000000000000001E-2</v>
      </c>
      <c r="G101" s="5">
        <v>3.7999999999999999E-2</v>
      </c>
      <c r="H101" s="5">
        <v>0.03</v>
      </c>
      <c r="I101" s="5">
        <v>4.2000000000000003E-2</v>
      </c>
      <c r="J101" s="5">
        <v>2.1999999999999999E-2</v>
      </c>
      <c r="K101" s="5">
        <v>2.3E-2</v>
      </c>
      <c r="L101" s="5">
        <v>1.6E-2</v>
      </c>
      <c r="M101" s="5" t="s">
        <v>19</v>
      </c>
      <c r="N101" s="5">
        <v>2.5999999999999999E-2</v>
      </c>
      <c r="O101" s="5" t="s">
        <v>19</v>
      </c>
      <c r="P101" s="5" t="s">
        <v>19</v>
      </c>
    </row>
    <row r="102" spans="1:16" x14ac:dyDescent="0.35">
      <c r="A102" s="1" t="s">
        <v>128</v>
      </c>
      <c r="B102" s="2" t="s">
        <v>190</v>
      </c>
      <c r="C102" s="2" t="s">
        <v>156</v>
      </c>
      <c r="D102" s="2" t="s">
        <v>187</v>
      </c>
      <c r="E102" s="5">
        <v>23</v>
      </c>
      <c r="F102" s="5">
        <v>16</v>
      </c>
      <c r="G102" s="5">
        <v>16</v>
      </c>
      <c r="H102" s="5">
        <v>20</v>
      </c>
      <c r="I102" s="5">
        <v>16</v>
      </c>
      <c r="J102" s="5">
        <v>23</v>
      </c>
      <c r="K102" s="5">
        <v>23</v>
      </c>
      <c r="L102" s="5">
        <v>40</v>
      </c>
      <c r="M102" s="5" t="s">
        <v>19</v>
      </c>
      <c r="N102" s="5">
        <v>23</v>
      </c>
      <c r="O102" s="5" t="s">
        <v>19</v>
      </c>
      <c r="P102" s="5" t="s">
        <v>19</v>
      </c>
    </row>
    <row r="103" spans="1:16" x14ac:dyDescent="0.35">
      <c r="A103" s="1" t="s">
        <v>129</v>
      </c>
      <c r="B103" s="2" t="s">
        <v>190</v>
      </c>
      <c r="C103" s="2" t="s">
        <v>156</v>
      </c>
      <c r="D103" s="2" t="s">
        <v>187</v>
      </c>
      <c r="E103" s="5">
        <v>5.5E-2</v>
      </c>
      <c r="F103" s="5">
        <v>2.5000000000000001E-2</v>
      </c>
      <c r="G103" s="5">
        <v>2.5000000000000001E-2</v>
      </c>
      <c r="H103" s="5">
        <v>2.5000000000000001E-2</v>
      </c>
      <c r="I103" s="5">
        <v>2.5000000000000001E-2</v>
      </c>
      <c r="J103" s="5">
        <v>0.06</v>
      </c>
      <c r="K103" s="5">
        <v>0.06</v>
      </c>
      <c r="L103" s="5">
        <v>3.5999999999999997E-2</v>
      </c>
      <c r="M103" s="5" t="s">
        <v>19</v>
      </c>
      <c r="N103" s="5">
        <v>4.4999999999999998E-2</v>
      </c>
      <c r="O103" s="5" t="s">
        <v>19</v>
      </c>
      <c r="P103" s="5" t="s">
        <v>19</v>
      </c>
    </row>
    <row r="104" spans="1:16" x14ac:dyDescent="0.35">
      <c r="A104" s="1" t="s">
        <v>130</v>
      </c>
      <c r="B104" s="2" t="s">
        <v>190</v>
      </c>
      <c r="C104" s="2" t="s">
        <v>156</v>
      </c>
      <c r="D104" s="2" t="s">
        <v>187</v>
      </c>
      <c r="E104" s="5">
        <v>0.25</v>
      </c>
      <c r="F104" s="5">
        <v>0.25</v>
      </c>
      <c r="G104" s="5">
        <v>0.25</v>
      </c>
      <c r="H104" s="5">
        <v>0.25</v>
      </c>
      <c r="I104" s="5">
        <v>0.25</v>
      </c>
      <c r="J104" s="5">
        <v>0.25</v>
      </c>
      <c r="K104" s="5">
        <v>0.25</v>
      </c>
      <c r="L104" s="5">
        <v>0.25</v>
      </c>
      <c r="M104" s="5" t="s">
        <v>19</v>
      </c>
      <c r="N104" s="5">
        <v>2.5000000000000001E-2</v>
      </c>
      <c r="O104" s="5" t="s">
        <v>19</v>
      </c>
      <c r="P104" s="5" t="s">
        <v>19</v>
      </c>
    </row>
    <row r="105" spans="1:16" x14ac:dyDescent="0.35">
      <c r="A105" s="1" t="s">
        <v>131</v>
      </c>
      <c r="B105" s="2" t="s">
        <v>190</v>
      </c>
      <c r="C105" s="2" t="s">
        <v>156</v>
      </c>
      <c r="D105" s="2" t="s">
        <v>187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-2</v>
      </c>
      <c r="K105" s="5">
        <v>1</v>
      </c>
      <c r="L105" s="5">
        <v>1</v>
      </c>
      <c r="M105" s="5" t="s">
        <v>19</v>
      </c>
      <c r="N105" s="5">
        <v>0</v>
      </c>
      <c r="O105" s="5" t="s">
        <v>19</v>
      </c>
      <c r="P105" s="5" t="s">
        <v>19</v>
      </c>
    </row>
    <row r="106" spans="1:16" x14ac:dyDescent="0.35">
      <c r="A106" s="1" t="s">
        <v>132</v>
      </c>
      <c r="B106" s="2" t="s">
        <v>190</v>
      </c>
      <c r="C106" s="2" t="s">
        <v>156</v>
      </c>
      <c r="D106" s="2" t="s">
        <v>187</v>
      </c>
      <c r="E106" s="5">
        <f>1/360</f>
        <v>2.7777777777777779E-3</v>
      </c>
      <c r="F106" s="5">
        <f>1/50</f>
        <v>0.02</v>
      </c>
      <c r="G106" s="5">
        <f>1/50</f>
        <v>0.02</v>
      </c>
      <c r="H106" s="5">
        <f>1/50</f>
        <v>0.02</v>
      </c>
      <c r="I106" s="5">
        <f>1/50</f>
        <v>0.02</v>
      </c>
      <c r="J106" s="5">
        <f>1/20</f>
        <v>0.05</v>
      </c>
      <c r="K106" s="5">
        <f>1/45</f>
        <v>2.2222222222222223E-2</v>
      </c>
      <c r="L106" s="5">
        <f>1/365</f>
        <v>2.7397260273972603E-3</v>
      </c>
      <c r="M106" s="5" t="s">
        <v>19</v>
      </c>
      <c r="N106" s="5">
        <f>1/30</f>
        <v>3.3333333333333333E-2</v>
      </c>
      <c r="O106" s="5" t="s">
        <v>19</v>
      </c>
      <c r="P106" s="5" t="s">
        <v>19</v>
      </c>
    </row>
    <row r="107" spans="1:16" x14ac:dyDescent="0.35">
      <c r="A107" s="1" t="s">
        <v>133</v>
      </c>
      <c r="B107" s="2" t="s">
        <v>190</v>
      </c>
      <c r="C107" s="2" t="s">
        <v>156</v>
      </c>
      <c r="D107" s="2" t="s">
        <v>187</v>
      </c>
      <c r="E107" s="5">
        <f t="shared" ref="E107:K107" si="5">1/52</f>
        <v>1.9230769230769232E-2</v>
      </c>
      <c r="F107" s="5">
        <f t="shared" si="5"/>
        <v>1.9230769230769232E-2</v>
      </c>
      <c r="G107" s="5">
        <f t="shared" si="5"/>
        <v>1.9230769230769232E-2</v>
      </c>
      <c r="H107" s="5">
        <f t="shared" si="5"/>
        <v>1.9230769230769232E-2</v>
      </c>
      <c r="I107" s="5">
        <f t="shared" si="5"/>
        <v>1.9230769230769232E-2</v>
      </c>
      <c r="J107" s="5">
        <f t="shared" si="5"/>
        <v>1.9230769230769232E-2</v>
      </c>
      <c r="K107" s="5">
        <f t="shared" si="5"/>
        <v>1.9230769230769232E-2</v>
      </c>
      <c r="L107" s="5">
        <f>1/182</f>
        <v>5.4945054945054949E-3</v>
      </c>
      <c r="M107" s="5" t="s">
        <v>19</v>
      </c>
      <c r="N107" s="5">
        <f>1/60.83</f>
        <v>1.643925694558606E-2</v>
      </c>
      <c r="O107" s="5" t="s">
        <v>19</v>
      </c>
      <c r="P107" s="5" t="s">
        <v>19</v>
      </c>
    </row>
    <row r="108" spans="1:16" x14ac:dyDescent="0.35">
      <c r="A108" s="1" t="s">
        <v>134</v>
      </c>
      <c r="B108" s="2" t="s">
        <v>190</v>
      </c>
      <c r="C108" s="2" t="s">
        <v>156</v>
      </c>
      <c r="D108" s="2" t="s">
        <v>187</v>
      </c>
      <c r="E108" s="5">
        <f>1/570</f>
        <v>1.7543859649122807E-3</v>
      </c>
      <c r="F108" s="5">
        <f>1/365</f>
        <v>2.7397260273972603E-3</v>
      </c>
      <c r="G108" s="5">
        <f>1/365</f>
        <v>2.7397260273972603E-3</v>
      </c>
      <c r="H108" s="5">
        <f>1/365</f>
        <v>2.7397260273972603E-3</v>
      </c>
      <c r="I108" s="5">
        <f>1/365</f>
        <v>2.7397260273972603E-3</v>
      </c>
      <c r="J108" s="5">
        <f>1/550</f>
        <v>1.8181818181818182E-3</v>
      </c>
      <c r="K108" s="5">
        <f>1/450</f>
        <v>2.2222222222222222E-3</v>
      </c>
      <c r="L108" s="5">
        <f>1/900</f>
        <v>1.1111111111111111E-3</v>
      </c>
      <c r="M108" s="5" t="s">
        <v>19</v>
      </c>
      <c r="N108" s="5">
        <f>1/750</f>
        <v>1.3333333333333333E-3</v>
      </c>
      <c r="O108" s="5" t="s">
        <v>19</v>
      </c>
      <c r="P108" s="5" t="s">
        <v>19</v>
      </c>
    </row>
    <row r="109" spans="1:16" x14ac:dyDescent="0.35">
      <c r="A109" s="1" t="s">
        <v>135</v>
      </c>
      <c r="B109" s="2" t="s">
        <v>190</v>
      </c>
      <c r="C109" s="2" t="s">
        <v>156</v>
      </c>
      <c r="D109" s="2" t="s">
        <v>187</v>
      </c>
      <c r="E109" s="5">
        <f>1/365</f>
        <v>2.7397260273972603E-3</v>
      </c>
      <c r="F109" s="5">
        <f>1/365</f>
        <v>2.7397260273972603E-3</v>
      </c>
      <c r="G109" s="5">
        <f>1/365</f>
        <v>2.7397260273972603E-3</v>
      </c>
      <c r="H109" s="5">
        <f>1/365</f>
        <v>2.7397260273972603E-3</v>
      </c>
      <c r="I109" s="5">
        <f>1/10000000000</f>
        <v>1E-10</v>
      </c>
      <c r="J109" s="5">
        <f>1/365</f>
        <v>2.7397260273972603E-3</v>
      </c>
      <c r="K109" s="5">
        <f>1/365</f>
        <v>2.7397260273972603E-3</v>
      </c>
      <c r="L109" s="5">
        <f>1/600</f>
        <v>1.6666666666666668E-3</v>
      </c>
      <c r="M109" s="5" t="s">
        <v>19</v>
      </c>
      <c r="N109" s="5">
        <f>1/365</f>
        <v>2.7397260273972603E-3</v>
      </c>
      <c r="O109" s="5" t="s">
        <v>19</v>
      </c>
      <c r="P109" s="5" t="s">
        <v>19</v>
      </c>
    </row>
    <row r="110" spans="1:16" x14ac:dyDescent="0.35">
      <c r="A110" s="1" t="s">
        <v>136</v>
      </c>
      <c r="B110" s="2" t="s">
        <v>190</v>
      </c>
      <c r="C110" s="2" t="s">
        <v>156</v>
      </c>
      <c r="D110" s="2" t="s">
        <v>187</v>
      </c>
      <c r="E110" s="5" t="s">
        <v>19</v>
      </c>
      <c r="F110" s="5">
        <f>1/365</f>
        <v>2.7397260273972603E-3</v>
      </c>
      <c r="G110" s="5">
        <f>1/365</f>
        <v>2.7397260273972603E-3</v>
      </c>
      <c r="H110" s="5">
        <f>1/365</f>
        <v>2.7397260273972603E-3</v>
      </c>
      <c r="I110" s="5">
        <f>1/10000000000</f>
        <v>1E-10</v>
      </c>
      <c r="J110" s="5">
        <f>1/50</f>
        <v>0.02</v>
      </c>
      <c r="K110" s="5">
        <f>1/50</f>
        <v>0.02</v>
      </c>
      <c r="L110" s="5">
        <f>1/50</f>
        <v>0.02</v>
      </c>
      <c r="M110" s="5" t="s">
        <v>19</v>
      </c>
      <c r="N110" s="5">
        <f>1/50</f>
        <v>0.02</v>
      </c>
      <c r="O110" s="5" t="s">
        <v>19</v>
      </c>
      <c r="P110" s="5" t="s">
        <v>19</v>
      </c>
    </row>
    <row r="111" spans="1:16" x14ac:dyDescent="0.35">
      <c r="A111" s="1" t="s">
        <v>137</v>
      </c>
      <c r="B111" s="2" t="s">
        <v>190</v>
      </c>
      <c r="C111" s="2" t="s">
        <v>156</v>
      </c>
      <c r="D111" s="2" t="s">
        <v>187</v>
      </c>
      <c r="E111" s="5" t="s">
        <v>19</v>
      </c>
      <c r="F111" s="5">
        <f>1/20</f>
        <v>0.05</v>
      </c>
      <c r="G111" s="5">
        <f>1/20</f>
        <v>0.05</v>
      </c>
      <c r="H111" s="5">
        <f>1/20</f>
        <v>0.05</v>
      </c>
      <c r="I111" s="5">
        <f>1/20</f>
        <v>0.05</v>
      </c>
      <c r="J111" s="5">
        <f>1/40</f>
        <v>2.5000000000000001E-2</v>
      </c>
      <c r="K111" s="5">
        <f>1/50</f>
        <v>0.02</v>
      </c>
      <c r="L111" s="5">
        <f>1/50</f>
        <v>0.02</v>
      </c>
      <c r="M111" s="5" t="s">
        <v>19</v>
      </c>
      <c r="N111" s="5">
        <f>1/30</f>
        <v>3.3333333333333333E-2</v>
      </c>
      <c r="O111" s="5" t="s">
        <v>19</v>
      </c>
      <c r="P111" s="5" t="s">
        <v>19</v>
      </c>
    </row>
    <row r="112" spans="1:16" x14ac:dyDescent="0.35">
      <c r="A112" s="1" t="s">
        <v>138</v>
      </c>
      <c r="B112" s="2" t="s">
        <v>190</v>
      </c>
      <c r="C112" s="2" t="s">
        <v>156</v>
      </c>
      <c r="D112" s="2" t="s">
        <v>187</v>
      </c>
      <c r="E112" s="5">
        <v>180</v>
      </c>
      <c r="F112" s="5">
        <v>110</v>
      </c>
      <c r="G112" s="5">
        <v>85</v>
      </c>
      <c r="H112" s="5">
        <v>90</v>
      </c>
      <c r="I112" s="5">
        <v>80</v>
      </c>
      <c r="J112" s="5">
        <v>180</v>
      </c>
      <c r="K112" s="5">
        <v>180</v>
      </c>
      <c r="L112" s="5">
        <v>730</v>
      </c>
      <c r="M112" s="5" t="s">
        <v>19</v>
      </c>
      <c r="N112" s="5">
        <v>250</v>
      </c>
      <c r="O112" s="5" t="s">
        <v>19</v>
      </c>
      <c r="P112" s="5" t="s">
        <v>19</v>
      </c>
    </row>
    <row r="113" spans="1:16" x14ac:dyDescent="0.35">
      <c r="A113" s="1" t="s">
        <v>139</v>
      </c>
      <c r="B113" s="2" t="s">
        <v>190</v>
      </c>
      <c r="C113" s="2" t="s">
        <v>156</v>
      </c>
      <c r="D113" s="2" t="s">
        <v>187</v>
      </c>
      <c r="E113" s="5">
        <v>4</v>
      </c>
      <c r="F113" s="5">
        <v>8.5</v>
      </c>
      <c r="G113" s="5">
        <v>6.5</v>
      </c>
      <c r="H113" s="5">
        <v>3.5</v>
      </c>
      <c r="I113" s="5">
        <v>6.5</v>
      </c>
      <c r="J113" s="5">
        <v>2</v>
      </c>
      <c r="K113" s="5">
        <v>3.5</v>
      </c>
      <c r="L113" s="5">
        <v>0.4</v>
      </c>
      <c r="M113" s="5" t="s">
        <v>19</v>
      </c>
      <c r="N113" s="5">
        <v>1</v>
      </c>
      <c r="O113" s="5" t="s">
        <v>19</v>
      </c>
      <c r="P113" s="5" t="s">
        <v>19</v>
      </c>
    </row>
    <row r="114" spans="1:16" x14ac:dyDescent="0.35">
      <c r="A114" s="1" t="s">
        <v>140</v>
      </c>
      <c r="B114" s="2" t="s">
        <v>190</v>
      </c>
      <c r="C114" s="2" t="s">
        <v>156</v>
      </c>
      <c r="D114" s="2" t="s">
        <v>187</v>
      </c>
      <c r="E114" s="5">
        <v>0.8</v>
      </c>
      <c r="F114" s="5">
        <v>1</v>
      </c>
      <c r="G114" s="5">
        <v>1.1000000000000001</v>
      </c>
      <c r="H114" s="5">
        <v>1</v>
      </c>
      <c r="I114" s="5">
        <v>1.1000000000000001</v>
      </c>
      <c r="J114" s="5">
        <v>0.45</v>
      </c>
      <c r="K114" s="5">
        <v>0.35</v>
      </c>
      <c r="L114" s="5">
        <v>0.5</v>
      </c>
      <c r="M114" s="5" t="s">
        <v>19</v>
      </c>
      <c r="N114" s="5">
        <v>0.5</v>
      </c>
      <c r="O114" s="5" t="s">
        <v>19</v>
      </c>
      <c r="P114" s="5" t="s">
        <v>19</v>
      </c>
    </row>
    <row r="115" spans="1:16" x14ac:dyDescent="0.35">
      <c r="A115" s="1" t="s">
        <v>141</v>
      </c>
      <c r="B115" s="2" t="s">
        <v>190</v>
      </c>
      <c r="C115" s="2" t="s">
        <v>156</v>
      </c>
      <c r="D115" s="2" t="s">
        <v>187</v>
      </c>
      <c r="E115" s="5" t="s">
        <v>19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 t="s">
        <v>19</v>
      </c>
      <c r="N115" s="5">
        <v>0</v>
      </c>
      <c r="O115" s="5" t="s">
        <v>19</v>
      </c>
      <c r="P115" s="5" t="s">
        <v>19</v>
      </c>
    </row>
    <row r="116" spans="1:16" x14ac:dyDescent="0.35">
      <c r="A116" s="1" t="s">
        <v>142</v>
      </c>
      <c r="B116" s="2" t="s">
        <v>190</v>
      </c>
      <c r="C116" s="2" t="s">
        <v>156</v>
      </c>
      <c r="D116" s="2" t="s">
        <v>187</v>
      </c>
      <c r="E116" s="5">
        <v>0.5</v>
      </c>
      <c r="F116" s="5">
        <v>0.2</v>
      </c>
      <c r="G116" s="5">
        <v>0.2</v>
      </c>
      <c r="H116" s="5">
        <v>0.2</v>
      </c>
      <c r="I116" s="5">
        <v>0.2</v>
      </c>
      <c r="J116" s="5">
        <v>1</v>
      </c>
      <c r="K116" s="5">
        <v>0.2</v>
      </c>
      <c r="L116" s="5">
        <v>0.6</v>
      </c>
      <c r="M116" s="5" t="s">
        <v>19</v>
      </c>
      <c r="N116" s="5">
        <v>1</v>
      </c>
      <c r="O116" s="5" t="s">
        <v>19</v>
      </c>
      <c r="P116" s="5" t="s">
        <v>19</v>
      </c>
    </row>
    <row r="117" spans="1:16" x14ac:dyDescent="0.35">
      <c r="A117" s="1" t="s">
        <v>143</v>
      </c>
      <c r="B117" s="2" t="s">
        <v>190</v>
      </c>
      <c r="C117" s="2" t="s">
        <v>156</v>
      </c>
      <c r="D117" s="2" t="s">
        <v>187</v>
      </c>
      <c r="E117" s="5" t="s">
        <v>19</v>
      </c>
      <c r="F117" s="5">
        <v>1</v>
      </c>
      <c r="G117" s="5">
        <v>1</v>
      </c>
      <c r="H117" s="5">
        <v>1</v>
      </c>
      <c r="I117" s="5">
        <v>1</v>
      </c>
      <c r="J117" s="5">
        <v>0</v>
      </c>
      <c r="K117" s="5">
        <v>0</v>
      </c>
      <c r="L117" s="5">
        <v>0.75</v>
      </c>
      <c r="M117" s="5" t="s">
        <v>19</v>
      </c>
      <c r="N117" s="5">
        <v>0</v>
      </c>
      <c r="O117" s="5" t="s">
        <v>19</v>
      </c>
      <c r="P117" s="5" t="s">
        <v>19</v>
      </c>
    </row>
    <row r="118" spans="1:16" x14ac:dyDescent="0.35">
      <c r="A118" s="1" t="s">
        <v>144</v>
      </c>
      <c r="B118" s="2" t="s">
        <v>190</v>
      </c>
      <c r="C118" s="2" t="s">
        <v>156</v>
      </c>
      <c r="D118" s="2" t="s">
        <v>187</v>
      </c>
      <c r="E118" s="5" t="s">
        <v>19</v>
      </c>
      <c r="F118" s="5">
        <v>0.5</v>
      </c>
      <c r="G118" s="5">
        <v>0.5</v>
      </c>
      <c r="H118" s="5">
        <v>0.2</v>
      </c>
      <c r="I118" s="5">
        <v>0.5</v>
      </c>
      <c r="J118" s="5">
        <v>0.1</v>
      </c>
      <c r="K118" s="5">
        <v>0.1</v>
      </c>
      <c r="L118" s="5">
        <v>0.1</v>
      </c>
      <c r="M118" s="5" t="s">
        <v>19</v>
      </c>
      <c r="N118" s="5">
        <v>0.1</v>
      </c>
      <c r="O118" s="5" t="s">
        <v>19</v>
      </c>
      <c r="P118" s="5" t="s">
        <v>19</v>
      </c>
    </row>
    <row r="119" spans="1:16" x14ac:dyDescent="0.35">
      <c r="A119" s="1" t="s">
        <v>145</v>
      </c>
      <c r="B119" s="2" t="s">
        <v>120</v>
      </c>
      <c r="C119" s="2" t="s">
        <v>156</v>
      </c>
      <c r="D119" s="2" t="s">
        <v>187</v>
      </c>
      <c r="E119" s="5">
        <v>0.99</v>
      </c>
      <c r="F119" s="5">
        <v>0.99</v>
      </c>
      <c r="G119" s="5">
        <v>0.99</v>
      </c>
      <c r="H119" s="5">
        <v>0.99</v>
      </c>
      <c r="I119" s="5">
        <v>0.99</v>
      </c>
      <c r="J119" s="5">
        <v>0.99</v>
      </c>
      <c r="K119" s="5">
        <v>0.99</v>
      </c>
      <c r="L119" s="5">
        <v>0.99</v>
      </c>
      <c r="M119" s="5" t="s">
        <v>19</v>
      </c>
      <c r="N119" s="5">
        <v>0.99</v>
      </c>
      <c r="O119" s="5" t="s">
        <v>19</v>
      </c>
      <c r="P119" s="5" t="s">
        <v>19</v>
      </c>
    </row>
    <row r="120" spans="1:16" x14ac:dyDescent="0.35">
      <c r="A120" s="1" t="s">
        <v>146</v>
      </c>
      <c r="B120" s="2" t="s">
        <v>120</v>
      </c>
      <c r="C120" s="2" t="s">
        <v>156</v>
      </c>
      <c r="D120" s="2" t="s">
        <v>187</v>
      </c>
      <c r="E120" s="5" t="s">
        <v>19</v>
      </c>
      <c r="F120" s="5" t="s">
        <v>19</v>
      </c>
      <c r="G120" s="5" t="s">
        <v>19</v>
      </c>
      <c r="H120" s="5" t="s">
        <v>19</v>
      </c>
      <c r="I120" s="5" t="s">
        <v>19</v>
      </c>
      <c r="J120" s="5">
        <v>0.15</v>
      </c>
      <c r="K120" s="5" t="s">
        <v>19</v>
      </c>
      <c r="L120" s="5" t="s">
        <v>19</v>
      </c>
      <c r="M120" s="5" t="s">
        <v>19</v>
      </c>
      <c r="N120" s="5" t="s">
        <v>19</v>
      </c>
      <c r="O120" s="5" t="s">
        <v>19</v>
      </c>
      <c r="P120" s="5" t="s">
        <v>19</v>
      </c>
    </row>
    <row r="121" spans="1:16" x14ac:dyDescent="0.35">
      <c r="A121" s="1" t="s">
        <v>147</v>
      </c>
      <c r="B121" s="2" t="s">
        <v>120</v>
      </c>
      <c r="C121" s="2" t="s">
        <v>156</v>
      </c>
      <c r="D121" s="2" t="s">
        <v>187</v>
      </c>
      <c r="E121" s="5">
        <v>6</v>
      </c>
      <c r="F121" s="5">
        <v>6</v>
      </c>
      <c r="G121" s="5">
        <v>5</v>
      </c>
      <c r="H121" s="5">
        <v>12</v>
      </c>
      <c r="I121" s="5">
        <v>5.5</v>
      </c>
      <c r="J121" s="5">
        <v>1</v>
      </c>
      <c r="K121" s="5">
        <v>-1</v>
      </c>
      <c r="L121" s="5">
        <v>11</v>
      </c>
      <c r="M121" s="5" t="s">
        <v>19</v>
      </c>
      <c r="N121" s="5">
        <v>2</v>
      </c>
      <c r="O121" s="5" t="s">
        <v>19</v>
      </c>
      <c r="P121" s="5" t="s">
        <v>19</v>
      </c>
    </row>
    <row r="122" spans="1:16" x14ac:dyDescent="0.35">
      <c r="A122" s="1" t="s">
        <v>148</v>
      </c>
      <c r="B122" s="2" t="s">
        <v>120</v>
      </c>
      <c r="C122" s="2" t="s">
        <v>156</v>
      </c>
      <c r="D122" s="2" t="s">
        <v>187</v>
      </c>
      <c r="E122" s="5" t="s">
        <v>19</v>
      </c>
      <c r="F122" s="5" t="s">
        <v>19</v>
      </c>
      <c r="G122" s="5" t="s">
        <v>19</v>
      </c>
      <c r="H122" s="5" t="s">
        <v>19</v>
      </c>
      <c r="I122" s="5" t="s">
        <v>19</v>
      </c>
      <c r="J122" s="5" t="s">
        <v>19</v>
      </c>
      <c r="K122" s="5" t="s">
        <v>19</v>
      </c>
      <c r="L122" s="5" t="s">
        <v>19</v>
      </c>
      <c r="M122" s="5" t="s">
        <v>19</v>
      </c>
      <c r="N122" s="5" t="s">
        <v>19</v>
      </c>
      <c r="O122" s="5" t="s">
        <v>19</v>
      </c>
      <c r="P122" s="5" t="s">
        <v>19</v>
      </c>
    </row>
    <row r="123" spans="1:16" x14ac:dyDescent="0.35">
      <c r="A123" s="1" t="s">
        <v>149</v>
      </c>
      <c r="B123" s="2" t="s">
        <v>120</v>
      </c>
      <c r="C123" s="2" t="s">
        <v>156</v>
      </c>
      <c r="D123" s="2" t="s">
        <v>187</v>
      </c>
      <c r="E123" s="5" t="s">
        <v>19</v>
      </c>
      <c r="F123" s="5" t="s">
        <v>19</v>
      </c>
      <c r="G123" s="5" t="s">
        <v>19</v>
      </c>
      <c r="H123" s="5" t="s">
        <v>19</v>
      </c>
      <c r="I123" s="5" t="s">
        <v>19</v>
      </c>
      <c r="J123" s="5" t="s">
        <v>19</v>
      </c>
      <c r="K123" s="5" t="s">
        <v>19</v>
      </c>
      <c r="L123" s="5" t="s">
        <v>19</v>
      </c>
      <c r="M123" s="5" t="s">
        <v>19</v>
      </c>
      <c r="N123" s="5" t="s">
        <v>19</v>
      </c>
      <c r="O123" s="5" t="s">
        <v>19</v>
      </c>
      <c r="P123" s="5" t="s">
        <v>19</v>
      </c>
    </row>
    <row r="124" spans="1:16" x14ac:dyDescent="0.35">
      <c r="A124" s="1" t="s">
        <v>150</v>
      </c>
      <c r="B124" s="2" t="s">
        <v>120</v>
      </c>
      <c r="C124" s="2" t="s">
        <v>156</v>
      </c>
      <c r="D124" s="2" t="s">
        <v>187</v>
      </c>
      <c r="E124" s="5">
        <v>25</v>
      </c>
      <c r="F124" s="5">
        <v>70</v>
      </c>
      <c r="G124" s="5">
        <v>45</v>
      </c>
      <c r="H124" s="5">
        <v>40</v>
      </c>
      <c r="I124" s="5">
        <v>50</v>
      </c>
      <c r="J124" s="5">
        <v>15</v>
      </c>
      <c r="K124" s="5">
        <v>20</v>
      </c>
      <c r="L124" s="5">
        <v>15</v>
      </c>
      <c r="M124" s="5" t="s">
        <v>19</v>
      </c>
      <c r="N124" s="5">
        <v>20</v>
      </c>
      <c r="O124" s="5" t="s">
        <v>19</v>
      </c>
      <c r="P124" s="5" t="s">
        <v>19</v>
      </c>
    </row>
    <row r="125" spans="1:16" x14ac:dyDescent="0.35">
      <c r="A125" s="1" t="s">
        <v>151</v>
      </c>
      <c r="B125" s="2" t="s">
        <v>120</v>
      </c>
      <c r="C125" s="2" t="s">
        <v>156</v>
      </c>
      <c r="D125" s="2" t="s">
        <v>187</v>
      </c>
      <c r="E125" s="5">
        <v>0.1</v>
      </c>
      <c r="F125" s="5">
        <v>0.01</v>
      </c>
      <c r="G125" s="5">
        <v>0.01</v>
      </c>
      <c r="H125" s="5">
        <v>0.01</v>
      </c>
      <c r="I125" s="5">
        <v>0.01</v>
      </c>
      <c r="J125" s="5">
        <v>0.05</v>
      </c>
      <c r="K125" s="5">
        <v>0.1</v>
      </c>
      <c r="L125" s="5">
        <v>1E-3</v>
      </c>
      <c r="M125" s="5" t="s">
        <v>19</v>
      </c>
      <c r="N125" s="5">
        <v>0.1</v>
      </c>
      <c r="O125" s="5" t="s">
        <v>19</v>
      </c>
      <c r="P125" s="5" t="s">
        <v>19</v>
      </c>
    </row>
    <row r="126" spans="1:16" x14ac:dyDescent="0.35">
      <c r="A126" s="1" t="s">
        <v>152</v>
      </c>
      <c r="B126" s="2" t="s">
        <v>120</v>
      </c>
      <c r="C126" s="2" t="s">
        <v>156</v>
      </c>
      <c r="D126" s="2" t="s">
        <v>187</v>
      </c>
      <c r="E126" s="5">
        <v>220</v>
      </c>
      <c r="F126" s="5">
        <v>200</v>
      </c>
      <c r="G126" s="5">
        <v>200</v>
      </c>
      <c r="H126" s="5">
        <v>367</v>
      </c>
      <c r="I126" s="5">
        <v>200</v>
      </c>
      <c r="J126" s="5">
        <v>250</v>
      </c>
      <c r="K126" s="5">
        <v>250</v>
      </c>
      <c r="L126" s="5">
        <v>210</v>
      </c>
      <c r="M126" s="5" t="s">
        <v>19</v>
      </c>
      <c r="N126" s="5">
        <v>366</v>
      </c>
      <c r="O126" s="5" t="s">
        <v>19</v>
      </c>
      <c r="P126" s="5" t="s">
        <v>19</v>
      </c>
    </row>
    <row r="127" spans="1:16" x14ac:dyDescent="0.35">
      <c r="A127" s="1" t="s">
        <v>153</v>
      </c>
      <c r="B127" s="2" t="s">
        <v>120</v>
      </c>
      <c r="C127" s="2" t="s">
        <v>156</v>
      </c>
      <c r="D127" s="2" t="s">
        <v>187</v>
      </c>
      <c r="E127" s="5" t="s">
        <v>19</v>
      </c>
      <c r="F127" s="5">
        <v>11</v>
      </c>
      <c r="G127" s="5">
        <v>11</v>
      </c>
      <c r="H127" s="5">
        <v>10.5</v>
      </c>
      <c r="I127" s="5">
        <v>11</v>
      </c>
      <c r="J127" s="5">
        <v>12</v>
      </c>
      <c r="K127" s="5">
        <v>12.2</v>
      </c>
      <c r="L127" s="5">
        <v>12.1</v>
      </c>
      <c r="M127" s="5" t="s">
        <v>19</v>
      </c>
      <c r="N127" s="5">
        <v>9</v>
      </c>
      <c r="O127" s="5" t="s">
        <v>19</v>
      </c>
      <c r="P127" s="5" t="s">
        <v>19</v>
      </c>
    </row>
    <row r="128" spans="1:16" x14ac:dyDescent="0.35">
      <c r="A128" s="1" t="s">
        <v>154</v>
      </c>
      <c r="B128" s="2" t="s">
        <v>120</v>
      </c>
      <c r="C128" s="2" t="s">
        <v>156</v>
      </c>
      <c r="D128" s="2" t="s">
        <v>187</v>
      </c>
      <c r="E128" s="5">
        <v>12.5</v>
      </c>
      <c r="F128" s="5">
        <v>11.2</v>
      </c>
      <c r="G128" s="5">
        <v>11.2</v>
      </c>
      <c r="H128" s="5">
        <v>10.5</v>
      </c>
      <c r="I128" s="5">
        <v>11.4</v>
      </c>
      <c r="J128" s="5">
        <v>10.199999999999999</v>
      </c>
      <c r="K128" s="5">
        <v>11.2</v>
      </c>
      <c r="L128" s="5">
        <v>10.199999999999999</v>
      </c>
      <c r="M128" s="5" t="s">
        <v>19</v>
      </c>
      <c r="N128" s="5">
        <v>9</v>
      </c>
      <c r="O128" s="5" t="s">
        <v>19</v>
      </c>
      <c r="P128" s="5" t="s">
        <v>19</v>
      </c>
    </row>
    <row r="129" spans="1:16" x14ac:dyDescent="0.35">
      <c r="A129" s="1" t="s">
        <v>191</v>
      </c>
      <c r="B129" s="2" t="s">
        <v>158</v>
      </c>
      <c r="C129" s="2" t="s">
        <v>157</v>
      </c>
      <c r="D129" s="2" t="s">
        <v>187</v>
      </c>
      <c r="E129" s="4">
        <v>979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305</v>
      </c>
      <c r="N129" s="2">
        <v>80</v>
      </c>
      <c r="O129" s="2">
        <v>0</v>
      </c>
      <c r="P129" s="2" t="s">
        <v>19</v>
      </c>
    </row>
    <row r="130" spans="1:16" x14ac:dyDescent="0.35">
      <c r="A130" s="1" t="s">
        <v>192</v>
      </c>
      <c r="B130" s="2" t="s">
        <v>158</v>
      </c>
      <c r="C130" s="2" t="s">
        <v>157</v>
      </c>
      <c r="D130" s="2" t="s">
        <v>187</v>
      </c>
      <c r="E130" s="4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160</v>
      </c>
      <c r="L130" s="2">
        <v>644</v>
      </c>
      <c r="M130" s="2">
        <v>0</v>
      </c>
      <c r="N130" s="2">
        <v>89</v>
      </c>
      <c r="O130" s="2">
        <v>0</v>
      </c>
      <c r="P130" s="2" t="s">
        <v>19</v>
      </c>
    </row>
    <row r="131" spans="1:16" x14ac:dyDescent="0.35">
      <c r="A131" s="1" t="s">
        <v>193</v>
      </c>
      <c r="B131" s="2" t="s">
        <v>159</v>
      </c>
      <c r="C131" s="2" t="s">
        <v>157</v>
      </c>
      <c r="D131" s="2" t="s">
        <v>189</v>
      </c>
      <c r="E131" s="4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 t="s">
        <v>19</v>
      </c>
    </row>
    <row r="132" spans="1:16" x14ac:dyDescent="0.35">
      <c r="A132" s="1" t="s">
        <v>194</v>
      </c>
      <c r="B132" s="2" t="s">
        <v>159</v>
      </c>
      <c r="C132" s="2" t="s">
        <v>157</v>
      </c>
      <c r="D132" s="2" t="s">
        <v>189</v>
      </c>
      <c r="E132" s="4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 t="s">
        <v>19</v>
      </c>
    </row>
    <row r="133" spans="1:16" x14ac:dyDescent="0.35">
      <c r="A133" s="1" t="s">
        <v>195</v>
      </c>
      <c r="B133" s="2" t="s">
        <v>160</v>
      </c>
      <c r="C133" s="2" t="s">
        <v>157</v>
      </c>
      <c r="D133" s="2" t="s">
        <v>189</v>
      </c>
      <c r="E133" s="4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 t="s">
        <v>19</v>
      </c>
    </row>
    <row r="134" spans="1:16" x14ac:dyDescent="0.35">
      <c r="A134" s="1" t="s">
        <v>196</v>
      </c>
      <c r="B134" s="2" t="s">
        <v>160</v>
      </c>
      <c r="C134" s="2" t="s">
        <v>157</v>
      </c>
      <c r="D134" s="2" t="s">
        <v>189</v>
      </c>
      <c r="E134" s="4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 t="s">
        <v>19</v>
      </c>
    </row>
    <row r="135" spans="1:16" x14ac:dyDescent="0.35">
      <c r="A135" s="1" t="s">
        <v>197</v>
      </c>
      <c r="B135" s="2" t="s">
        <v>161</v>
      </c>
      <c r="C135" s="2" t="s">
        <v>157</v>
      </c>
      <c r="D135" s="2" t="s">
        <v>189</v>
      </c>
      <c r="E135" s="4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 t="s">
        <v>19</v>
      </c>
    </row>
    <row r="136" spans="1:16" x14ac:dyDescent="0.35">
      <c r="A136" s="1" t="s">
        <v>198</v>
      </c>
      <c r="B136" s="2" t="s">
        <v>161</v>
      </c>
      <c r="C136" s="2" t="s">
        <v>157</v>
      </c>
      <c r="D136" s="2" t="s">
        <v>189</v>
      </c>
      <c r="E136" s="4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 t="s">
        <v>19</v>
      </c>
    </row>
    <row r="137" spans="1:16" x14ac:dyDescent="0.35">
      <c r="A137" s="1" t="s">
        <v>199</v>
      </c>
      <c r="B137" s="2" t="s">
        <v>162</v>
      </c>
      <c r="C137" s="2" t="s">
        <v>157</v>
      </c>
      <c r="D137" s="2" t="s">
        <v>189</v>
      </c>
      <c r="E137" s="4">
        <v>368.55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368.55</v>
      </c>
      <c r="N137" s="2">
        <v>368.55</v>
      </c>
      <c r="O137" s="2">
        <v>368.55</v>
      </c>
      <c r="P137" s="2" t="s">
        <v>19</v>
      </c>
    </row>
    <row r="138" spans="1:16" x14ac:dyDescent="0.35">
      <c r="A138" s="1" t="s">
        <v>200</v>
      </c>
      <c r="B138" s="2" t="s">
        <v>162</v>
      </c>
      <c r="C138" s="2" t="s">
        <v>157</v>
      </c>
      <c r="D138" s="2" t="s">
        <v>189</v>
      </c>
      <c r="E138" s="4">
        <v>0</v>
      </c>
      <c r="F138" s="2">
        <v>368.55</v>
      </c>
      <c r="G138" s="2">
        <v>368.55</v>
      </c>
      <c r="H138" s="2">
        <v>368.55</v>
      </c>
      <c r="I138" s="2">
        <v>368.55</v>
      </c>
      <c r="J138" s="2">
        <v>368.55</v>
      </c>
      <c r="K138" s="2">
        <v>368.55</v>
      </c>
      <c r="L138" s="2">
        <v>368.55</v>
      </c>
      <c r="M138" s="2">
        <v>0</v>
      </c>
      <c r="N138" s="2">
        <v>0</v>
      </c>
      <c r="O138" s="2">
        <v>0</v>
      </c>
      <c r="P138" s="2" t="s">
        <v>19</v>
      </c>
    </row>
    <row r="139" spans="1:16" x14ac:dyDescent="0.35">
      <c r="A139" s="1" t="s">
        <v>201</v>
      </c>
      <c r="B139" s="7" t="s">
        <v>203</v>
      </c>
      <c r="C139" s="2" t="s">
        <v>157</v>
      </c>
      <c r="D139" s="2" t="s">
        <v>189</v>
      </c>
      <c r="E139" s="4">
        <v>368.55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368.55</v>
      </c>
      <c r="N139" s="2">
        <v>368.55</v>
      </c>
      <c r="O139" s="2">
        <v>368.55</v>
      </c>
      <c r="P139" s="2" t="s">
        <v>19</v>
      </c>
    </row>
    <row r="140" spans="1:16" x14ac:dyDescent="0.35">
      <c r="A140" s="1" t="s">
        <v>202</v>
      </c>
      <c r="B140" s="7" t="s">
        <v>203</v>
      </c>
      <c r="C140" s="2" t="s">
        <v>157</v>
      </c>
      <c r="D140" s="2" t="s">
        <v>189</v>
      </c>
      <c r="E140" s="4">
        <v>0</v>
      </c>
      <c r="F140" s="2">
        <v>368.55</v>
      </c>
      <c r="G140" s="2">
        <v>368.55</v>
      </c>
      <c r="H140" s="2">
        <v>368.55</v>
      </c>
      <c r="I140" s="2">
        <v>368.55</v>
      </c>
      <c r="J140" s="2">
        <v>368.55</v>
      </c>
      <c r="K140" s="2">
        <v>368.55</v>
      </c>
      <c r="L140" s="2">
        <v>368.55</v>
      </c>
      <c r="M140" s="2">
        <v>0</v>
      </c>
      <c r="N140" s="2">
        <v>0</v>
      </c>
      <c r="O140" s="2">
        <v>0</v>
      </c>
      <c r="P140" s="2" t="s">
        <v>19</v>
      </c>
    </row>
    <row r="141" spans="1:16" x14ac:dyDescent="0.35">
      <c r="A141" s="1" t="s">
        <v>204</v>
      </c>
      <c r="B141" s="2" t="s">
        <v>163</v>
      </c>
      <c r="C141" s="2" t="s">
        <v>157</v>
      </c>
      <c r="D141" s="2" t="s">
        <v>189</v>
      </c>
      <c r="E141" s="4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102</v>
      </c>
      <c r="O141" s="2">
        <v>0</v>
      </c>
      <c r="P141" s="2" t="s">
        <v>19</v>
      </c>
    </row>
    <row r="142" spans="1:16" x14ac:dyDescent="0.35">
      <c r="A142" s="1" t="s">
        <v>205</v>
      </c>
      <c r="B142" s="2" t="s">
        <v>163</v>
      </c>
      <c r="C142" s="2" t="s">
        <v>157</v>
      </c>
      <c r="D142" s="2" t="s">
        <v>189</v>
      </c>
      <c r="E142" s="4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 t="s">
        <v>19</v>
      </c>
    </row>
    <row r="143" spans="1:16" x14ac:dyDescent="0.35">
      <c r="A143" s="1" t="s">
        <v>206</v>
      </c>
      <c r="B143" s="2" t="s">
        <v>164</v>
      </c>
      <c r="C143" s="2" t="s">
        <v>157</v>
      </c>
      <c r="D143" s="2" t="s">
        <v>187</v>
      </c>
      <c r="E143" s="4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1</v>
      </c>
      <c r="P143" s="2" t="s">
        <v>19</v>
      </c>
    </row>
    <row r="144" spans="1:16" x14ac:dyDescent="0.35">
      <c r="A144" s="1" t="s">
        <v>207</v>
      </c>
      <c r="B144" s="2" t="s">
        <v>164</v>
      </c>
      <c r="C144" s="2" t="s">
        <v>157</v>
      </c>
      <c r="D144" s="2" t="s">
        <v>187</v>
      </c>
      <c r="E144" s="4">
        <v>0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0</v>
      </c>
      <c r="N144" s="2">
        <v>1</v>
      </c>
      <c r="O144" s="2">
        <v>1</v>
      </c>
      <c r="P144" s="2" t="s">
        <v>19</v>
      </c>
    </row>
    <row r="145" spans="1:16" x14ac:dyDescent="0.35">
      <c r="A145" s="1" t="s">
        <v>208</v>
      </c>
      <c r="B145" s="2" t="s">
        <v>165</v>
      </c>
      <c r="C145" s="2" t="s">
        <v>157</v>
      </c>
      <c r="D145" s="2" t="s">
        <v>189</v>
      </c>
      <c r="E145" s="4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1</v>
      </c>
      <c r="P145" s="2" t="s">
        <v>19</v>
      </c>
    </row>
    <row r="146" spans="1:16" x14ac:dyDescent="0.35">
      <c r="A146" s="1" t="s">
        <v>209</v>
      </c>
      <c r="B146" s="2" t="s">
        <v>165</v>
      </c>
      <c r="C146" s="2" t="s">
        <v>157</v>
      </c>
      <c r="D146" s="2" t="s">
        <v>189</v>
      </c>
      <c r="E146" s="4">
        <v>0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0</v>
      </c>
      <c r="N146" s="2">
        <v>0</v>
      </c>
      <c r="O146" s="2">
        <v>0</v>
      </c>
      <c r="P146" s="2" t="s">
        <v>19</v>
      </c>
    </row>
    <row r="147" spans="1:16" x14ac:dyDescent="0.35">
      <c r="A147" s="1" t="s">
        <v>210</v>
      </c>
      <c r="B147" s="2" t="s">
        <v>168</v>
      </c>
      <c r="C147" s="2" t="s">
        <v>157</v>
      </c>
      <c r="D147" s="2" t="s">
        <v>187</v>
      </c>
      <c r="E147" s="4">
        <v>1</v>
      </c>
      <c r="F147" s="2">
        <v>1</v>
      </c>
      <c r="G147" s="2">
        <v>1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1</v>
      </c>
      <c r="N147" s="2">
        <v>1</v>
      </c>
      <c r="O147" s="2">
        <v>1</v>
      </c>
      <c r="P147" s="2" t="s">
        <v>19</v>
      </c>
    </row>
    <row r="148" spans="1:16" x14ac:dyDescent="0.35">
      <c r="A148" s="1" t="s">
        <v>211</v>
      </c>
      <c r="B148" s="2" t="s">
        <v>168</v>
      </c>
      <c r="C148" s="2" t="s">
        <v>157</v>
      </c>
      <c r="D148" s="2" t="s">
        <v>187</v>
      </c>
      <c r="E148" s="4">
        <v>0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0</v>
      </c>
      <c r="N148" s="2">
        <v>1</v>
      </c>
      <c r="O148" s="2">
        <v>1</v>
      </c>
      <c r="P148" s="2" t="s">
        <v>19</v>
      </c>
    </row>
    <row r="149" spans="1:16" x14ac:dyDescent="0.35">
      <c r="A149" s="1" t="s">
        <v>212</v>
      </c>
      <c r="B149" s="2" t="s">
        <v>167</v>
      </c>
      <c r="C149" s="2" t="s">
        <v>157</v>
      </c>
      <c r="D149" s="2" t="s">
        <v>187</v>
      </c>
      <c r="E149" s="4">
        <v>10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15</v>
      </c>
      <c r="N149" s="2">
        <v>13.5</v>
      </c>
      <c r="O149" s="2">
        <v>22</v>
      </c>
      <c r="P149" s="2" t="s">
        <v>19</v>
      </c>
    </row>
    <row r="150" spans="1:16" x14ac:dyDescent="0.35">
      <c r="A150" s="1" t="s">
        <v>213</v>
      </c>
      <c r="B150" s="2" t="s">
        <v>167</v>
      </c>
      <c r="C150" s="2" t="s">
        <v>157</v>
      </c>
      <c r="D150" s="2" t="s">
        <v>187</v>
      </c>
      <c r="E150" s="4">
        <v>0</v>
      </c>
      <c r="F150" s="2">
        <v>0.15</v>
      </c>
      <c r="G150" s="2">
        <v>0.15</v>
      </c>
      <c r="H150" s="2">
        <v>0.15</v>
      </c>
      <c r="I150" s="2">
        <v>0.15</v>
      </c>
      <c r="J150" s="2">
        <v>0.1</v>
      </c>
      <c r="K150" s="2">
        <v>0.15</v>
      </c>
      <c r="L150" s="2">
        <v>0.5</v>
      </c>
      <c r="M150" s="2">
        <v>0</v>
      </c>
      <c r="N150" s="2">
        <v>0.1</v>
      </c>
      <c r="O150" s="2">
        <v>0</v>
      </c>
      <c r="P150" s="2" t="s">
        <v>19</v>
      </c>
    </row>
    <row r="151" spans="1:16" x14ac:dyDescent="0.35">
      <c r="A151" s="1" t="s">
        <v>214</v>
      </c>
      <c r="B151" s="2" t="s">
        <v>166</v>
      </c>
      <c r="C151" s="2" t="s">
        <v>157</v>
      </c>
      <c r="D151" s="2" t="s">
        <v>187</v>
      </c>
      <c r="E151" s="4">
        <v>1000</v>
      </c>
      <c r="F151" s="2">
        <v>0</v>
      </c>
      <c r="G151" s="2">
        <v>0</v>
      </c>
      <c r="H151" s="2">
        <v>0</v>
      </c>
      <c r="I151" s="2">
        <v>0</v>
      </c>
      <c r="J151" s="2">
        <v>1000</v>
      </c>
      <c r="K151" s="2">
        <v>1000</v>
      </c>
      <c r="L151" s="2">
        <v>1000</v>
      </c>
      <c r="M151" s="2">
        <v>1000</v>
      </c>
      <c r="N151" s="2">
        <v>1000</v>
      </c>
      <c r="O151" s="2">
        <v>1000</v>
      </c>
      <c r="P151" s="2" t="s">
        <v>19</v>
      </c>
    </row>
    <row r="152" spans="1:16" x14ac:dyDescent="0.35">
      <c r="A152" s="1" t="s">
        <v>215</v>
      </c>
      <c r="B152" s="2" t="s">
        <v>166</v>
      </c>
      <c r="C152" s="2" t="s">
        <v>157</v>
      </c>
      <c r="D152" s="2" t="s">
        <v>187</v>
      </c>
      <c r="E152" s="4">
        <v>1000</v>
      </c>
      <c r="F152" s="2">
        <v>1000</v>
      </c>
      <c r="G152" s="2">
        <v>1000</v>
      </c>
      <c r="H152" s="2">
        <v>1000</v>
      </c>
      <c r="I152" s="2">
        <v>1000</v>
      </c>
      <c r="J152" s="2">
        <v>1000</v>
      </c>
      <c r="K152" s="2">
        <v>1000</v>
      </c>
      <c r="L152" s="2">
        <v>1000</v>
      </c>
      <c r="M152" s="2">
        <v>1000</v>
      </c>
      <c r="N152" s="2">
        <v>1000</v>
      </c>
      <c r="O152" s="2">
        <v>1000</v>
      </c>
      <c r="P152" s="2" t="s">
        <v>19</v>
      </c>
    </row>
    <row r="153" spans="1:16" x14ac:dyDescent="0.35">
      <c r="A153" s="1" t="s">
        <v>216</v>
      </c>
      <c r="B153" s="2" t="s">
        <v>169</v>
      </c>
      <c r="C153" s="2" t="s">
        <v>157</v>
      </c>
      <c r="D153" s="2" t="s">
        <v>189</v>
      </c>
      <c r="E153" s="4">
        <v>3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</v>
      </c>
      <c r="N153" s="2">
        <v>0</v>
      </c>
      <c r="O153" s="2">
        <v>0</v>
      </c>
      <c r="P153" s="2" t="s">
        <v>19</v>
      </c>
    </row>
    <row r="154" spans="1:16" x14ac:dyDescent="0.35">
      <c r="A154" s="1" t="s">
        <v>217</v>
      </c>
      <c r="B154" s="2" t="s">
        <v>169</v>
      </c>
      <c r="C154" s="2" t="s">
        <v>157</v>
      </c>
      <c r="D154" s="2" t="s">
        <v>189</v>
      </c>
      <c r="E154" s="4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 t="s">
        <v>19</v>
      </c>
    </row>
    <row r="155" spans="1:16" x14ac:dyDescent="0.35">
      <c r="A155" s="1" t="s">
        <v>218</v>
      </c>
      <c r="B155" s="2" t="s">
        <v>170</v>
      </c>
      <c r="C155" s="2" t="s">
        <v>157</v>
      </c>
      <c r="D155" s="2" t="s">
        <v>189</v>
      </c>
      <c r="E155" s="4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 t="s">
        <v>19</v>
      </c>
    </row>
    <row r="156" spans="1:16" x14ac:dyDescent="0.35">
      <c r="A156" s="1" t="s">
        <v>219</v>
      </c>
      <c r="B156" s="2" t="s">
        <v>170</v>
      </c>
      <c r="C156" s="2" t="s">
        <v>157</v>
      </c>
      <c r="D156" s="2" t="s">
        <v>189</v>
      </c>
      <c r="E156" s="4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 t="s">
        <v>19</v>
      </c>
    </row>
    <row r="157" spans="1:16" x14ac:dyDescent="0.35">
      <c r="A157" s="1" t="s">
        <v>220</v>
      </c>
      <c r="B157" s="2" t="s">
        <v>171</v>
      </c>
      <c r="C157" s="2" t="s">
        <v>157</v>
      </c>
      <c r="D157" s="2" t="s">
        <v>189</v>
      </c>
      <c r="E157" s="4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 t="s">
        <v>19</v>
      </c>
    </row>
    <row r="158" spans="1:16" x14ac:dyDescent="0.35">
      <c r="A158" s="1" t="s">
        <v>221</v>
      </c>
      <c r="B158" s="2" t="s">
        <v>171</v>
      </c>
      <c r="C158" s="2" t="s">
        <v>157</v>
      </c>
      <c r="D158" s="2" t="s">
        <v>189</v>
      </c>
      <c r="E158" s="4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 t="s">
        <v>19</v>
      </c>
    </row>
    <row r="159" spans="1:16" x14ac:dyDescent="0.35">
      <c r="A159" s="1" t="s">
        <v>222</v>
      </c>
      <c r="B159" s="2" t="s">
        <v>172</v>
      </c>
      <c r="C159" s="2" t="s">
        <v>157</v>
      </c>
      <c r="D159" s="2" t="s">
        <v>189</v>
      </c>
      <c r="E159" s="4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 t="s">
        <v>19</v>
      </c>
    </row>
    <row r="160" spans="1:16" x14ac:dyDescent="0.35">
      <c r="A160" s="1" t="s">
        <v>223</v>
      </c>
      <c r="B160" s="2" t="s">
        <v>172</v>
      </c>
      <c r="C160" s="2" t="s">
        <v>157</v>
      </c>
      <c r="D160" s="2" t="s">
        <v>189</v>
      </c>
      <c r="E160" s="4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 t="s">
        <v>19</v>
      </c>
    </row>
    <row r="161" spans="1:16" x14ac:dyDescent="0.35">
      <c r="A161" s="1" t="s">
        <v>224</v>
      </c>
      <c r="B161" s="2" t="s">
        <v>173</v>
      </c>
      <c r="C161" s="2" t="s">
        <v>157</v>
      </c>
      <c r="D161" s="2" t="s">
        <v>189</v>
      </c>
      <c r="E161" s="4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 t="s">
        <v>19</v>
      </c>
    </row>
    <row r="162" spans="1:16" x14ac:dyDescent="0.35">
      <c r="A162" s="1" t="s">
        <v>225</v>
      </c>
      <c r="B162" s="2" t="s">
        <v>173</v>
      </c>
      <c r="C162" s="2" t="s">
        <v>157</v>
      </c>
      <c r="D162" s="2" t="s">
        <v>189</v>
      </c>
      <c r="E162" s="4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 t="s">
        <v>19</v>
      </c>
    </row>
    <row r="163" spans="1:16" x14ac:dyDescent="0.35">
      <c r="A163" s="1" t="s">
        <v>226</v>
      </c>
      <c r="B163" s="2" t="s">
        <v>174</v>
      </c>
      <c r="C163" s="2" t="s">
        <v>157</v>
      </c>
      <c r="D163" s="2" t="s">
        <v>187</v>
      </c>
      <c r="E163" s="4">
        <v>1000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1000</v>
      </c>
      <c r="N163" s="2">
        <v>1000</v>
      </c>
      <c r="O163" s="2">
        <v>1000</v>
      </c>
      <c r="P163" s="2" t="s">
        <v>19</v>
      </c>
    </row>
    <row r="164" spans="1:16" x14ac:dyDescent="0.35">
      <c r="A164" s="1" t="s">
        <v>227</v>
      </c>
      <c r="B164" s="2" t="s">
        <v>174</v>
      </c>
      <c r="C164" s="2" t="s">
        <v>157</v>
      </c>
      <c r="D164" s="2" t="s">
        <v>187</v>
      </c>
      <c r="E164" s="4">
        <v>0</v>
      </c>
      <c r="F164" s="2">
        <v>1000</v>
      </c>
      <c r="G164" s="2">
        <v>1000</v>
      </c>
      <c r="H164" s="2">
        <v>1000</v>
      </c>
      <c r="I164" s="2">
        <v>1000</v>
      </c>
      <c r="J164" s="2">
        <v>1000</v>
      </c>
      <c r="K164" s="2">
        <v>1000</v>
      </c>
      <c r="L164" s="2">
        <v>1000</v>
      </c>
      <c r="M164" s="2">
        <v>0</v>
      </c>
      <c r="N164" s="2">
        <v>1000</v>
      </c>
      <c r="O164" s="2">
        <v>0</v>
      </c>
      <c r="P164" s="2" t="s">
        <v>19</v>
      </c>
    </row>
    <row r="165" spans="1:16" x14ac:dyDescent="0.35">
      <c r="A165" s="1" t="s">
        <v>228</v>
      </c>
      <c r="B165" s="2" t="s">
        <v>175</v>
      </c>
      <c r="C165" s="2" t="s">
        <v>157</v>
      </c>
      <c r="D165" s="2" t="s">
        <v>187</v>
      </c>
      <c r="E165" s="4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3</v>
      </c>
      <c r="O165" s="2">
        <v>1</v>
      </c>
      <c r="P165" s="2" t="s">
        <v>19</v>
      </c>
    </row>
    <row r="166" spans="1:16" x14ac:dyDescent="0.35">
      <c r="A166" s="1" t="s">
        <v>229</v>
      </c>
      <c r="B166" s="2" t="s">
        <v>175</v>
      </c>
      <c r="C166" s="2" t="s">
        <v>157</v>
      </c>
      <c r="D166" s="2" t="s">
        <v>187</v>
      </c>
      <c r="E166" s="4">
        <v>0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0</v>
      </c>
      <c r="N166" s="2">
        <v>3</v>
      </c>
      <c r="O166" s="2">
        <v>0</v>
      </c>
      <c r="P166" s="2" t="s">
        <v>19</v>
      </c>
    </row>
    <row r="167" spans="1:16" x14ac:dyDescent="0.35">
      <c r="A167" s="1" t="s">
        <v>230</v>
      </c>
      <c r="B167" s="2" t="s">
        <v>176</v>
      </c>
      <c r="C167" s="2" t="s">
        <v>157</v>
      </c>
      <c r="D167" s="2" t="s">
        <v>187</v>
      </c>
      <c r="E167" s="4">
        <v>1000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1000</v>
      </c>
      <c r="N167" s="2">
        <v>1000</v>
      </c>
      <c r="O167" s="2">
        <v>1000</v>
      </c>
      <c r="P167" s="2" t="s">
        <v>19</v>
      </c>
    </row>
    <row r="168" spans="1:16" x14ac:dyDescent="0.35">
      <c r="A168" s="1" t="s">
        <v>231</v>
      </c>
      <c r="B168" s="2" t="s">
        <v>176</v>
      </c>
      <c r="C168" s="2" t="s">
        <v>157</v>
      </c>
      <c r="D168" s="2" t="s">
        <v>187</v>
      </c>
      <c r="E168" s="4">
        <v>0</v>
      </c>
      <c r="F168" s="2">
        <v>1000</v>
      </c>
      <c r="G168" s="2">
        <v>1000</v>
      </c>
      <c r="H168" s="2">
        <v>1000</v>
      </c>
      <c r="I168" s="2">
        <v>1000</v>
      </c>
      <c r="J168" s="2">
        <v>1000</v>
      </c>
      <c r="K168" s="2">
        <v>1000</v>
      </c>
      <c r="L168" s="2">
        <v>1000</v>
      </c>
      <c r="M168" s="2">
        <v>0</v>
      </c>
      <c r="N168" s="2">
        <v>1000</v>
      </c>
      <c r="O168" s="2">
        <v>0</v>
      </c>
      <c r="P168" s="2" t="s">
        <v>19</v>
      </c>
    </row>
    <row r="169" spans="1:16" x14ac:dyDescent="0.35">
      <c r="A169" s="1" t="s">
        <v>232</v>
      </c>
      <c r="B169" s="2" t="s">
        <v>177</v>
      </c>
      <c r="C169" s="2" t="s">
        <v>157</v>
      </c>
      <c r="D169" s="2" t="s">
        <v>189</v>
      </c>
      <c r="E169" s="4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 t="s">
        <v>19</v>
      </c>
    </row>
    <row r="170" spans="1:16" x14ac:dyDescent="0.35">
      <c r="A170" s="1" t="s">
        <v>233</v>
      </c>
      <c r="B170" s="2" t="s">
        <v>177</v>
      </c>
      <c r="C170" s="2" t="s">
        <v>157</v>
      </c>
      <c r="D170" s="2" t="s">
        <v>189</v>
      </c>
      <c r="E170" s="4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 t="s">
        <v>19</v>
      </c>
    </row>
    <row r="171" spans="1:16" x14ac:dyDescent="0.35">
      <c r="A171" s="1" t="s">
        <v>234</v>
      </c>
      <c r="B171" s="2" t="s">
        <v>178</v>
      </c>
      <c r="C171" s="2" t="s">
        <v>157</v>
      </c>
      <c r="D171" s="2" t="s">
        <v>189</v>
      </c>
      <c r="E171" s="4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 t="s">
        <v>19</v>
      </c>
    </row>
    <row r="172" spans="1:16" x14ac:dyDescent="0.35">
      <c r="A172" s="1" t="s">
        <v>235</v>
      </c>
      <c r="B172" s="2" t="s">
        <v>178</v>
      </c>
      <c r="C172" s="2" t="s">
        <v>157</v>
      </c>
      <c r="D172" s="2" t="s">
        <v>189</v>
      </c>
      <c r="E172" s="4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 t="s">
        <v>19</v>
      </c>
    </row>
    <row r="173" spans="1:16" x14ac:dyDescent="0.35">
      <c r="A173" s="1" t="s">
        <v>236</v>
      </c>
      <c r="B173" s="2" t="s">
        <v>179</v>
      </c>
      <c r="C173" s="2" t="s">
        <v>157</v>
      </c>
      <c r="D173" s="2" t="s">
        <v>187</v>
      </c>
      <c r="E173" s="4">
        <v>0.1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0.1</v>
      </c>
      <c r="N173" s="2">
        <v>0.2</v>
      </c>
      <c r="O173" s="2">
        <v>0.2</v>
      </c>
      <c r="P173" s="2" t="s">
        <v>19</v>
      </c>
    </row>
    <row r="174" spans="1:16" x14ac:dyDescent="0.35">
      <c r="A174" s="1" t="s">
        <v>237</v>
      </c>
      <c r="B174" s="2" t="s">
        <v>179</v>
      </c>
      <c r="C174" s="2" t="s">
        <v>157</v>
      </c>
      <c r="D174" s="2" t="s">
        <v>187</v>
      </c>
      <c r="E174" s="4">
        <v>0</v>
      </c>
      <c r="F174" s="2">
        <v>1E-3</v>
      </c>
      <c r="G174" s="2">
        <v>1E-3</v>
      </c>
      <c r="H174" s="2">
        <v>1E-3</v>
      </c>
      <c r="I174" s="2">
        <v>1E-3</v>
      </c>
      <c r="J174" s="2">
        <v>0.01</v>
      </c>
      <c r="K174" s="2">
        <v>0.01</v>
      </c>
      <c r="L174" s="2">
        <v>0.01</v>
      </c>
      <c r="M174" s="2">
        <v>0</v>
      </c>
      <c r="N174" s="2">
        <v>1E-3</v>
      </c>
      <c r="O174" s="2">
        <v>0</v>
      </c>
      <c r="P174" s="2" t="s">
        <v>19</v>
      </c>
    </row>
    <row r="175" spans="1:16" x14ac:dyDescent="0.35">
      <c r="A175" s="1" t="s">
        <v>238</v>
      </c>
      <c r="B175" s="2" t="s">
        <v>180</v>
      </c>
      <c r="C175" s="2" t="s">
        <v>157</v>
      </c>
      <c r="D175" s="2" t="s">
        <v>187</v>
      </c>
      <c r="E175" s="4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200</v>
      </c>
      <c r="O175" s="2">
        <v>1</v>
      </c>
      <c r="P175" s="2" t="s">
        <v>19</v>
      </c>
    </row>
    <row r="176" spans="1:16" x14ac:dyDescent="0.35">
      <c r="A176" s="1" t="s">
        <v>239</v>
      </c>
      <c r="B176" s="2" t="s">
        <v>180</v>
      </c>
      <c r="C176" s="2" t="s">
        <v>157</v>
      </c>
      <c r="D176" s="2" t="s">
        <v>187</v>
      </c>
      <c r="E176" s="4">
        <v>0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0</v>
      </c>
      <c r="N176" s="2">
        <v>1</v>
      </c>
      <c r="O176" s="2">
        <v>0</v>
      </c>
      <c r="P176" s="2" t="s">
        <v>19</v>
      </c>
    </row>
    <row r="177" spans="1:16" x14ac:dyDescent="0.35">
      <c r="A177" s="1" t="s">
        <v>240</v>
      </c>
      <c r="B177" s="2" t="s">
        <v>181</v>
      </c>
      <c r="C177" s="2" t="s">
        <v>157</v>
      </c>
      <c r="D177" s="2" t="s">
        <v>189</v>
      </c>
      <c r="E177" s="4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 t="s">
        <v>19</v>
      </c>
    </row>
    <row r="178" spans="1:16" x14ac:dyDescent="0.35">
      <c r="A178" s="1" t="s">
        <v>241</v>
      </c>
      <c r="B178" s="2" t="s">
        <v>181</v>
      </c>
      <c r="C178" s="2" t="s">
        <v>157</v>
      </c>
      <c r="D178" s="2" t="s">
        <v>189</v>
      </c>
      <c r="E178" s="4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 t="s">
        <v>19</v>
      </c>
    </row>
    <row r="179" spans="1:16" x14ac:dyDescent="0.35">
      <c r="A179" s="1" t="s">
        <v>244</v>
      </c>
      <c r="B179" s="2" t="s">
        <v>182</v>
      </c>
      <c r="C179" s="2" t="s">
        <v>157</v>
      </c>
      <c r="D179" s="2" t="s">
        <v>187</v>
      </c>
      <c r="E179" s="4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10</v>
      </c>
      <c r="O179" s="2">
        <v>1</v>
      </c>
      <c r="P179" s="2" t="s">
        <v>19</v>
      </c>
    </row>
    <row r="180" spans="1:16" x14ac:dyDescent="0.35">
      <c r="A180" s="1" t="s">
        <v>245</v>
      </c>
      <c r="B180" s="2" t="s">
        <v>182</v>
      </c>
      <c r="C180" s="2" t="s">
        <v>157</v>
      </c>
      <c r="D180" s="2" t="s">
        <v>187</v>
      </c>
      <c r="E180" s="4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10</v>
      </c>
      <c r="O180" s="2">
        <v>1</v>
      </c>
      <c r="P180" s="2" t="s">
        <v>19</v>
      </c>
    </row>
    <row r="181" spans="1:16" x14ac:dyDescent="0.35">
      <c r="A181" s="1" t="s">
        <v>242</v>
      </c>
      <c r="B181" s="2" t="s">
        <v>183</v>
      </c>
      <c r="C181" s="2" t="s">
        <v>157</v>
      </c>
      <c r="D181" s="2" t="s">
        <v>187</v>
      </c>
      <c r="E181" s="4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10</v>
      </c>
      <c r="O181" s="2">
        <v>1</v>
      </c>
      <c r="P181" s="2" t="s">
        <v>19</v>
      </c>
    </row>
    <row r="182" spans="1:16" x14ac:dyDescent="0.35">
      <c r="A182" s="1" t="s">
        <v>243</v>
      </c>
      <c r="B182" s="2" t="s">
        <v>183</v>
      </c>
      <c r="C182" s="2" t="s">
        <v>157</v>
      </c>
      <c r="D182" s="2" t="s">
        <v>187</v>
      </c>
      <c r="E182" s="4">
        <v>0</v>
      </c>
      <c r="F182" s="2">
        <v>1</v>
      </c>
      <c r="G182" s="2">
        <v>1</v>
      </c>
      <c r="H182" s="2">
        <v>1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1</v>
      </c>
      <c r="P182" s="2" t="s">
        <v>19</v>
      </c>
    </row>
    <row r="183" spans="1:16" x14ac:dyDescent="0.35">
      <c r="A183" s="1" t="s">
        <v>246</v>
      </c>
      <c r="B183" s="2" t="s">
        <v>184</v>
      </c>
      <c r="C183" s="2" t="s">
        <v>157</v>
      </c>
      <c r="D183" s="2" t="s">
        <v>187</v>
      </c>
      <c r="E183" s="4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 t="s">
        <v>19</v>
      </c>
    </row>
    <row r="184" spans="1:16" x14ac:dyDescent="0.35">
      <c r="A184" s="1" t="s">
        <v>247</v>
      </c>
      <c r="B184" s="2" t="s">
        <v>184</v>
      </c>
      <c r="C184" s="2" t="s">
        <v>157</v>
      </c>
      <c r="D184" s="2" t="s">
        <v>187</v>
      </c>
      <c r="E184" s="4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 t="s">
        <v>19</v>
      </c>
    </row>
    <row r="185" spans="1:16" x14ac:dyDescent="0.35">
      <c r="A185" s="1" t="s">
        <v>248</v>
      </c>
      <c r="B185" s="2" t="s">
        <v>185</v>
      </c>
      <c r="C185" s="2" t="s">
        <v>157</v>
      </c>
      <c r="D185" s="2" t="s">
        <v>189</v>
      </c>
      <c r="E185" s="4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 t="s">
        <v>19</v>
      </c>
    </row>
    <row r="186" spans="1:16" x14ac:dyDescent="0.35">
      <c r="A186" s="1" t="s">
        <v>249</v>
      </c>
      <c r="B186" s="2" t="s">
        <v>185</v>
      </c>
      <c r="C186" s="2" t="s">
        <v>157</v>
      </c>
      <c r="D186" s="2" t="s">
        <v>189</v>
      </c>
      <c r="E186" s="4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 t="s">
        <v>19</v>
      </c>
    </row>
    <row r="187" spans="1:16" x14ac:dyDescent="0.35">
      <c r="A187" s="1" t="s">
        <v>250</v>
      </c>
      <c r="B187" s="2" t="s">
        <v>186</v>
      </c>
      <c r="C187" s="2" t="s">
        <v>157</v>
      </c>
      <c r="D187" s="2" t="s">
        <v>189</v>
      </c>
      <c r="E187" s="4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 t="s">
        <v>19</v>
      </c>
    </row>
    <row r="188" spans="1:16" x14ac:dyDescent="0.35">
      <c r="A188" s="1" t="s">
        <v>251</v>
      </c>
      <c r="B188" s="2" t="s">
        <v>186</v>
      </c>
      <c r="C188" s="2" t="s">
        <v>157</v>
      </c>
      <c r="D188" s="2" t="s">
        <v>189</v>
      </c>
      <c r="E188" s="4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 t="s">
        <v>19</v>
      </c>
    </row>
  </sheetData>
  <autoFilter ref="A1:P12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xamrodri@connect.hku.hk</dc:creator>
  <cp:lastModifiedBy>xamrodri@connect.hku.hk</cp:lastModifiedBy>
  <dcterms:created xsi:type="dcterms:W3CDTF">2025-06-26T12:54:25Z</dcterms:created>
  <dcterms:modified xsi:type="dcterms:W3CDTF">2025-06-27T11:14:28Z</dcterms:modified>
</cp:coreProperties>
</file>