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CU-Fase 2" sheetId="1" r:id="rId4"/>
  </sheets>
  <definedNames/>
  <calcPr/>
  <extLst>
    <ext uri="GoogleSheetsCustomDataVersion1">
      <go:sheetsCustomData xmlns:go="http://customooxmlschemas.google.com/" r:id="rId5" roundtripDataSignature="AMtx7mhomdcqS4VF2ZjU5+d1jGEmzTWo9g=="/>
    </ext>
  </extLst>
</workbook>
</file>

<file path=xl/sharedStrings.xml><?xml version="1.0" encoding="utf-8"?>
<sst xmlns="http://schemas.openxmlformats.org/spreadsheetml/2006/main" count="162" uniqueCount="141">
  <si>
    <t>Estimativa de Pontos de Casos de Uso (PCU)</t>
  </si>
  <si>
    <t>Projeto:</t>
  </si>
  <si>
    <t>Data:</t>
  </si>
  <si>
    <t>Fase:</t>
  </si>
  <si>
    <t>Sequência de cálculos:</t>
  </si>
  <si>
    <t>1. Total dos Pesos dos Atores Não Ajustados (TPANA)</t>
  </si>
  <si>
    <t>2. Total dos Pesos dos Casos de Uso Não Ajustados (TPCUNA)</t>
  </si>
  <si>
    <t>3. Total de Pontos de Casos de Uso Não Ajustados (PCUNA) = TPANA + TPCUNA)</t>
  </si>
  <si>
    <t>4. Fator de Complexidade Técnica (FCT) = 0,6 + (0,01 * somatório de fatores técnicos)</t>
  </si>
  <si>
    <t>5. Fator de Complexidade Ambiental (FCA) = 1,4 + (-0,03 * somatório de fatores ambientais)</t>
  </si>
  <si>
    <t>6. Total de Pontos de Casos de Uso Ajustados (PCUA) = PCUNA * FCT * FCA</t>
  </si>
  <si>
    <t>Legenda para os campos:</t>
  </si>
  <si>
    <t>Informado</t>
  </si>
  <si>
    <t>Calculado</t>
  </si>
  <si>
    <t>Complexidade do Ator</t>
  </si>
  <si>
    <t>Complexidade</t>
  </si>
  <si>
    <t>Descrição</t>
  </si>
  <si>
    <t>Peso</t>
  </si>
  <si>
    <t>Simples</t>
  </si>
  <si>
    <t>Sistema cuja comunicação é por uma API simples</t>
  </si>
  <si>
    <t>Média</t>
  </si>
  <si>
    <t>Sistema cuja comunicação é por interface via protocolos ou pessoas que interagem por meio de interface de linha de comando</t>
  </si>
  <si>
    <t>Complexa</t>
  </si>
  <si>
    <t>Pessoas que interagem por meio de uma interface gráfica de usuário</t>
  </si>
  <si>
    <t>Atores do Sistema</t>
  </si>
  <si>
    <t>Peso  do Ator</t>
  </si>
  <si>
    <t>Freelancer</t>
  </si>
  <si>
    <t>Responsável peloEstabelecimento</t>
  </si>
  <si>
    <t>Servidor SMTP</t>
  </si>
  <si>
    <t>TPANA</t>
  </si>
  <si>
    <t>Complexidade do Caso de Uso</t>
  </si>
  <si>
    <t xml:space="preserve">Complexidade </t>
  </si>
  <si>
    <t>Até 3 transações ou até 4 classes de análise</t>
  </si>
  <si>
    <t>De 4 a 7 transações ou de 5 a 10 classes de análise</t>
  </si>
  <si>
    <t>Mais de 7 transações ou mais de 10 classes de análise</t>
  </si>
  <si>
    <t>Casos de Uso</t>
  </si>
  <si>
    <t>Peso do Caso de Uso</t>
  </si>
  <si>
    <t>Acessar Chat</t>
  </si>
  <si>
    <t>Escrever mensagem</t>
  </si>
  <si>
    <t>Enviar Mensagem</t>
  </si>
  <si>
    <t>Cadastrar Conta</t>
  </si>
  <si>
    <t>Manter cadastro funcionário</t>
  </si>
  <si>
    <t>Manter cadastro estabelecimento</t>
  </si>
  <si>
    <t>Fazer autenticação</t>
  </si>
  <si>
    <t>Recuperar Senha</t>
  </si>
  <si>
    <t>Criar Novo Anúncio de Serviço</t>
  </si>
  <si>
    <t>Editar Anúncio</t>
  </si>
  <si>
    <t>Excluir Anúncio</t>
  </si>
  <si>
    <t>Notificar Recebimento de Candidatura</t>
  </si>
  <si>
    <t>Abrir contratação de serviço</t>
  </si>
  <si>
    <t>Manter Especialidades</t>
  </si>
  <si>
    <t>Responder Mensagem</t>
  </si>
  <si>
    <t>cancelar contratação</t>
  </si>
  <si>
    <t>Visualizar todas as contratações</t>
  </si>
  <si>
    <t>TPCUNA</t>
  </si>
  <si>
    <t xml:space="preserve"> </t>
  </si>
  <si>
    <t>PCUNA</t>
  </si>
  <si>
    <t>Cálculo do Fator de Complexidade Técnica (FCT)</t>
  </si>
  <si>
    <t>O valor deve ser atribuído em uma escala de 0 a 5.</t>
  </si>
  <si>
    <t>Valor = 0 -&gt; é o grau de complexidade ausente ou não influente</t>
  </si>
  <si>
    <t>Valor = 3 -&gt; é o grau de complexidade de influência média</t>
  </si>
  <si>
    <t>Valor = 5 -&gt; é o grau de complexidade de alta influência</t>
  </si>
  <si>
    <t>FT</t>
  </si>
  <si>
    <t>Valor</t>
  </si>
  <si>
    <t>Subtotal</t>
  </si>
  <si>
    <t>FT1</t>
  </si>
  <si>
    <t>Sistema distribuído</t>
  </si>
  <si>
    <t>FT2</t>
  </si>
  <si>
    <t>Desempenho da aplicação</t>
  </si>
  <si>
    <t>FT3</t>
  </si>
  <si>
    <t>Eficiência do usuário (online)</t>
  </si>
  <si>
    <t>FT4</t>
  </si>
  <si>
    <t>Processamento interno complexo</t>
  </si>
  <si>
    <t>FT5</t>
  </si>
  <si>
    <t>Reuso do código em outras aplicações</t>
  </si>
  <si>
    <t>FT6</t>
  </si>
  <si>
    <t>Facilidade de instalação</t>
  </si>
  <si>
    <t>FT7</t>
  </si>
  <si>
    <t>Facilidade de Uso</t>
  </si>
  <si>
    <t>FT8</t>
  </si>
  <si>
    <t>Portabilidade</t>
  </si>
  <si>
    <t>FT9</t>
  </si>
  <si>
    <t>Facilidade de modificação</t>
  </si>
  <si>
    <t>FT10</t>
  </si>
  <si>
    <t>Concorrência</t>
  </si>
  <si>
    <t>FT11</t>
  </si>
  <si>
    <t>Características especiais de segurança</t>
  </si>
  <si>
    <t>FT12</t>
  </si>
  <si>
    <t>Acesso fornecido para terceiros</t>
  </si>
  <si>
    <t>FT13</t>
  </si>
  <si>
    <t>Treinamentos especiais</t>
  </si>
  <si>
    <t>FCT</t>
  </si>
  <si>
    <t>Cálculo do Fator Ambiental (FA)</t>
  </si>
  <si>
    <t>Valor = 0 -&gt;  mínimo(a)</t>
  </si>
  <si>
    <t>Valor = 3 -&gt;  médio(a)</t>
  </si>
  <si>
    <t>Valor = 5 -&gt;  alto(a)</t>
  </si>
  <si>
    <t>FA</t>
  </si>
  <si>
    <t>FA1</t>
  </si>
  <si>
    <t>Familiaridade com o processo de desenvolvimento do software</t>
  </si>
  <si>
    <t>FA2</t>
  </si>
  <si>
    <t xml:space="preserve">Experiência de desenvolvimento </t>
  </si>
  <si>
    <t>FA3</t>
  </si>
  <si>
    <t>Experiência com Orientação a Objetos</t>
  </si>
  <si>
    <t>FA4</t>
  </si>
  <si>
    <t>Capacidade do líder da análise</t>
  </si>
  <si>
    <t>FA5</t>
  </si>
  <si>
    <t>Motivação</t>
  </si>
  <si>
    <t>FA6</t>
  </si>
  <si>
    <t>Requisitos estáveis</t>
  </si>
  <si>
    <t>FA7</t>
  </si>
  <si>
    <t>Trabalhadores com dedicação parcial</t>
  </si>
  <si>
    <t>FA8</t>
  </si>
  <si>
    <t>Dificuldade da linguagem de programação</t>
  </si>
  <si>
    <t>PCUA</t>
  </si>
  <si>
    <t>Cálculo do esforço em Homem-hora (Hh)</t>
  </si>
  <si>
    <t>Estimativas de Esforço - Segundo  Karner</t>
  </si>
  <si>
    <t>Número de pessoas</t>
  </si>
  <si>
    <t xml:space="preserve">Hh por Ponto </t>
  </si>
  <si>
    <t>Esforço (Hh)</t>
  </si>
  <si>
    <t>Esforço (dias)</t>
  </si>
  <si>
    <t>Esforço (meses)</t>
  </si>
  <si>
    <t>Valor do Hh</t>
  </si>
  <si>
    <t xml:space="preserve">Custo do Desenvolvimento </t>
  </si>
  <si>
    <t>Método Schneider e Winters</t>
  </si>
  <si>
    <t xml:space="preserve">Cálculo de X e Y </t>
  </si>
  <si>
    <t>X = Total de Itens de FA1 a FA6 com valor menor que 3. A contagem deve ser feita na coluna "Valor" da tabela de FA</t>
  </si>
  <si>
    <t>Y = Total de Itens de FA7 a FA8 com valor maior que 3. A contagem deve ser feita na coluna "Valor" da tabela de FA</t>
  </si>
  <si>
    <t xml:space="preserve">Total X </t>
  </si>
  <si>
    <t>Total Y</t>
  </si>
  <si>
    <t>Total X + Y</t>
  </si>
  <si>
    <t>Horas por Ponto de Caso de Uso a ser utilizadas</t>
  </si>
  <si>
    <t>Critérios para a determinação do Hh</t>
  </si>
  <si>
    <t>Se X + Y &lt;= 2, usar 20 como unidade de homens/hora</t>
  </si>
  <si>
    <t>Se X + Y &gt;=3 e &lt;= 4, usar 28 como unidade de homens/hora</t>
  </si>
  <si>
    <t>Se X + Y &gt;= 5, deve-se tentar modificar o projeto de forma abaixar o número, pois risco de insucesso é elevado.</t>
  </si>
  <si>
    <t>Estimativas de Esforço - Segundo Schneider e Winters</t>
  </si>
  <si>
    <t>Hh por Ponto</t>
  </si>
  <si>
    <t>Legenda:</t>
  </si>
  <si>
    <t>Conteúdo apenas informacional</t>
  </si>
  <si>
    <t>A ser preenchido pelo usuário</t>
  </si>
  <si>
    <t>Campos calculados automáticamente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</si>
</sst>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&quot;R$ &quot;#,##0.00"/>
  </numFmts>
  <fonts count="12">
    <font>
      <sz val="10.0"/>
      <color rgb="FF000000"/>
      <name val="Arial"/>
    </font>
    <font>
      <b/>
      <sz val="20.0"/>
      <color theme="1"/>
      <name val="Arial"/>
    </font>
    <font/>
    <font>
      <sz val="10.0"/>
      <color theme="1"/>
      <name val="Arial"/>
    </font>
    <font>
      <b/>
      <sz val="12.0"/>
      <color theme="1"/>
      <name val="Arial"/>
    </font>
    <font>
      <b/>
      <sz val="10.0"/>
      <color theme="1"/>
      <name val="Arial"/>
    </font>
    <font>
      <b/>
      <sz val="22.0"/>
      <color theme="1"/>
      <name val="Arial"/>
    </font>
    <font>
      <b/>
      <sz val="11.0"/>
      <color rgb="FF000000"/>
      <name val="Calibri"/>
    </font>
    <font>
      <sz val="11.0"/>
      <color rgb="FFFF0000"/>
      <name val="Calibri"/>
    </font>
    <font>
      <sz val="10.0"/>
      <name val="Arial"/>
    </font>
    <font>
      <u/>
      <sz val="10.0"/>
      <color rgb="FF0000FF"/>
      <name val="Arial"/>
    </font>
    <font>
      <b/>
      <sz val="14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8DB3E2"/>
        <bgColor rgb="FF8DB3E2"/>
      </patternFill>
    </fill>
    <fill>
      <patternFill patternType="solid">
        <fgColor rgb="FF92D050"/>
        <bgColor rgb="FF92D05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37">
    <border/>
    <border>
      <left/>
      <top/>
      <bottom/>
    </border>
    <border>
      <top/>
      <bottom/>
    </border>
    <border>
      <right style="thin">
        <color rgb="FF000000"/>
      </right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/>
      <bottom/>
    </border>
    <border>
      <right/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/>
    </xf>
    <xf borderId="0" fillId="0" fontId="3" numFmtId="0" xfId="0" applyFont="1"/>
    <xf borderId="4" fillId="2" fontId="1" numFmtId="0" xfId="0" applyAlignment="1" applyBorder="1" applyFont="1">
      <alignment horizontal="center"/>
    </xf>
    <xf borderId="5" fillId="2" fontId="1" numFmtId="0" xfId="0" applyAlignment="1" applyBorder="1" applyFont="1">
      <alignment horizontal="center"/>
    </xf>
    <xf borderId="6" fillId="2" fontId="4" numFmtId="0" xfId="0" applyAlignment="1" applyBorder="1" applyFont="1">
      <alignment horizontal="right"/>
    </xf>
    <xf borderId="7" fillId="3" fontId="5" numFmtId="0" xfId="0" applyAlignment="1" applyBorder="1" applyFill="1" applyFont="1">
      <alignment horizontal="left"/>
    </xf>
    <xf borderId="8" fillId="0" fontId="2" numFmtId="0" xfId="0" applyBorder="1" applyFont="1"/>
    <xf borderId="9" fillId="0" fontId="2" numFmtId="0" xfId="0" applyBorder="1" applyFont="1"/>
    <xf borderId="4" fillId="2" fontId="6" numFmtId="0" xfId="0" applyAlignment="1" applyBorder="1" applyFont="1">
      <alignment horizontal="center"/>
    </xf>
    <xf borderId="5" fillId="2" fontId="6" numFmtId="0" xfId="0" applyAlignment="1" applyBorder="1" applyFont="1">
      <alignment horizontal="center"/>
    </xf>
    <xf borderId="10" fillId="2" fontId="4" numFmtId="0" xfId="0" applyAlignment="1" applyBorder="1" applyFont="1">
      <alignment horizontal="right"/>
    </xf>
    <xf borderId="4" fillId="2" fontId="5" numFmtId="0" xfId="0" applyAlignment="1" applyBorder="1" applyFont="1">
      <alignment horizontal="center"/>
    </xf>
    <xf borderId="11" fillId="2" fontId="5" numFmtId="0" xfId="0" applyAlignment="1" applyBorder="1" applyFont="1">
      <alignment horizontal="right"/>
    </xf>
    <xf borderId="12" fillId="3" fontId="5" numFmtId="14" xfId="0" applyAlignment="1" applyBorder="1" applyFont="1" applyNumberFormat="1">
      <alignment horizontal="center"/>
    </xf>
    <xf borderId="12" fillId="3" fontId="5" numFmtId="0" xfId="0" applyAlignment="1" applyBorder="1" applyFont="1">
      <alignment horizontal="center"/>
    </xf>
    <xf borderId="11" fillId="2" fontId="5" numFmtId="0" xfId="0" applyAlignment="1" applyBorder="1" applyFont="1">
      <alignment horizontal="center"/>
    </xf>
    <xf borderId="13" fillId="2" fontId="5" numFmtId="0" xfId="0" applyAlignment="1" applyBorder="1" applyFont="1">
      <alignment horizontal="center"/>
    </xf>
    <xf borderId="14" fillId="2" fontId="5" numFmtId="0" xfId="0" applyAlignment="1" applyBorder="1" applyFont="1">
      <alignment horizontal="center"/>
    </xf>
    <xf borderId="15" fillId="2" fontId="5" numFmtId="0" xfId="0" applyAlignment="1" applyBorder="1" applyFont="1">
      <alignment horizontal="center"/>
    </xf>
    <xf borderId="16" fillId="2" fontId="5" numFmtId="0" xfId="0" applyAlignment="1" applyBorder="1" applyFont="1">
      <alignment horizontal="center"/>
    </xf>
    <xf borderId="4" fillId="2" fontId="5" numFmtId="0" xfId="0" applyAlignment="1" applyBorder="1" applyFont="1">
      <alignment horizontal="left"/>
    </xf>
    <xf borderId="17" fillId="2" fontId="5" numFmtId="0" xfId="0" applyAlignment="1" applyBorder="1" applyFont="1">
      <alignment horizontal="center"/>
    </xf>
    <xf borderId="18" fillId="2" fontId="3" numFmtId="0" xfId="0" applyBorder="1" applyFont="1"/>
    <xf borderId="19" fillId="2" fontId="3" numFmtId="0" xfId="0" applyBorder="1" applyFont="1"/>
    <xf borderId="20" fillId="0" fontId="3" numFmtId="0" xfId="0" applyBorder="1" applyFont="1"/>
    <xf borderId="12" fillId="4" fontId="5" numFmtId="14" xfId="0" applyAlignment="1" applyBorder="1" applyFill="1" applyFont="1" applyNumberFormat="1">
      <alignment horizontal="center"/>
    </xf>
    <xf borderId="21" fillId="2" fontId="3" numFmtId="0" xfId="0" applyBorder="1" applyFont="1"/>
    <xf borderId="22" fillId="0" fontId="7" numFmtId="0" xfId="0" applyAlignment="1" applyBorder="1" applyFont="1">
      <alignment horizontal="center"/>
    </xf>
    <xf borderId="23" fillId="0" fontId="2" numFmtId="0" xfId="0" applyBorder="1" applyFont="1"/>
    <xf borderId="20" fillId="0" fontId="2" numFmtId="0" xfId="0" applyBorder="1" applyFont="1"/>
    <xf borderId="12" fillId="2" fontId="7" numFmtId="0" xfId="0" applyAlignment="1" applyBorder="1" applyFont="1">
      <alignment horizontal="center"/>
    </xf>
    <xf borderId="7" fillId="2" fontId="7" numFmtId="0" xfId="0" applyAlignment="1" applyBorder="1" applyFont="1">
      <alignment horizontal="center"/>
    </xf>
    <xf borderId="12" fillId="2" fontId="3" numFmtId="0" xfId="0" applyAlignment="1" applyBorder="1" applyFont="1">
      <alignment horizontal="left"/>
    </xf>
    <xf borderId="7" fillId="2" fontId="3" numFmtId="0" xfId="0" applyAlignment="1" applyBorder="1" applyFont="1">
      <alignment horizontal="left"/>
    </xf>
    <xf borderId="12" fillId="2" fontId="3" numFmtId="0" xfId="0" applyAlignment="1" applyBorder="1" applyFont="1">
      <alignment horizontal="center"/>
    </xf>
    <xf borderId="0" fillId="0" fontId="8" numFmtId="0" xfId="0" applyAlignment="1" applyFont="1">
      <alignment horizontal="left"/>
    </xf>
    <xf borderId="0" fillId="0" fontId="8" numFmtId="0" xfId="0" applyAlignment="1" applyFont="1">
      <alignment horizontal="center"/>
    </xf>
    <xf borderId="0" fillId="0" fontId="8" numFmtId="0" xfId="0" applyFont="1"/>
    <xf borderId="24" fillId="3" fontId="3" numFmtId="0" xfId="0" applyAlignment="1" applyBorder="1" applyFont="1">
      <alignment horizontal="center" vertical="center"/>
    </xf>
    <xf borderId="7" fillId="3" fontId="3" numFmtId="0" xfId="0" applyAlignment="1" applyBorder="1" applyFont="1">
      <alignment horizontal="center" vertical="center"/>
    </xf>
    <xf borderId="24" fillId="3" fontId="9" numFmtId="0" xfId="0" applyAlignment="1" applyBorder="1" applyFont="1">
      <alignment horizontal="center" readingOrder="0" vertical="center"/>
    </xf>
    <xf borderId="12" fillId="2" fontId="5" numFmtId="0" xfId="0" applyAlignment="1" applyBorder="1" applyFont="1">
      <alignment horizontal="center"/>
    </xf>
    <xf borderId="7" fillId="5" fontId="7" numFmtId="0" xfId="0" applyAlignment="1" applyBorder="1" applyFill="1" applyFont="1">
      <alignment horizontal="center"/>
    </xf>
    <xf borderId="0" fillId="0" fontId="7" numFmtId="0" xfId="0" applyFont="1"/>
    <xf borderId="0" fillId="0" fontId="7" numFmtId="0" xfId="0" applyAlignment="1" applyFont="1">
      <alignment horizontal="center"/>
    </xf>
    <xf borderId="24" fillId="3" fontId="3" numFmtId="0" xfId="0" applyAlignment="1" applyBorder="1" applyFont="1">
      <alignment horizontal="center"/>
    </xf>
    <xf borderId="7" fillId="3" fontId="3" numFmtId="0" xfId="0" applyAlignment="1" applyBorder="1" applyFont="1">
      <alignment horizontal="center"/>
    </xf>
    <xf borderId="24" fillId="3" fontId="9" numFmtId="0" xfId="0" applyAlignment="1" applyBorder="1" applyFont="1">
      <alignment horizontal="center" readingOrder="0"/>
    </xf>
    <xf borderId="7" fillId="3" fontId="3" numFmtId="0" xfId="0" applyAlignment="1" applyBorder="1" applyFont="1">
      <alignment horizontal="center" readingOrder="0"/>
    </xf>
    <xf borderId="7" fillId="3" fontId="9" numFmtId="0" xfId="0" applyAlignment="1" applyBorder="1" applyFont="1">
      <alignment horizontal="center"/>
    </xf>
    <xf borderId="7" fillId="5" fontId="5" numFmtId="0" xfId="0" applyAlignment="1" applyBorder="1" applyFont="1">
      <alignment horizont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left"/>
    </xf>
    <xf borderId="0" fillId="0" fontId="5" numFmtId="0" xfId="0" applyAlignment="1" applyFont="1">
      <alignment horizontal="center"/>
    </xf>
    <xf borderId="7" fillId="2" fontId="7" numFmtId="0" xfId="0" applyAlignment="1" applyBorder="1" applyFont="1">
      <alignment horizontal="left"/>
    </xf>
    <xf borderId="12" fillId="3" fontId="3" numFmtId="0" xfId="0" applyAlignment="1" applyBorder="1" applyFont="1">
      <alignment horizontal="center" vertical="center"/>
    </xf>
    <xf borderId="7" fillId="5" fontId="3" numFmtId="0" xfId="0" applyAlignment="1" applyBorder="1" applyFont="1">
      <alignment horizontal="center"/>
    </xf>
    <xf borderId="0" fillId="0" fontId="10" numFmtId="0" xfId="0" applyFont="1"/>
    <xf borderId="7" fillId="2" fontId="7" numFmtId="0" xfId="0" applyAlignment="1" applyBorder="1" applyFont="1">
      <alignment horizontal="right"/>
    </xf>
    <xf borderId="12" fillId="5" fontId="3" numFmtId="0" xfId="0" applyAlignment="1" applyBorder="1" applyFont="1">
      <alignment horizontal="center"/>
    </xf>
    <xf borderId="12" fillId="5" fontId="7" numFmtId="0" xfId="0" applyAlignment="1" applyBorder="1" applyFont="1">
      <alignment horizontal="center"/>
    </xf>
    <xf borderId="12" fillId="5" fontId="7" numFmtId="2" xfId="0" applyAlignment="1" applyBorder="1" applyFont="1" applyNumberFormat="1">
      <alignment horizontal="center"/>
    </xf>
    <xf borderId="0" fillId="0" fontId="7" numFmtId="164" xfId="0" applyAlignment="1" applyFont="1" applyNumberFormat="1">
      <alignment horizontal="center"/>
    </xf>
    <xf borderId="25" fillId="6" fontId="11" numFmtId="0" xfId="0" applyAlignment="1" applyBorder="1" applyFill="1" applyFont="1">
      <alignment horizontal="center"/>
    </xf>
    <xf borderId="26" fillId="0" fontId="2" numFmtId="0" xfId="0" applyBorder="1" applyFont="1"/>
    <xf borderId="7" fillId="2" fontId="11" numFmtId="0" xfId="0" applyAlignment="1" applyBorder="1" applyFont="1">
      <alignment horizontal="center"/>
    </xf>
    <xf borderId="24" fillId="2" fontId="5" numFmtId="0" xfId="0" applyAlignment="1" applyBorder="1" applyFont="1">
      <alignment horizontal="center"/>
    </xf>
    <xf borderId="12" fillId="2" fontId="5" numFmtId="0" xfId="0" applyAlignment="1" applyBorder="1" applyFont="1">
      <alignment horizontal="left"/>
    </xf>
    <xf borderId="24" fillId="5" fontId="7" numFmtId="1" xfId="0" applyAlignment="1" applyBorder="1" applyFont="1" applyNumberFormat="1">
      <alignment horizontal="center"/>
    </xf>
    <xf borderId="12" fillId="5" fontId="7" numFmtId="1" xfId="0" applyAlignment="1" applyBorder="1" applyFont="1" applyNumberFormat="1">
      <alignment horizontal="center"/>
    </xf>
    <xf borderId="12" fillId="5" fontId="5" numFmtId="165" xfId="0" applyAlignment="1" applyBorder="1" applyFont="1" applyNumberFormat="1">
      <alignment horizontal="center"/>
    </xf>
    <xf borderId="12" fillId="3" fontId="5" numFmtId="166" xfId="0" applyAlignment="1" applyBorder="1" applyFont="1" applyNumberFormat="1">
      <alignment horizontal="center"/>
    </xf>
    <xf borderId="12" fillId="5" fontId="5" numFmtId="166" xfId="0" applyAlignment="1" applyBorder="1" applyFont="1" applyNumberFormat="1">
      <alignment horizontal="center"/>
    </xf>
    <xf borderId="12" fillId="3" fontId="7" numFmtId="0" xfId="0" applyAlignment="1" applyBorder="1" applyFont="1">
      <alignment horizontal="center"/>
    </xf>
    <xf borderId="12" fillId="2" fontId="7" numFmtId="1" xfId="0" applyAlignment="1" applyBorder="1" applyFont="1" applyNumberFormat="1">
      <alignment horizontal="center"/>
    </xf>
    <xf borderId="24" fillId="2" fontId="7" numFmtId="1" xfId="0" applyAlignment="1" applyBorder="1" applyFont="1" applyNumberFormat="1">
      <alignment horizontal="center"/>
    </xf>
    <xf borderId="0" fillId="0" fontId="3" numFmtId="1" xfId="0" applyAlignment="1" applyFont="1" applyNumberFormat="1">
      <alignment horizontal="center"/>
    </xf>
    <xf borderId="27" fillId="2" fontId="11" numFmtId="0" xfId="0" applyAlignment="1" applyBorder="1" applyFont="1">
      <alignment horizontal="center"/>
    </xf>
    <xf borderId="28" fillId="0" fontId="2" numFmtId="0" xfId="0" applyBorder="1" applyFont="1"/>
    <xf borderId="29" fillId="0" fontId="2" numFmtId="0" xfId="0" applyBorder="1" applyFont="1"/>
    <xf borderId="30" fillId="2" fontId="7" numFmtId="0" xfId="0" applyAlignment="1" applyBorder="1" applyFont="1">
      <alignment horizontal="center"/>
    </xf>
    <xf borderId="31" fillId="0" fontId="2" numFmtId="0" xfId="0" applyBorder="1" applyFont="1"/>
    <xf borderId="30" fillId="2" fontId="3" numFmtId="0" xfId="0" applyAlignment="1" applyBorder="1" applyFont="1">
      <alignment horizontal="left"/>
    </xf>
    <xf borderId="30" fillId="2" fontId="3" numFmtId="0" xfId="0" applyAlignment="1" applyBorder="1" applyFont="1">
      <alignment horizontal="center"/>
    </xf>
    <xf borderId="32" fillId="5" fontId="7" numFmtId="0" xfId="0" applyAlignment="1" applyBorder="1" applyFont="1">
      <alignment horizontal="center"/>
    </xf>
    <xf borderId="30" fillId="2" fontId="5" numFmtId="0" xfId="0" applyAlignment="1" applyBorder="1" applyFont="1">
      <alignment horizontal="right"/>
    </xf>
    <xf borderId="32" fillId="5" fontId="7" numFmtId="1" xfId="0" applyAlignment="1" applyBorder="1" applyFont="1" applyNumberFormat="1">
      <alignment horizontal="center"/>
    </xf>
    <xf borderId="30" fillId="2" fontId="3" numFmtId="0" xfId="0" applyBorder="1" applyFont="1"/>
    <xf borderId="33" fillId="2" fontId="3" numFmtId="0" xfId="0" applyBorder="1" applyFont="1"/>
    <xf borderId="34" fillId="0" fontId="2" numFmtId="0" xfId="0" applyBorder="1" applyFont="1"/>
    <xf borderId="35" fillId="0" fontId="2" numFmtId="0" xfId="0" applyBorder="1" applyFont="1"/>
    <xf borderId="24" fillId="5" fontId="7" numFmtId="165" xfId="0" applyAlignment="1" applyBorder="1" applyFont="1" applyNumberFormat="1">
      <alignment horizontal="center"/>
    </xf>
    <xf borderId="24" fillId="5" fontId="7" numFmtId="166" xfId="0" applyAlignment="1" applyBorder="1" applyFont="1" applyNumberFormat="1">
      <alignment horizontal="center"/>
    </xf>
    <xf borderId="36" fillId="5" fontId="5" numFmtId="0" xfId="0" applyAlignment="1" applyBorder="1" applyFont="1">
      <alignment horizontal="center"/>
    </xf>
    <xf borderId="36" fillId="2" fontId="3" numFmtId="0" xfId="0" applyBorder="1" applyFont="1"/>
    <xf borderId="36" fillId="3" fontId="3" numFmtId="0" xfId="0" applyBorder="1" applyFont="1"/>
    <xf borderId="36" fillId="5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71"/>
    <col customWidth="1" min="2" max="2" width="10.29"/>
    <col customWidth="1" min="3" max="3" width="22.57"/>
    <col customWidth="1" min="4" max="4" width="11.57"/>
    <col customWidth="1" min="5" max="5" width="12.86"/>
    <col customWidth="1" min="6" max="6" width="15.14"/>
    <col customWidth="1" min="7" max="7" width="14.86"/>
    <col customWidth="1" min="8" max="8" width="15.86"/>
    <col customWidth="1" min="9" max="9" width="22.43"/>
    <col customWidth="1" hidden="1" min="10" max="10" width="9.14"/>
    <col customWidth="1" min="11" max="26" width="9.14"/>
  </cols>
  <sheetData>
    <row r="1" ht="32.25" customHeight="1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23.25" customHeight="1">
      <c r="A2" s="6"/>
      <c r="B2" s="6"/>
      <c r="C2" s="6"/>
      <c r="D2" s="6"/>
      <c r="E2" s="6"/>
      <c r="F2" s="6"/>
      <c r="G2" s="6"/>
      <c r="H2" s="6"/>
      <c r="I2" s="7"/>
      <c r="J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2.75" customHeight="1">
      <c r="A3" s="8" t="s">
        <v>1</v>
      </c>
      <c r="B3" s="9"/>
      <c r="C3" s="10"/>
      <c r="D3" s="11"/>
      <c r="E3" s="12"/>
      <c r="F3" s="12"/>
      <c r="G3" s="12"/>
      <c r="H3" s="12"/>
      <c r="I3" s="13"/>
      <c r="J3" s="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2.75" customHeight="1">
      <c r="A4" s="14"/>
      <c r="B4" s="15"/>
      <c r="C4" s="15"/>
      <c r="D4" s="15"/>
      <c r="E4" s="12"/>
      <c r="F4" s="12"/>
      <c r="G4" s="12"/>
      <c r="H4" s="12"/>
      <c r="I4" s="13"/>
      <c r="J4" s="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7.25" customHeight="1">
      <c r="A5" s="16" t="s">
        <v>2</v>
      </c>
      <c r="B5" s="17"/>
      <c r="C5" s="15"/>
      <c r="D5" s="15"/>
      <c r="E5" s="15"/>
      <c r="F5" s="15"/>
      <c r="G5" s="15" t="s">
        <v>3</v>
      </c>
      <c r="H5" s="18"/>
      <c r="I5" s="19"/>
      <c r="J5" s="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2.75" customHeight="1">
      <c r="A6" s="20" t="s">
        <v>4</v>
      </c>
      <c r="B6" s="15"/>
      <c r="C6" s="21"/>
      <c r="D6" s="21"/>
      <c r="E6" s="21"/>
      <c r="F6" s="21"/>
      <c r="G6" s="21"/>
      <c r="H6" s="15"/>
      <c r="I6" s="22"/>
      <c r="J6" s="4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2.75" customHeight="1">
      <c r="A7" s="23"/>
      <c r="B7" s="24" t="s">
        <v>5</v>
      </c>
      <c r="C7" s="15"/>
      <c r="D7" s="15"/>
      <c r="E7" s="15"/>
      <c r="F7" s="15"/>
      <c r="G7" s="15"/>
      <c r="H7" s="15"/>
      <c r="I7" s="25"/>
      <c r="J7" s="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2.75" customHeight="1">
      <c r="A8" s="23"/>
      <c r="B8" s="24" t="s">
        <v>6</v>
      </c>
      <c r="C8" s="15"/>
      <c r="D8" s="15"/>
      <c r="E8" s="15"/>
      <c r="F8" s="15"/>
      <c r="G8" s="15"/>
      <c r="H8" s="15"/>
      <c r="I8" s="25"/>
      <c r="J8" s="4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2.75" customHeight="1">
      <c r="A9" s="23"/>
      <c r="B9" s="24" t="s">
        <v>7</v>
      </c>
      <c r="C9" s="15"/>
      <c r="D9" s="15"/>
      <c r="E9" s="15"/>
      <c r="F9" s="15"/>
      <c r="G9" s="15"/>
      <c r="H9" s="15"/>
      <c r="I9" s="25"/>
      <c r="J9" s="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2.75" customHeight="1">
      <c r="A10" s="23"/>
      <c r="B10" s="24"/>
      <c r="C10" s="15"/>
      <c r="D10" s="15"/>
      <c r="E10" s="15"/>
      <c r="F10" s="15"/>
      <c r="G10" s="15"/>
      <c r="H10" s="15"/>
      <c r="I10" s="25"/>
      <c r="J10" s="4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2.75" customHeight="1">
      <c r="A11" s="23"/>
      <c r="B11" s="24" t="s">
        <v>8</v>
      </c>
      <c r="C11" s="15"/>
      <c r="D11" s="15"/>
      <c r="E11" s="15"/>
      <c r="F11" s="15"/>
      <c r="G11" s="15"/>
      <c r="H11" s="15"/>
      <c r="I11" s="25"/>
      <c r="J11" s="4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2.75" customHeight="1">
      <c r="A12" s="23"/>
      <c r="B12" s="24" t="s">
        <v>9</v>
      </c>
      <c r="C12" s="15"/>
      <c r="D12" s="15"/>
      <c r="E12" s="15"/>
      <c r="F12" s="15"/>
      <c r="G12" s="15"/>
      <c r="H12" s="15"/>
      <c r="I12" s="25"/>
      <c r="J12" s="4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2.75" customHeight="1">
      <c r="A13" s="23"/>
      <c r="B13" s="24" t="s">
        <v>10</v>
      </c>
      <c r="C13" s="15"/>
      <c r="D13" s="15"/>
      <c r="E13" s="15"/>
      <c r="F13" s="15"/>
      <c r="G13" s="15"/>
      <c r="H13" s="15"/>
      <c r="I13" s="25"/>
      <c r="J13" s="4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2.75" customHeight="1">
      <c r="A14" s="23"/>
      <c r="B14" s="24"/>
      <c r="C14" s="15"/>
      <c r="D14" s="15"/>
      <c r="E14" s="15"/>
      <c r="F14" s="15"/>
      <c r="G14" s="15"/>
      <c r="H14" s="15"/>
      <c r="I14" s="25"/>
      <c r="J14" s="4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2.75" customHeight="1">
      <c r="A15" s="26"/>
      <c r="B15" s="27" t="s">
        <v>11</v>
      </c>
      <c r="C15" s="28"/>
      <c r="D15" s="17" t="s">
        <v>12</v>
      </c>
      <c r="E15" s="29" t="s">
        <v>13</v>
      </c>
      <c r="F15" s="27"/>
      <c r="G15" s="27"/>
      <c r="H15" s="27"/>
      <c r="I15" s="30"/>
      <c r="J15" s="4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2.75" customHeight="1">
      <c r="A16" s="31" t="s">
        <v>14</v>
      </c>
      <c r="B16" s="32"/>
      <c r="C16" s="32"/>
      <c r="D16" s="32"/>
      <c r="E16" s="32"/>
      <c r="F16" s="32"/>
      <c r="G16" s="32"/>
      <c r="H16" s="32"/>
      <c r="I16" s="33"/>
      <c r="J16" s="4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2.75" customHeight="1">
      <c r="A17" s="34" t="s">
        <v>15</v>
      </c>
      <c r="B17" s="35" t="s">
        <v>16</v>
      </c>
      <c r="C17" s="10"/>
      <c r="D17" s="10"/>
      <c r="E17" s="10"/>
      <c r="F17" s="10"/>
      <c r="G17" s="10"/>
      <c r="H17" s="11"/>
      <c r="I17" s="34" t="s">
        <v>17</v>
      </c>
      <c r="J17" s="4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2.75" customHeight="1">
      <c r="A18" s="36" t="s">
        <v>18</v>
      </c>
      <c r="B18" s="37" t="s">
        <v>19</v>
      </c>
      <c r="C18" s="10"/>
      <c r="D18" s="10"/>
      <c r="E18" s="10"/>
      <c r="F18" s="10"/>
      <c r="G18" s="10"/>
      <c r="H18" s="11"/>
      <c r="I18" s="38">
        <v>1.0</v>
      </c>
      <c r="J18" s="4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2.75" customHeight="1">
      <c r="A19" s="36" t="s">
        <v>20</v>
      </c>
      <c r="B19" s="37" t="s">
        <v>21</v>
      </c>
      <c r="C19" s="10"/>
      <c r="D19" s="10"/>
      <c r="E19" s="10"/>
      <c r="F19" s="10"/>
      <c r="G19" s="10"/>
      <c r="H19" s="11"/>
      <c r="I19" s="38">
        <v>2.0</v>
      </c>
      <c r="J19" s="4">
        <v>1.0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2.75" customHeight="1">
      <c r="A20" s="36" t="s">
        <v>22</v>
      </c>
      <c r="B20" s="37" t="s">
        <v>23</v>
      </c>
      <c r="C20" s="10"/>
      <c r="D20" s="10"/>
      <c r="E20" s="10"/>
      <c r="F20" s="10"/>
      <c r="G20" s="10"/>
      <c r="H20" s="11"/>
      <c r="I20" s="38">
        <v>3.0</v>
      </c>
      <c r="J20" s="4">
        <v>2.0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2.75" customHeight="1">
      <c r="A21" s="39"/>
      <c r="B21" s="39"/>
      <c r="C21" s="39"/>
      <c r="D21" s="39"/>
      <c r="E21" s="39"/>
      <c r="F21" s="39"/>
      <c r="G21" s="39"/>
      <c r="H21" s="39"/>
      <c r="I21" s="40"/>
      <c r="J21" s="4">
        <v>3.0</v>
      </c>
      <c r="K21" s="41"/>
      <c r="L21" s="41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2.75" customHeight="1">
      <c r="A22" s="34" t="s">
        <v>24</v>
      </c>
      <c r="B22" s="35" t="s">
        <v>25</v>
      </c>
      <c r="C22" s="11"/>
      <c r="D22" s="5"/>
      <c r="E22" s="5"/>
      <c r="F22" s="5"/>
      <c r="G22" s="5"/>
      <c r="H22" s="5"/>
      <c r="I22" s="5"/>
      <c r="J22" s="4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2.75" customHeight="1">
      <c r="A23" s="42" t="s">
        <v>26</v>
      </c>
      <c r="B23" s="43">
        <v>3.0</v>
      </c>
      <c r="C23" s="11"/>
      <c r="D23" s="4"/>
      <c r="E23" s="5"/>
      <c r="F23" s="5"/>
      <c r="G23" s="5"/>
      <c r="H23" s="5"/>
      <c r="I23" s="5"/>
      <c r="J23" s="4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2.75" customHeight="1">
      <c r="A24" s="44" t="s">
        <v>27</v>
      </c>
      <c r="B24" s="43">
        <v>3.0</v>
      </c>
      <c r="C24" s="11"/>
      <c r="D24" s="5"/>
      <c r="E24" s="5"/>
      <c r="F24" s="5"/>
      <c r="G24" s="5"/>
      <c r="H24" s="5"/>
      <c r="I24" s="5"/>
      <c r="J24" s="4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2.75" customHeight="1">
      <c r="A25" s="42" t="s">
        <v>28</v>
      </c>
      <c r="B25" s="43">
        <v>1.0</v>
      </c>
      <c r="C25" s="11"/>
      <c r="D25" s="5"/>
      <c r="E25" s="5"/>
      <c r="F25" s="5"/>
      <c r="G25" s="5"/>
      <c r="H25" s="5"/>
      <c r="I25" s="5"/>
      <c r="J25" s="4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2.75" customHeight="1">
      <c r="A26" s="45" t="s">
        <v>29</v>
      </c>
      <c r="B26" s="46">
        <f>SUM(B23:C25)</f>
        <v>7</v>
      </c>
      <c r="C26" s="11"/>
      <c r="D26" s="5"/>
      <c r="E26" s="5"/>
      <c r="F26" s="5"/>
      <c r="G26" s="5"/>
      <c r="H26" s="5"/>
      <c r="I26" s="5"/>
      <c r="J26" s="4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2.75" customHeight="1">
      <c r="A27" s="5"/>
      <c r="B27" s="47"/>
      <c r="C27" s="47"/>
      <c r="D27" s="5"/>
      <c r="E27" s="5"/>
      <c r="F27" s="5"/>
      <c r="G27" s="5"/>
      <c r="H27" s="5"/>
      <c r="I27" s="5"/>
      <c r="J27" s="4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2.75" customHeight="1">
      <c r="A28" s="35" t="s">
        <v>30</v>
      </c>
      <c r="B28" s="10"/>
      <c r="C28" s="10"/>
      <c r="D28" s="10"/>
      <c r="E28" s="10"/>
      <c r="F28" s="10"/>
      <c r="G28" s="10"/>
      <c r="H28" s="10"/>
      <c r="I28" s="11"/>
      <c r="J28" s="4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2.75" customHeight="1">
      <c r="A29" s="34" t="s">
        <v>31</v>
      </c>
      <c r="B29" s="35" t="s">
        <v>16</v>
      </c>
      <c r="C29" s="10"/>
      <c r="D29" s="10"/>
      <c r="E29" s="10"/>
      <c r="F29" s="10"/>
      <c r="G29" s="10"/>
      <c r="H29" s="11"/>
      <c r="I29" s="34" t="s">
        <v>17</v>
      </c>
      <c r="J29" s="4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2.75" customHeight="1">
      <c r="A30" s="36" t="s">
        <v>18</v>
      </c>
      <c r="B30" s="37" t="s">
        <v>32</v>
      </c>
      <c r="C30" s="10"/>
      <c r="D30" s="10"/>
      <c r="E30" s="10"/>
      <c r="F30" s="10"/>
      <c r="G30" s="10"/>
      <c r="H30" s="11"/>
      <c r="I30" s="38">
        <v>5.0</v>
      </c>
      <c r="J30" s="4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2.75" customHeight="1">
      <c r="A31" s="36" t="s">
        <v>20</v>
      </c>
      <c r="B31" s="37" t="s">
        <v>33</v>
      </c>
      <c r="C31" s="10"/>
      <c r="D31" s="10"/>
      <c r="E31" s="10"/>
      <c r="F31" s="10"/>
      <c r="G31" s="10"/>
      <c r="H31" s="11"/>
      <c r="I31" s="38">
        <v>10.0</v>
      </c>
      <c r="J31" s="4">
        <v>2.5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2.75" customHeight="1">
      <c r="A32" s="36" t="s">
        <v>22</v>
      </c>
      <c r="B32" s="37" t="s">
        <v>34</v>
      </c>
      <c r="C32" s="10"/>
      <c r="D32" s="10"/>
      <c r="E32" s="10"/>
      <c r="F32" s="10"/>
      <c r="G32" s="10"/>
      <c r="H32" s="11"/>
      <c r="I32" s="38">
        <v>15.0</v>
      </c>
      <c r="J32" s="4">
        <v>5.0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2.75" customHeight="1">
      <c r="A33" s="5"/>
      <c r="B33" s="5"/>
      <c r="C33" s="5"/>
      <c r="D33" s="5"/>
      <c r="E33" s="5"/>
      <c r="F33" s="5"/>
      <c r="G33" s="5"/>
      <c r="H33" s="5"/>
      <c r="I33" s="5"/>
      <c r="J33" s="4">
        <v>7.5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2.75" customHeight="1">
      <c r="A34" s="34" t="s">
        <v>35</v>
      </c>
      <c r="B34" s="35" t="s">
        <v>36</v>
      </c>
      <c r="C34" s="11"/>
      <c r="D34" s="48"/>
      <c r="E34" s="48"/>
      <c r="F34" s="5"/>
      <c r="G34" s="5"/>
      <c r="H34" s="4"/>
      <c r="I34" s="4"/>
      <c r="J34" s="4">
        <v>10.0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2.75" customHeight="1">
      <c r="A35" s="49" t="s">
        <v>37</v>
      </c>
      <c r="B35" s="50">
        <v>5.0</v>
      </c>
      <c r="C35" s="11"/>
      <c r="D35" s="4"/>
      <c r="E35" s="5"/>
      <c r="F35" s="4"/>
      <c r="G35" s="4"/>
      <c r="H35" s="4"/>
      <c r="I35" s="5"/>
      <c r="J35" s="4">
        <v>12.5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2.75" customHeight="1">
      <c r="A36" s="49" t="s">
        <v>38</v>
      </c>
      <c r="B36" s="50">
        <v>5.0</v>
      </c>
      <c r="C36" s="11"/>
      <c r="D36" s="5"/>
      <c r="E36" s="5"/>
      <c r="F36" s="4"/>
      <c r="G36" s="4"/>
      <c r="H36" s="4"/>
      <c r="I36" s="5"/>
      <c r="J36" s="4">
        <v>15.0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2.75" customHeight="1">
      <c r="A37" s="49" t="s">
        <v>39</v>
      </c>
      <c r="B37" s="50">
        <v>5.0</v>
      </c>
      <c r="C37" s="11"/>
      <c r="D37" s="5"/>
      <c r="E37" s="5"/>
      <c r="F37" s="4"/>
      <c r="G37" s="4"/>
      <c r="H37" s="4"/>
      <c r="I37" s="5"/>
      <c r="J37" s="4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2.75" customHeight="1">
      <c r="A38" s="49" t="s">
        <v>40</v>
      </c>
      <c r="B38" s="50">
        <v>5.0</v>
      </c>
      <c r="C38" s="11"/>
      <c r="D38" s="5"/>
      <c r="E38" s="5"/>
      <c r="F38" s="4"/>
      <c r="G38" s="4"/>
      <c r="H38" s="4"/>
      <c r="I38" s="4"/>
      <c r="J38" s="4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2.75" customHeight="1">
      <c r="A39" s="51" t="s">
        <v>41</v>
      </c>
      <c r="B39" s="50">
        <v>5.0</v>
      </c>
      <c r="C39" s="11"/>
      <c r="D39" s="5"/>
      <c r="E39" s="5"/>
      <c r="F39" s="4"/>
      <c r="G39" s="4"/>
      <c r="H39" s="4"/>
      <c r="I39" s="5"/>
      <c r="J39" s="4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2.75" customHeight="1">
      <c r="A40" s="51" t="s">
        <v>42</v>
      </c>
      <c r="B40" s="50">
        <v>5.0</v>
      </c>
      <c r="C40" s="11"/>
      <c r="D40" s="5"/>
      <c r="E40" s="5"/>
      <c r="F40" s="4"/>
      <c r="G40" s="4"/>
      <c r="H40" s="4"/>
      <c r="I40" s="5"/>
      <c r="J40" s="4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2.75" customHeight="1">
      <c r="A41" s="51" t="s">
        <v>43</v>
      </c>
      <c r="B41" s="50">
        <v>5.0</v>
      </c>
      <c r="C41" s="11"/>
      <c r="D41" s="5"/>
      <c r="E41" s="5"/>
      <c r="F41" s="4"/>
      <c r="G41" s="4"/>
      <c r="H41" s="4"/>
      <c r="I41" s="5"/>
      <c r="J41" s="4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2.75" customHeight="1">
      <c r="A42" s="49" t="s">
        <v>44</v>
      </c>
      <c r="B42" s="50">
        <v>5.0</v>
      </c>
      <c r="C42" s="11"/>
      <c r="D42" s="5"/>
      <c r="E42" s="5"/>
      <c r="F42" s="4"/>
      <c r="G42" s="4"/>
      <c r="H42" s="4"/>
      <c r="I42" s="5"/>
      <c r="J42" s="4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2.75" customHeight="1">
      <c r="A43" s="49" t="s">
        <v>45</v>
      </c>
      <c r="B43" s="52">
        <v>10.0</v>
      </c>
      <c r="C43" s="11"/>
      <c r="D43" s="5"/>
      <c r="E43" s="5"/>
      <c r="F43" s="4"/>
      <c r="G43" s="4"/>
      <c r="H43" s="4"/>
      <c r="I43" s="5"/>
      <c r="J43" s="4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2.75" customHeight="1">
      <c r="A44" s="49" t="s">
        <v>46</v>
      </c>
      <c r="B44" s="50">
        <v>5.0</v>
      </c>
      <c r="C44" s="11"/>
      <c r="D44" s="5"/>
      <c r="E44" s="5"/>
      <c r="F44" s="4"/>
      <c r="G44" s="4"/>
      <c r="H44" s="4"/>
      <c r="I44" s="5"/>
      <c r="J44" s="4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2.75" customHeight="1">
      <c r="A45" s="49" t="s">
        <v>47</v>
      </c>
      <c r="B45" s="50">
        <v>5.0</v>
      </c>
      <c r="C45" s="11"/>
      <c r="D45" s="5"/>
      <c r="E45" s="5"/>
      <c r="F45" s="4"/>
      <c r="G45" s="4"/>
      <c r="H45" s="4"/>
      <c r="I45" s="5"/>
      <c r="J45" s="4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2.75" customHeight="1">
      <c r="A46" s="49" t="s">
        <v>48</v>
      </c>
      <c r="B46" s="50">
        <v>5.0</v>
      </c>
      <c r="C46" s="11"/>
      <c r="D46" s="4"/>
      <c r="E46" s="4"/>
      <c r="F46" s="5"/>
      <c r="G46" s="5"/>
      <c r="H46" s="4"/>
      <c r="I46" s="4"/>
      <c r="J46" s="4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2.75" customHeight="1">
      <c r="A47" s="49" t="s">
        <v>49</v>
      </c>
      <c r="B47" s="52">
        <v>10.0</v>
      </c>
      <c r="C47" s="11"/>
      <c r="D47" s="4"/>
      <c r="E47" s="4"/>
      <c r="F47" s="5"/>
      <c r="G47" s="5"/>
      <c r="H47" s="4"/>
      <c r="I47" s="4"/>
      <c r="J47" s="4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2.75" customHeight="1">
      <c r="A48" s="51" t="s">
        <v>50</v>
      </c>
      <c r="B48" s="50">
        <v>5.0</v>
      </c>
      <c r="C48" s="11"/>
      <c r="D48" s="4"/>
      <c r="E48" s="4"/>
      <c r="F48" s="5"/>
      <c r="G48" s="5"/>
      <c r="H48" s="4"/>
      <c r="I48" s="4"/>
      <c r="J48" s="4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2.75" customHeight="1">
      <c r="A49" s="51" t="s">
        <v>51</v>
      </c>
      <c r="B49" s="50">
        <v>5.0</v>
      </c>
      <c r="C49" s="11"/>
      <c r="D49" s="4"/>
      <c r="E49" s="4"/>
      <c r="F49" s="5"/>
      <c r="G49" s="5"/>
      <c r="H49" s="4"/>
      <c r="I49" s="4"/>
      <c r="J49" s="4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2.75" customHeight="1">
      <c r="A50" s="53" t="s">
        <v>52</v>
      </c>
      <c r="B50" s="50">
        <v>5.0</v>
      </c>
      <c r="C50" s="11"/>
      <c r="D50" s="4"/>
      <c r="E50" s="4"/>
      <c r="F50" s="5"/>
      <c r="G50" s="5"/>
      <c r="H50" s="4"/>
      <c r="I50" s="4"/>
      <c r="J50" s="4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2.75" customHeight="1">
      <c r="A51" s="49" t="s">
        <v>53</v>
      </c>
      <c r="B51" s="50">
        <v>5.0</v>
      </c>
      <c r="C51" s="11"/>
      <c r="D51" s="4"/>
      <c r="E51" s="4"/>
      <c r="F51" s="5"/>
      <c r="G51" s="5"/>
      <c r="H51" s="4"/>
      <c r="I51" s="4"/>
      <c r="J51" s="4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2.75" customHeight="1">
      <c r="A52" s="45" t="s">
        <v>54</v>
      </c>
      <c r="B52" s="54">
        <f>SUM(B35:B51)</f>
        <v>95</v>
      </c>
      <c r="C52" s="11"/>
      <c r="D52" s="4" t="s">
        <v>55</v>
      </c>
      <c r="E52" s="4"/>
      <c r="F52" s="55"/>
      <c r="G52" s="4"/>
      <c r="H52" s="4"/>
      <c r="I52" s="4"/>
      <c r="J52" s="4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2.75" customHeight="1">
      <c r="A53" s="56"/>
      <c r="B53" s="57"/>
      <c r="C53" s="57"/>
      <c r="D53" s="4"/>
      <c r="E53" s="4"/>
      <c r="F53" s="55"/>
      <c r="G53" s="4"/>
      <c r="H53" s="4"/>
      <c r="I53" s="4"/>
      <c r="J53" s="4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2.75" customHeight="1">
      <c r="A54" s="34" t="s">
        <v>56</v>
      </c>
      <c r="B54" s="46">
        <f>B26+B52</f>
        <v>102</v>
      </c>
      <c r="C54" s="11"/>
      <c r="D54" s="5"/>
      <c r="E54" s="5"/>
      <c r="F54" s="5"/>
      <c r="G54" s="5"/>
      <c r="H54" s="5"/>
      <c r="I54" s="5"/>
      <c r="J54" s="4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2.75" customHeight="1">
      <c r="A55" s="56"/>
      <c r="B55" s="56"/>
      <c r="C55" s="56"/>
      <c r="D55" s="56"/>
      <c r="E55" s="56"/>
      <c r="F55" s="56"/>
      <c r="G55" s="56"/>
      <c r="H55" s="56"/>
      <c r="I55" s="56"/>
      <c r="J55" s="4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"/>
      <c r="W55" s="5"/>
      <c r="X55" s="5"/>
      <c r="Y55" s="5"/>
      <c r="Z55" s="5"/>
    </row>
    <row r="56" ht="12.75" customHeight="1">
      <c r="A56" s="35" t="s">
        <v>57</v>
      </c>
      <c r="B56" s="10"/>
      <c r="C56" s="10"/>
      <c r="D56" s="10"/>
      <c r="E56" s="10"/>
      <c r="F56" s="10"/>
      <c r="G56" s="10"/>
      <c r="H56" s="10"/>
      <c r="I56" s="11"/>
      <c r="J56" s="4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"/>
      <c r="W56" s="5"/>
      <c r="X56" s="5"/>
      <c r="Y56" s="5"/>
      <c r="Z56" s="5"/>
    </row>
    <row r="57" ht="12.75" customHeight="1">
      <c r="A57" s="37" t="s">
        <v>58</v>
      </c>
      <c r="B57" s="10"/>
      <c r="C57" s="10"/>
      <c r="D57" s="10"/>
      <c r="E57" s="10"/>
      <c r="F57" s="10"/>
      <c r="G57" s="10"/>
      <c r="H57" s="10"/>
      <c r="I57" s="11"/>
      <c r="J57" s="4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"/>
      <c r="W57" s="5"/>
      <c r="X57" s="5"/>
      <c r="Y57" s="5"/>
      <c r="Z57" s="5"/>
    </row>
    <row r="58" ht="12.75" customHeight="1">
      <c r="A58" s="37" t="s">
        <v>59</v>
      </c>
      <c r="B58" s="10"/>
      <c r="C58" s="10"/>
      <c r="D58" s="10"/>
      <c r="E58" s="10"/>
      <c r="F58" s="10"/>
      <c r="G58" s="10"/>
      <c r="H58" s="10"/>
      <c r="I58" s="11"/>
      <c r="J58" s="4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"/>
      <c r="W58" s="5"/>
      <c r="X58" s="5"/>
      <c r="Y58" s="5"/>
      <c r="Z58" s="5"/>
    </row>
    <row r="59" ht="12.75" customHeight="1">
      <c r="A59" s="37" t="s">
        <v>60</v>
      </c>
      <c r="B59" s="10"/>
      <c r="C59" s="10"/>
      <c r="D59" s="10"/>
      <c r="E59" s="10"/>
      <c r="F59" s="10"/>
      <c r="G59" s="10"/>
      <c r="H59" s="10"/>
      <c r="I59" s="11"/>
      <c r="J59" s="4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"/>
      <c r="W59" s="5"/>
      <c r="X59" s="5"/>
      <c r="Y59" s="5"/>
      <c r="Z59" s="5"/>
    </row>
    <row r="60" ht="12.75" customHeight="1">
      <c r="A60" s="37" t="s">
        <v>61</v>
      </c>
      <c r="B60" s="10"/>
      <c r="C60" s="10"/>
      <c r="D60" s="10"/>
      <c r="E60" s="10"/>
      <c r="F60" s="10"/>
      <c r="G60" s="10"/>
      <c r="H60" s="10"/>
      <c r="I60" s="11"/>
      <c r="J60" s="4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"/>
      <c r="W60" s="5"/>
      <c r="X60" s="5"/>
      <c r="Y60" s="5"/>
      <c r="Z60" s="5"/>
    </row>
    <row r="61" ht="12.75" customHeight="1">
      <c r="A61" s="34" t="s">
        <v>62</v>
      </c>
      <c r="B61" s="58" t="s">
        <v>16</v>
      </c>
      <c r="C61" s="10"/>
      <c r="D61" s="10"/>
      <c r="E61" s="11"/>
      <c r="F61" s="34" t="s">
        <v>17</v>
      </c>
      <c r="G61" s="34" t="s">
        <v>63</v>
      </c>
      <c r="H61" s="35" t="s">
        <v>64</v>
      </c>
      <c r="I61" s="11"/>
      <c r="J61" s="4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"/>
      <c r="W61" s="5"/>
      <c r="X61" s="5"/>
      <c r="Y61" s="5"/>
      <c r="Z61" s="5"/>
    </row>
    <row r="62" ht="12.75" customHeight="1">
      <c r="A62" s="38" t="s">
        <v>65</v>
      </c>
      <c r="B62" s="37" t="s">
        <v>66</v>
      </c>
      <c r="C62" s="10"/>
      <c r="D62" s="10"/>
      <c r="E62" s="11"/>
      <c r="F62" s="38">
        <v>2.0</v>
      </c>
      <c r="G62" s="59">
        <v>5.0</v>
      </c>
      <c r="H62" s="60">
        <f t="shared" ref="H62:H74" si="1">F62*G62</f>
        <v>10</v>
      </c>
      <c r="I62" s="11"/>
      <c r="J62" s="4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"/>
      <c r="W62" s="5"/>
      <c r="X62" s="5"/>
      <c r="Y62" s="5"/>
      <c r="Z62" s="5"/>
    </row>
    <row r="63" ht="12.75" customHeight="1">
      <c r="A63" s="38" t="s">
        <v>67</v>
      </c>
      <c r="B63" s="37" t="s">
        <v>68</v>
      </c>
      <c r="C63" s="10"/>
      <c r="D63" s="10"/>
      <c r="E63" s="11"/>
      <c r="F63" s="38">
        <v>1.0</v>
      </c>
      <c r="G63" s="59">
        <v>5.0</v>
      </c>
      <c r="H63" s="60">
        <f t="shared" si="1"/>
        <v>5</v>
      </c>
      <c r="I63" s="11"/>
      <c r="J63" s="4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"/>
      <c r="W63" s="5"/>
      <c r="X63" s="5"/>
      <c r="Y63" s="5"/>
      <c r="Z63" s="5"/>
    </row>
    <row r="64" ht="12.75" customHeight="1">
      <c r="A64" s="38" t="s">
        <v>69</v>
      </c>
      <c r="B64" s="37" t="s">
        <v>70</v>
      </c>
      <c r="C64" s="10"/>
      <c r="D64" s="10"/>
      <c r="E64" s="11"/>
      <c r="F64" s="38">
        <v>1.0</v>
      </c>
      <c r="G64" s="59">
        <v>4.0</v>
      </c>
      <c r="H64" s="60">
        <f t="shared" si="1"/>
        <v>4</v>
      </c>
      <c r="I64" s="11"/>
      <c r="J64" s="4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"/>
      <c r="W64" s="5"/>
      <c r="X64" s="5"/>
      <c r="Y64" s="5"/>
      <c r="Z64" s="5"/>
    </row>
    <row r="65" ht="12.75" customHeight="1">
      <c r="A65" s="38" t="s">
        <v>71</v>
      </c>
      <c r="B65" s="37" t="s">
        <v>72</v>
      </c>
      <c r="C65" s="10"/>
      <c r="D65" s="10"/>
      <c r="E65" s="11"/>
      <c r="F65" s="38">
        <v>1.0</v>
      </c>
      <c r="G65" s="59">
        <v>5.0</v>
      </c>
      <c r="H65" s="60">
        <f t="shared" si="1"/>
        <v>5</v>
      </c>
      <c r="I65" s="11"/>
      <c r="J65" s="4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"/>
      <c r="W65" s="5"/>
      <c r="X65" s="5"/>
      <c r="Y65" s="5"/>
      <c r="Z65" s="5"/>
    </row>
    <row r="66" ht="12.75" customHeight="1">
      <c r="A66" s="38" t="s">
        <v>73</v>
      </c>
      <c r="B66" s="37" t="s">
        <v>74</v>
      </c>
      <c r="C66" s="10"/>
      <c r="D66" s="10"/>
      <c r="E66" s="11"/>
      <c r="F66" s="38">
        <v>1.0</v>
      </c>
      <c r="G66" s="59">
        <v>4.0</v>
      </c>
      <c r="H66" s="60">
        <f t="shared" si="1"/>
        <v>4</v>
      </c>
      <c r="I66" s="11"/>
      <c r="J66" s="4"/>
      <c r="K66" s="56"/>
      <c r="L66" s="56"/>
      <c r="M66" s="61"/>
      <c r="N66" s="56"/>
      <c r="O66" s="56"/>
      <c r="P66" s="56"/>
      <c r="Q66" s="56"/>
      <c r="R66" s="56"/>
      <c r="S66" s="56"/>
      <c r="T66" s="56"/>
      <c r="U66" s="56"/>
      <c r="V66" s="5"/>
      <c r="W66" s="5"/>
      <c r="X66" s="5"/>
      <c r="Y66" s="5"/>
      <c r="Z66" s="5"/>
    </row>
    <row r="67" ht="12.75" customHeight="1">
      <c r="A67" s="38" t="s">
        <v>75</v>
      </c>
      <c r="B67" s="37" t="s">
        <v>76</v>
      </c>
      <c r="C67" s="10"/>
      <c r="D67" s="10"/>
      <c r="E67" s="11"/>
      <c r="F67" s="38">
        <v>0.5</v>
      </c>
      <c r="G67" s="59">
        <v>0.0</v>
      </c>
      <c r="H67" s="60">
        <f t="shared" si="1"/>
        <v>0</v>
      </c>
      <c r="I67" s="11"/>
      <c r="J67" s="4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"/>
      <c r="W67" s="5"/>
      <c r="X67" s="5"/>
      <c r="Y67" s="5"/>
      <c r="Z67" s="5"/>
    </row>
    <row r="68" ht="12.75" customHeight="1">
      <c r="A68" s="38" t="s">
        <v>77</v>
      </c>
      <c r="B68" s="37" t="s">
        <v>78</v>
      </c>
      <c r="C68" s="10"/>
      <c r="D68" s="10"/>
      <c r="E68" s="11"/>
      <c r="F68" s="38">
        <v>0.5</v>
      </c>
      <c r="G68" s="59">
        <v>5.0</v>
      </c>
      <c r="H68" s="60">
        <f t="shared" si="1"/>
        <v>2.5</v>
      </c>
      <c r="I68" s="11"/>
      <c r="J68" s="4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"/>
      <c r="W68" s="5"/>
      <c r="X68" s="5"/>
      <c r="Y68" s="5"/>
      <c r="Z68" s="5"/>
    </row>
    <row r="69" ht="12.75" customHeight="1">
      <c r="A69" s="38" t="s">
        <v>79</v>
      </c>
      <c r="B69" s="37" t="s">
        <v>80</v>
      </c>
      <c r="C69" s="10"/>
      <c r="D69" s="10"/>
      <c r="E69" s="11"/>
      <c r="F69" s="38">
        <v>2.0</v>
      </c>
      <c r="G69" s="59">
        <v>4.0</v>
      </c>
      <c r="H69" s="60">
        <f t="shared" si="1"/>
        <v>8</v>
      </c>
      <c r="I69" s="11"/>
      <c r="J69" s="4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"/>
      <c r="W69" s="5"/>
      <c r="X69" s="5"/>
      <c r="Y69" s="5"/>
      <c r="Z69" s="5"/>
    </row>
    <row r="70" ht="12.75" customHeight="1">
      <c r="A70" s="38" t="s">
        <v>81</v>
      </c>
      <c r="B70" s="37" t="s">
        <v>82</v>
      </c>
      <c r="C70" s="10"/>
      <c r="D70" s="10"/>
      <c r="E70" s="11"/>
      <c r="F70" s="38">
        <v>1.0</v>
      </c>
      <c r="G70" s="59">
        <v>5.0</v>
      </c>
      <c r="H70" s="60">
        <f t="shared" si="1"/>
        <v>5</v>
      </c>
      <c r="I70" s="11"/>
      <c r="J70" s="4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"/>
      <c r="W70" s="5"/>
      <c r="X70" s="5"/>
      <c r="Y70" s="5"/>
      <c r="Z70" s="5"/>
    </row>
    <row r="71" ht="12.75" customHeight="1">
      <c r="A71" s="38" t="s">
        <v>83</v>
      </c>
      <c r="B71" s="37" t="s">
        <v>84</v>
      </c>
      <c r="C71" s="10"/>
      <c r="D71" s="10"/>
      <c r="E71" s="11"/>
      <c r="F71" s="38">
        <v>1.0</v>
      </c>
      <c r="G71" s="59">
        <v>5.0</v>
      </c>
      <c r="H71" s="60">
        <f t="shared" si="1"/>
        <v>5</v>
      </c>
      <c r="I71" s="11"/>
      <c r="J71" s="4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"/>
      <c r="W71" s="5"/>
      <c r="X71" s="5"/>
      <c r="Y71" s="5"/>
      <c r="Z71" s="5"/>
    </row>
    <row r="72" ht="12.75" customHeight="1">
      <c r="A72" s="38" t="s">
        <v>85</v>
      </c>
      <c r="B72" s="37" t="s">
        <v>86</v>
      </c>
      <c r="C72" s="10"/>
      <c r="D72" s="10"/>
      <c r="E72" s="11"/>
      <c r="F72" s="38">
        <v>1.0</v>
      </c>
      <c r="G72" s="59">
        <v>2.0</v>
      </c>
      <c r="H72" s="60">
        <f t="shared" si="1"/>
        <v>2</v>
      </c>
      <c r="I72" s="11"/>
      <c r="J72" s="4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"/>
      <c r="W72" s="5"/>
      <c r="X72" s="5"/>
      <c r="Y72" s="5"/>
      <c r="Z72" s="5"/>
    </row>
    <row r="73" ht="12.75" customHeight="1">
      <c r="A73" s="38" t="s">
        <v>87</v>
      </c>
      <c r="B73" s="37" t="s">
        <v>88</v>
      </c>
      <c r="C73" s="10"/>
      <c r="D73" s="10"/>
      <c r="E73" s="11"/>
      <c r="F73" s="38">
        <v>1.0</v>
      </c>
      <c r="G73" s="59">
        <v>4.0</v>
      </c>
      <c r="H73" s="60">
        <f t="shared" si="1"/>
        <v>4</v>
      </c>
      <c r="I73" s="11"/>
      <c r="J73" s="4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"/>
      <c r="W73" s="5"/>
      <c r="X73" s="5"/>
      <c r="Y73" s="5"/>
      <c r="Z73" s="5"/>
    </row>
    <row r="74" ht="12.75" customHeight="1">
      <c r="A74" s="38" t="s">
        <v>89</v>
      </c>
      <c r="B74" s="37" t="s">
        <v>90</v>
      </c>
      <c r="C74" s="10"/>
      <c r="D74" s="10"/>
      <c r="E74" s="11"/>
      <c r="F74" s="38">
        <v>1.0</v>
      </c>
      <c r="G74" s="59">
        <v>0.0</v>
      </c>
      <c r="H74" s="60">
        <f t="shared" si="1"/>
        <v>0</v>
      </c>
      <c r="I74" s="11"/>
      <c r="J74" s="4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"/>
      <c r="W74" s="5"/>
      <c r="X74" s="5"/>
      <c r="Y74" s="5"/>
      <c r="Z74" s="5"/>
    </row>
    <row r="75" ht="12.75" customHeight="1">
      <c r="A75" s="62" t="s">
        <v>91</v>
      </c>
      <c r="B75" s="10"/>
      <c r="C75" s="10"/>
      <c r="D75" s="10"/>
      <c r="E75" s="10"/>
      <c r="F75" s="10"/>
      <c r="G75" s="11"/>
      <c r="H75" s="46">
        <f>0.6+(0.01*(SUM(H62:I74)))</f>
        <v>1.145</v>
      </c>
      <c r="I75" s="11"/>
      <c r="J75" s="4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"/>
      <c r="W75" s="5"/>
      <c r="X75" s="5"/>
      <c r="Y75" s="5"/>
      <c r="Z75" s="5"/>
    </row>
    <row r="76" ht="12.75" customHeight="1">
      <c r="A76" s="5"/>
      <c r="B76" s="56"/>
      <c r="C76" s="56"/>
      <c r="D76" s="56"/>
      <c r="E76" s="56"/>
      <c r="F76" s="56"/>
      <c r="G76" s="56"/>
      <c r="H76" s="56"/>
      <c r="I76" s="56"/>
      <c r="J76" s="4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"/>
      <c r="W76" s="5"/>
      <c r="X76" s="5"/>
      <c r="Y76" s="5"/>
      <c r="Z76" s="5"/>
    </row>
    <row r="77" ht="12.75" customHeight="1">
      <c r="A77" s="35" t="s">
        <v>92</v>
      </c>
      <c r="B77" s="10"/>
      <c r="C77" s="10"/>
      <c r="D77" s="10"/>
      <c r="E77" s="10"/>
      <c r="F77" s="10"/>
      <c r="G77" s="10"/>
      <c r="H77" s="10"/>
      <c r="I77" s="11"/>
      <c r="J77" s="4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"/>
      <c r="W77" s="5"/>
      <c r="X77" s="5"/>
      <c r="Y77" s="5"/>
      <c r="Z77" s="5"/>
    </row>
    <row r="78" ht="12.75" customHeight="1">
      <c r="A78" s="37" t="s">
        <v>58</v>
      </c>
      <c r="B78" s="10"/>
      <c r="C78" s="10"/>
      <c r="D78" s="10"/>
      <c r="E78" s="10"/>
      <c r="F78" s="10"/>
      <c r="G78" s="10"/>
      <c r="H78" s="10"/>
      <c r="I78" s="11"/>
      <c r="J78" s="4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"/>
      <c r="W78" s="5"/>
      <c r="X78" s="5"/>
      <c r="Y78" s="5"/>
      <c r="Z78" s="5"/>
    </row>
    <row r="79" ht="12.75" customHeight="1">
      <c r="A79" s="37" t="s">
        <v>93</v>
      </c>
      <c r="B79" s="10"/>
      <c r="C79" s="10"/>
      <c r="D79" s="10"/>
      <c r="E79" s="10"/>
      <c r="F79" s="10"/>
      <c r="G79" s="10"/>
      <c r="H79" s="10"/>
      <c r="I79" s="11"/>
      <c r="J79" s="4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"/>
      <c r="W79" s="5"/>
      <c r="X79" s="5"/>
      <c r="Y79" s="5"/>
      <c r="Z79" s="5"/>
    </row>
    <row r="80" ht="12.75" customHeight="1">
      <c r="A80" s="37" t="s">
        <v>94</v>
      </c>
      <c r="B80" s="10"/>
      <c r="C80" s="10"/>
      <c r="D80" s="10"/>
      <c r="E80" s="10"/>
      <c r="F80" s="10"/>
      <c r="G80" s="10"/>
      <c r="H80" s="10"/>
      <c r="I80" s="11"/>
      <c r="J80" s="4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"/>
      <c r="W80" s="5"/>
      <c r="X80" s="5"/>
      <c r="Y80" s="5"/>
      <c r="Z80" s="5"/>
    </row>
    <row r="81" ht="12.75" customHeight="1">
      <c r="A81" s="37" t="s">
        <v>95</v>
      </c>
      <c r="B81" s="10"/>
      <c r="C81" s="10"/>
      <c r="D81" s="10"/>
      <c r="E81" s="10"/>
      <c r="F81" s="10"/>
      <c r="G81" s="10"/>
      <c r="H81" s="10"/>
      <c r="I81" s="11"/>
      <c r="J81" s="4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"/>
      <c r="W81" s="5"/>
      <c r="X81" s="5"/>
      <c r="Y81" s="5"/>
      <c r="Z81" s="5"/>
    </row>
    <row r="82" ht="12.75" customHeight="1">
      <c r="A82" s="34" t="s">
        <v>96</v>
      </c>
      <c r="B82" s="58" t="s">
        <v>16</v>
      </c>
      <c r="C82" s="10"/>
      <c r="D82" s="10"/>
      <c r="E82" s="10"/>
      <c r="F82" s="11"/>
      <c r="G82" s="34" t="s">
        <v>17</v>
      </c>
      <c r="H82" s="34" t="s">
        <v>63</v>
      </c>
      <c r="I82" s="34" t="s">
        <v>64</v>
      </c>
      <c r="J82" s="4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"/>
      <c r="W82" s="5"/>
      <c r="X82" s="5"/>
      <c r="Y82" s="5"/>
      <c r="Z82" s="5"/>
    </row>
    <row r="83" ht="12.75" customHeight="1">
      <c r="A83" s="38" t="s">
        <v>97</v>
      </c>
      <c r="B83" s="37" t="s">
        <v>98</v>
      </c>
      <c r="C83" s="10"/>
      <c r="D83" s="10"/>
      <c r="E83" s="10"/>
      <c r="F83" s="11"/>
      <c r="G83" s="38">
        <v>1.5</v>
      </c>
      <c r="H83" s="59">
        <v>1.0</v>
      </c>
      <c r="I83" s="63">
        <f t="shared" ref="I83:I90" si="2">G83*H83</f>
        <v>1.5</v>
      </c>
      <c r="J83" s="4">
        <f t="shared" ref="J83:J88" si="3">IF(H83&lt;3,1,0)</f>
        <v>1</v>
      </c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"/>
      <c r="W83" s="5"/>
      <c r="X83" s="5"/>
      <c r="Y83" s="5"/>
      <c r="Z83" s="5"/>
    </row>
    <row r="84" ht="12.75" customHeight="1">
      <c r="A84" s="38" t="s">
        <v>99</v>
      </c>
      <c r="B84" s="37" t="s">
        <v>100</v>
      </c>
      <c r="C84" s="10"/>
      <c r="D84" s="10"/>
      <c r="E84" s="10"/>
      <c r="F84" s="11"/>
      <c r="G84" s="38">
        <v>0.5</v>
      </c>
      <c r="H84" s="59">
        <v>1.0</v>
      </c>
      <c r="I84" s="63">
        <f t="shared" si="2"/>
        <v>0.5</v>
      </c>
      <c r="J84" s="4">
        <f t="shared" si="3"/>
        <v>1</v>
      </c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2.75" customHeight="1">
      <c r="A85" s="38" t="s">
        <v>101</v>
      </c>
      <c r="B85" s="37" t="s">
        <v>102</v>
      </c>
      <c r="C85" s="10"/>
      <c r="D85" s="10"/>
      <c r="E85" s="10"/>
      <c r="F85" s="11"/>
      <c r="G85" s="38">
        <v>1.0</v>
      </c>
      <c r="H85" s="59">
        <v>3.0</v>
      </c>
      <c r="I85" s="63">
        <f t="shared" si="2"/>
        <v>3</v>
      </c>
      <c r="J85" s="4">
        <f t="shared" si="3"/>
        <v>0</v>
      </c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2.75" customHeight="1">
      <c r="A86" s="38" t="s">
        <v>103</v>
      </c>
      <c r="B86" s="37" t="s">
        <v>104</v>
      </c>
      <c r="C86" s="10"/>
      <c r="D86" s="10"/>
      <c r="E86" s="10"/>
      <c r="F86" s="11"/>
      <c r="G86" s="38">
        <v>0.5</v>
      </c>
      <c r="H86" s="59">
        <v>3.0</v>
      </c>
      <c r="I86" s="63">
        <f t="shared" si="2"/>
        <v>1.5</v>
      </c>
      <c r="J86" s="4">
        <f t="shared" si="3"/>
        <v>0</v>
      </c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2.75" customHeight="1">
      <c r="A87" s="38" t="s">
        <v>105</v>
      </c>
      <c r="B87" s="37" t="s">
        <v>106</v>
      </c>
      <c r="C87" s="10"/>
      <c r="D87" s="10"/>
      <c r="E87" s="10"/>
      <c r="F87" s="11"/>
      <c r="G87" s="38">
        <v>1.0</v>
      </c>
      <c r="H87" s="59">
        <v>4.0</v>
      </c>
      <c r="I87" s="63">
        <f t="shared" si="2"/>
        <v>4</v>
      </c>
      <c r="J87" s="4">
        <f t="shared" si="3"/>
        <v>0</v>
      </c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2.75" customHeight="1">
      <c r="A88" s="38" t="s">
        <v>107</v>
      </c>
      <c r="B88" s="37" t="s">
        <v>108</v>
      </c>
      <c r="C88" s="10"/>
      <c r="D88" s="10"/>
      <c r="E88" s="10"/>
      <c r="F88" s="11"/>
      <c r="G88" s="38">
        <v>2.0</v>
      </c>
      <c r="H88" s="59">
        <v>2.0</v>
      </c>
      <c r="I88" s="63">
        <f t="shared" si="2"/>
        <v>4</v>
      </c>
      <c r="J88" s="4">
        <f t="shared" si="3"/>
        <v>1</v>
      </c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2.75" customHeight="1">
      <c r="A89" s="38" t="s">
        <v>109</v>
      </c>
      <c r="B89" s="37" t="s">
        <v>110</v>
      </c>
      <c r="C89" s="10"/>
      <c r="D89" s="10"/>
      <c r="E89" s="10"/>
      <c r="F89" s="11"/>
      <c r="G89" s="38">
        <v>-1.0</v>
      </c>
      <c r="H89" s="59">
        <v>5.0</v>
      </c>
      <c r="I89" s="63">
        <f t="shared" si="2"/>
        <v>-5</v>
      </c>
      <c r="J89" s="4">
        <f t="shared" ref="J89:J90" si="4">IF(H89&gt;3,1,0)</f>
        <v>1</v>
      </c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2.75" customHeight="1">
      <c r="A90" s="38" t="s">
        <v>111</v>
      </c>
      <c r="B90" s="37" t="s">
        <v>112</v>
      </c>
      <c r="C90" s="10"/>
      <c r="D90" s="10"/>
      <c r="E90" s="10"/>
      <c r="F90" s="11"/>
      <c r="G90" s="38">
        <v>-1.0</v>
      </c>
      <c r="H90" s="59">
        <v>3.0</v>
      </c>
      <c r="I90" s="63">
        <f t="shared" si="2"/>
        <v>-3</v>
      </c>
      <c r="J90" s="4">
        <f t="shared" si="4"/>
        <v>0</v>
      </c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2.75" customHeight="1">
      <c r="A91" s="62" t="s">
        <v>96</v>
      </c>
      <c r="B91" s="10"/>
      <c r="C91" s="10"/>
      <c r="D91" s="10"/>
      <c r="E91" s="10"/>
      <c r="F91" s="10"/>
      <c r="G91" s="10"/>
      <c r="H91" s="11"/>
      <c r="I91" s="64">
        <f>1.4+(-0.03*(SUM(I83:I90)))</f>
        <v>1.205</v>
      </c>
      <c r="J91" s="4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4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2.75" customHeight="1">
      <c r="A93" s="34" t="s">
        <v>113</v>
      </c>
      <c r="B93" s="65">
        <f>(B54*H75*I91)</f>
        <v>140.73195</v>
      </c>
      <c r="C93" s="5"/>
      <c r="D93" s="5"/>
      <c r="E93" s="5"/>
      <c r="F93" s="5"/>
      <c r="G93" s="5"/>
      <c r="H93" s="5"/>
      <c r="I93" s="5"/>
      <c r="J93" s="4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2.75" customHeight="1">
      <c r="A94" s="48"/>
      <c r="B94" s="66"/>
      <c r="C94" s="5"/>
      <c r="D94" s="5"/>
      <c r="E94" s="5"/>
      <c r="F94" s="5"/>
      <c r="G94" s="5"/>
      <c r="H94" s="5"/>
      <c r="I94" s="5"/>
      <c r="J94" s="4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2.75" customHeight="1">
      <c r="A95" s="67" t="s">
        <v>114</v>
      </c>
      <c r="B95" s="2"/>
      <c r="C95" s="2"/>
      <c r="D95" s="2"/>
      <c r="E95" s="2"/>
      <c r="F95" s="2"/>
      <c r="G95" s="2"/>
      <c r="H95" s="2"/>
      <c r="I95" s="68"/>
      <c r="J95" s="4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4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2.75" customHeight="1">
      <c r="A97" s="69" t="s">
        <v>115</v>
      </c>
      <c r="B97" s="10"/>
      <c r="C97" s="10"/>
      <c r="D97" s="10"/>
      <c r="E97" s="10"/>
      <c r="F97" s="10"/>
      <c r="G97" s="10"/>
      <c r="H97" s="11"/>
      <c r="I97" s="5"/>
      <c r="J97" s="4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2.75" customHeight="1">
      <c r="A98" s="34" t="s">
        <v>116</v>
      </c>
      <c r="B98" s="45" t="s">
        <v>113</v>
      </c>
      <c r="C98" s="70" t="s">
        <v>117</v>
      </c>
      <c r="D98" s="45" t="s">
        <v>118</v>
      </c>
      <c r="E98" s="45" t="s">
        <v>119</v>
      </c>
      <c r="F98" s="45" t="s">
        <v>120</v>
      </c>
      <c r="G98" s="45" t="s">
        <v>121</v>
      </c>
      <c r="H98" s="71" t="s">
        <v>122</v>
      </c>
      <c r="I98" s="5"/>
      <c r="J98" s="4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2.75" customHeight="1">
      <c r="A99" s="34"/>
      <c r="B99" s="65">
        <f>B93</f>
        <v>140.73195</v>
      </c>
      <c r="C99" s="72">
        <v>20.0</v>
      </c>
      <c r="D99" s="73">
        <f>B99*C99</f>
        <v>2814.639</v>
      </c>
      <c r="E99" s="73">
        <f t="shared" ref="E99:E100" si="5">D99/8</f>
        <v>351.829875</v>
      </c>
      <c r="F99" s="74">
        <f t="shared" ref="F99:F100" si="6">E99/20</f>
        <v>17.59149375</v>
      </c>
      <c r="G99" s="75">
        <v>15.0</v>
      </c>
      <c r="H99" s="76">
        <f>G99*D99</f>
        <v>42219.585</v>
      </c>
      <c r="I99" s="5"/>
      <c r="J99" s="4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2.75" customHeight="1">
      <c r="A100" s="77">
        <v>1.0</v>
      </c>
      <c r="B100" s="78"/>
      <c r="C100" s="79"/>
      <c r="D100" s="73">
        <f>D99/A100</f>
        <v>2814.639</v>
      </c>
      <c r="E100" s="73">
        <f t="shared" si="5"/>
        <v>351.829875</v>
      </c>
      <c r="F100" s="74">
        <f t="shared" si="6"/>
        <v>17.59149375</v>
      </c>
      <c r="G100" s="38"/>
      <c r="H100" s="38"/>
      <c r="I100" s="5"/>
      <c r="J100" s="4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2.75" customHeight="1">
      <c r="A101" s="4"/>
      <c r="B101" s="4"/>
      <c r="C101" s="4"/>
      <c r="D101" s="4"/>
      <c r="E101" s="4"/>
      <c r="F101" s="80"/>
      <c r="G101" s="4"/>
      <c r="H101" s="4"/>
      <c r="I101" s="5"/>
      <c r="J101" s="4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4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4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2.75" customHeight="1">
      <c r="A104" s="81" t="s">
        <v>123</v>
      </c>
      <c r="B104" s="82"/>
      <c r="C104" s="82"/>
      <c r="D104" s="82"/>
      <c r="E104" s="82"/>
      <c r="F104" s="82"/>
      <c r="G104" s="82"/>
      <c r="H104" s="82"/>
      <c r="I104" s="83"/>
      <c r="J104" s="4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2.75" customHeight="1">
      <c r="A105" s="84" t="s">
        <v>124</v>
      </c>
      <c r="B105" s="10"/>
      <c r="C105" s="10"/>
      <c r="D105" s="10"/>
      <c r="E105" s="10"/>
      <c r="F105" s="10"/>
      <c r="G105" s="10"/>
      <c r="H105" s="10"/>
      <c r="I105" s="85"/>
      <c r="J105" s="4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2.75" customHeight="1">
      <c r="A106" s="86" t="s">
        <v>125</v>
      </c>
      <c r="B106" s="10"/>
      <c r="C106" s="10"/>
      <c r="D106" s="10"/>
      <c r="E106" s="10"/>
      <c r="F106" s="10"/>
      <c r="G106" s="10"/>
      <c r="H106" s="10"/>
      <c r="I106" s="85"/>
      <c r="J106" s="4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2.75" customHeight="1">
      <c r="A107" s="86" t="s">
        <v>126</v>
      </c>
      <c r="B107" s="10"/>
      <c r="C107" s="10"/>
      <c r="D107" s="10"/>
      <c r="E107" s="10"/>
      <c r="F107" s="10"/>
      <c r="G107" s="10"/>
      <c r="H107" s="10"/>
      <c r="I107" s="85"/>
      <c r="J107" s="4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2.75" customHeight="1">
      <c r="A108" s="87"/>
      <c r="B108" s="10"/>
      <c r="C108" s="10"/>
      <c r="D108" s="10"/>
      <c r="E108" s="10"/>
      <c r="F108" s="11"/>
      <c r="G108" s="62" t="s">
        <v>127</v>
      </c>
      <c r="H108" s="11"/>
      <c r="I108" s="88">
        <f>SUM(J83:J88)</f>
        <v>3</v>
      </c>
      <c r="J108" s="4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2.75" customHeight="1">
      <c r="A109" s="87"/>
      <c r="B109" s="10"/>
      <c r="C109" s="10"/>
      <c r="D109" s="10"/>
      <c r="E109" s="10"/>
      <c r="F109" s="11"/>
      <c r="G109" s="62" t="s">
        <v>128</v>
      </c>
      <c r="H109" s="11"/>
      <c r="I109" s="88">
        <f>SUM(J89:J90)</f>
        <v>1</v>
      </c>
      <c r="J109" s="4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2.75" customHeight="1">
      <c r="A110" s="87"/>
      <c r="B110" s="10"/>
      <c r="C110" s="10"/>
      <c r="D110" s="10"/>
      <c r="E110" s="10"/>
      <c r="F110" s="11"/>
      <c r="G110" s="62" t="s">
        <v>129</v>
      </c>
      <c r="H110" s="11"/>
      <c r="I110" s="88">
        <f>I108+I109</f>
        <v>4</v>
      </c>
      <c r="J110" s="4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2.75" customHeight="1">
      <c r="A111" s="89" t="s">
        <v>130</v>
      </c>
      <c r="B111" s="10"/>
      <c r="C111" s="10"/>
      <c r="D111" s="10"/>
      <c r="E111" s="10"/>
      <c r="F111" s="10"/>
      <c r="G111" s="10"/>
      <c r="H111" s="11"/>
      <c r="I111" s="90">
        <f>C119</f>
        <v>28</v>
      </c>
      <c r="J111" s="4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2.75" customHeight="1">
      <c r="A112" s="84" t="s">
        <v>131</v>
      </c>
      <c r="B112" s="10"/>
      <c r="C112" s="10"/>
      <c r="D112" s="10"/>
      <c r="E112" s="10"/>
      <c r="F112" s="10"/>
      <c r="G112" s="10"/>
      <c r="H112" s="10"/>
      <c r="I112" s="85"/>
      <c r="J112" s="4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2.75" customHeight="1">
      <c r="A113" s="91" t="s">
        <v>132</v>
      </c>
      <c r="B113" s="10"/>
      <c r="C113" s="10"/>
      <c r="D113" s="10"/>
      <c r="E113" s="10"/>
      <c r="F113" s="10"/>
      <c r="G113" s="10"/>
      <c r="H113" s="10"/>
      <c r="I113" s="85"/>
      <c r="J113" s="4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2.75" customHeight="1">
      <c r="A114" s="91" t="s">
        <v>133</v>
      </c>
      <c r="B114" s="10"/>
      <c r="C114" s="10"/>
      <c r="D114" s="10"/>
      <c r="E114" s="10"/>
      <c r="F114" s="10"/>
      <c r="G114" s="10"/>
      <c r="H114" s="10"/>
      <c r="I114" s="85"/>
      <c r="J114" s="4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2.75" customHeight="1">
      <c r="A115" s="92" t="s">
        <v>134</v>
      </c>
      <c r="B115" s="93"/>
      <c r="C115" s="93"/>
      <c r="D115" s="93"/>
      <c r="E115" s="93"/>
      <c r="F115" s="93"/>
      <c r="G115" s="93"/>
      <c r="H115" s="93"/>
      <c r="I115" s="94"/>
      <c r="J115" s="4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4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2.75" customHeight="1">
      <c r="A117" s="69" t="s">
        <v>135</v>
      </c>
      <c r="B117" s="10"/>
      <c r="C117" s="10"/>
      <c r="D117" s="10"/>
      <c r="E117" s="10"/>
      <c r="F117" s="10"/>
      <c r="G117" s="10"/>
      <c r="H117" s="11"/>
      <c r="I117" s="5"/>
      <c r="J117" s="4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2.75" customHeight="1">
      <c r="A118" s="34" t="s">
        <v>116</v>
      </c>
      <c r="B118" s="45" t="s">
        <v>113</v>
      </c>
      <c r="C118" s="70" t="s">
        <v>136</v>
      </c>
      <c r="D118" s="45" t="s">
        <v>118</v>
      </c>
      <c r="E118" s="45" t="s">
        <v>119</v>
      </c>
      <c r="F118" s="45" t="s">
        <v>120</v>
      </c>
      <c r="G118" s="45" t="s">
        <v>121</v>
      </c>
      <c r="H118" s="71" t="s">
        <v>122</v>
      </c>
      <c r="I118" s="5"/>
      <c r="J118" s="4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2.75" customHeight="1">
      <c r="A119" s="34"/>
      <c r="B119" s="65">
        <f>B93</f>
        <v>140.73195</v>
      </c>
      <c r="C119" s="72">
        <f>IF(I110&lt;=2,20,IF(I110&lt;5,28,"Reduzir a complexidade"))</f>
        <v>28</v>
      </c>
      <c r="D119" s="72">
        <f>IF(I110&lt;=2,20*B119,IF(I110&lt;5,28*B119,"-"))</f>
        <v>3940.4946</v>
      </c>
      <c r="E119" s="72">
        <f>IF(I110&lt;=2,20*B119/8,IF(I110&lt;5,28*B119/8,"-"))</f>
        <v>492.561825</v>
      </c>
      <c r="F119" s="95">
        <f>IF(I110&lt;=2,20*B119/20/8,IF(I110&lt;5,28*B119/20/8,"-"))</f>
        <v>24.62809125</v>
      </c>
      <c r="G119" s="76">
        <f>G99</f>
        <v>15</v>
      </c>
      <c r="H119" s="96">
        <f>IF(I110&lt;=2,20*B119*G119,IF(I110&lt;5,28*B119*G119,"-"))</f>
        <v>59107.419</v>
      </c>
      <c r="I119" s="5"/>
      <c r="J119" s="4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2.75" customHeight="1">
      <c r="A120" s="97">
        <f>A100</f>
        <v>1</v>
      </c>
      <c r="B120" s="78"/>
      <c r="C120" s="79"/>
      <c r="D120" s="72">
        <f>IF(I110&lt;=2,20*B119/A120,IF(I110&lt;5,28*B119/A120,"-"))</f>
        <v>3940.4946</v>
      </c>
      <c r="E120" s="72">
        <f>IF(I110&lt;=2,20*B119/A120/8,IF(I110&lt;5,28*B119/A120/8,"-"))</f>
        <v>492.561825</v>
      </c>
      <c r="F120" s="95">
        <f>IF(I110&lt;=2,20*B119/A120/20/8,IF(I110&lt;5,28*B119/A120/20/8,"-"))</f>
        <v>24.62809125</v>
      </c>
      <c r="G120" s="38"/>
      <c r="H120" s="38"/>
      <c r="I120" s="5"/>
      <c r="J120" s="4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4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4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4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2.75" customHeight="1">
      <c r="A124" s="5" t="s">
        <v>137</v>
      </c>
      <c r="B124" s="5"/>
      <c r="C124" s="5"/>
      <c r="D124" s="5"/>
      <c r="E124" s="5"/>
      <c r="F124" s="5"/>
      <c r="G124" s="5"/>
      <c r="H124" s="5"/>
      <c r="I124" s="5"/>
      <c r="J124" s="4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2.75" customHeight="1">
      <c r="A125" s="98"/>
      <c r="B125" s="5" t="s">
        <v>138</v>
      </c>
      <c r="C125" s="5"/>
      <c r="D125" s="5"/>
      <c r="E125" s="5"/>
      <c r="F125" s="5"/>
      <c r="G125" s="5"/>
      <c r="H125" s="5"/>
      <c r="I125" s="5"/>
      <c r="J125" s="4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2.75" customHeight="1">
      <c r="A126" s="99"/>
      <c r="B126" s="5" t="s">
        <v>139</v>
      </c>
      <c r="C126" s="5"/>
      <c r="D126" s="5"/>
      <c r="E126" s="5"/>
      <c r="F126" s="5"/>
      <c r="G126" s="5"/>
      <c r="H126" s="5"/>
      <c r="I126" s="5"/>
      <c r="J126" s="4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2.75" customHeight="1">
      <c r="A127" s="100"/>
      <c r="B127" s="5" t="s">
        <v>140</v>
      </c>
      <c r="C127" s="5"/>
      <c r="D127" s="5"/>
      <c r="E127" s="5"/>
      <c r="F127" s="5"/>
      <c r="G127" s="5"/>
      <c r="H127" s="5"/>
      <c r="I127" s="5"/>
      <c r="J127" s="4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4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4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4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4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4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4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4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4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4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4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4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4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4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4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4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4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4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4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4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4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4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4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4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4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4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4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4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4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4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4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4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4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4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4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4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4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4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4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4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4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4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4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4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4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4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4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4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4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4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4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4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4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4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4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4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4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4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4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4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4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4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4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4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4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4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4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4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4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4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4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4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4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4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4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4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4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4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4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4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4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4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4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4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4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4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4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4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4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4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4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4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4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4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4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4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4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4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4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4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4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4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4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4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4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4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4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4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4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4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4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4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4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4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4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4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4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4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4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4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4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4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4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4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4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4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4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4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4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4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4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4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4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4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4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4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4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4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4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4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4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4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4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4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4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4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4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4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4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4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4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4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4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4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4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4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4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4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4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4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4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4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4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4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4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4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4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4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4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4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4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4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4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4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4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4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4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4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4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4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4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4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4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4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4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4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4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4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4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4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4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4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4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4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4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4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4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4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4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4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4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4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4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4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4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4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4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4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4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4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4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4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4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4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4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4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4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4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4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4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4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4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4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4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4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4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4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4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4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4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4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4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4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4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4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4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4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4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4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4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4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4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4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4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4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4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4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4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4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4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4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4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4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4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4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4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4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4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4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4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4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4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4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4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4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4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4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4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4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4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4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4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4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4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4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4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4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4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4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4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4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4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4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4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4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4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4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4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4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4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4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4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4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4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4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4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4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4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4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4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4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4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4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4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4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4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4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4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4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4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4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4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4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4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4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4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4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4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4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4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4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4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4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4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4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4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4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4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4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4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4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4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4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4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4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4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4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4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4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4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4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4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4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4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4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4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4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4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4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4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4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4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4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4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4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4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4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4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4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4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4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4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4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4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4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4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4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4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4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4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4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4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4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4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4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4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4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4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4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4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4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4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4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4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4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4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4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4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4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4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4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4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4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4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4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4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4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4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4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4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4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4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4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4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4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4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4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4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4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4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4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4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4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4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4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4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4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4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4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4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4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4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4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4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4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4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4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4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4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4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4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4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4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4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4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4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4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4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4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4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4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4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4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4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4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4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4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4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4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4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4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4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4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4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4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4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4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4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4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4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4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4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4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4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4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4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4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4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4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4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4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4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4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4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4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4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4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4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4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4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4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4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4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4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4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4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4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4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4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4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4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4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4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4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4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4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4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4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4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4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4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4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4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4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4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4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4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4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4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4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4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4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4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4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4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4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4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4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4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4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4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4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4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4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4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4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4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4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4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4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4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4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4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4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4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4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4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4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4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4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4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4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4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4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4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4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4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4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4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4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4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4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4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4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4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4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4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4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4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4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4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4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4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4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4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4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4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4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4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4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4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4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4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4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4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4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4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4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4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4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4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4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4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4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4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4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4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4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4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4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4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4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4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4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4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4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4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4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4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4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4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4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4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4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4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4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4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4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4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4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4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4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4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4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4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4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4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4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4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4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4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4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4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4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4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4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4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4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4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4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4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4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4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4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4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4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4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4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4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4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4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4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4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4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4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4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4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4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4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4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4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4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4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4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4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4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4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4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4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4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4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4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4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4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4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4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4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4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4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4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4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4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4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4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4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4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4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4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4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4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4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4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4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4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4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4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4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4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4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4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4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4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4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4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4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4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4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4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4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4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4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4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4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4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4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4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4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4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4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4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4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4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4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4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4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4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4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4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4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4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4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4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4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4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4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4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4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4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4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4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4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4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4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4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4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4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4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4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4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4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4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4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4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4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4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4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4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4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4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4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4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4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4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4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4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4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4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4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4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4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4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4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4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4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4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4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4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4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4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4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4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4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4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4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4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4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4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4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4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4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4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4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4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4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4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4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4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4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4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4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4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4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4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4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4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4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4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4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4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4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4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4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4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4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4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4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4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4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4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4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4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4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4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4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4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4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4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4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4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4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4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4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4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4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4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4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4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4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4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4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4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4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4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4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4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4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4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2.75" customHeight="1">
      <c r="A964" s="5"/>
      <c r="B964" s="5"/>
      <c r="C964" s="5"/>
      <c r="D964" s="5"/>
      <c r="E964" s="5"/>
      <c r="F964" s="5"/>
      <c r="G964" s="5"/>
      <c r="H964" s="5"/>
      <c r="I964" s="5"/>
      <c r="J964" s="4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2.75" customHeight="1">
      <c r="A965" s="5"/>
      <c r="B965" s="5"/>
      <c r="C965" s="5"/>
      <c r="D965" s="5"/>
      <c r="E965" s="5"/>
      <c r="F965" s="5"/>
      <c r="G965" s="5"/>
      <c r="H965" s="5"/>
      <c r="I965" s="5"/>
      <c r="J965" s="4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2.75" customHeight="1">
      <c r="A966" s="5"/>
      <c r="B966" s="5"/>
      <c r="C966" s="5"/>
      <c r="D966" s="5"/>
      <c r="E966" s="5"/>
      <c r="F966" s="5"/>
      <c r="G966" s="5"/>
      <c r="H966" s="5"/>
      <c r="I966" s="5"/>
      <c r="J966" s="4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2.75" customHeight="1">
      <c r="A967" s="5"/>
      <c r="B967" s="5"/>
      <c r="C967" s="5"/>
      <c r="D967" s="5"/>
      <c r="E967" s="5"/>
      <c r="F967" s="5"/>
      <c r="G967" s="5"/>
      <c r="H967" s="5"/>
      <c r="I967" s="5"/>
      <c r="J967" s="4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2.75" customHeight="1">
      <c r="A968" s="5"/>
      <c r="B968" s="5"/>
      <c r="C968" s="5"/>
      <c r="D968" s="5"/>
      <c r="E968" s="5"/>
      <c r="F968" s="5"/>
      <c r="G968" s="5"/>
      <c r="H968" s="5"/>
      <c r="I968" s="5"/>
      <c r="J968" s="4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2.75" customHeight="1">
      <c r="A969" s="5"/>
      <c r="B969" s="5"/>
      <c r="C969" s="5"/>
      <c r="D969" s="5"/>
      <c r="E969" s="5"/>
      <c r="F969" s="5"/>
      <c r="G969" s="5"/>
      <c r="H969" s="5"/>
      <c r="I969" s="5"/>
      <c r="J969" s="4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2.75" customHeight="1">
      <c r="A970" s="5"/>
      <c r="B970" s="5"/>
      <c r="C970" s="5"/>
      <c r="D970" s="5"/>
      <c r="E970" s="5"/>
      <c r="F970" s="5"/>
      <c r="G970" s="5"/>
      <c r="H970" s="5"/>
      <c r="I970" s="5"/>
      <c r="J970" s="4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2.75" customHeight="1">
      <c r="A971" s="5"/>
      <c r="B971" s="5"/>
      <c r="C971" s="5"/>
      <c r="D971" s="5"/>
      <c r="E971" s="5"/>
      <c r="F971" s="5"/>
      <c r="G971" s="5"/>
      <c r="H971" s="5"/>
      <c r="I971" s="5"/>
      <c r="J971" s="4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2.75" customHeight="1">
      <c r="A972" s="5"/>
      <c r="B972" s="5"/>
      <c r="C972" s="5"/>
      <c r="D972" s="5"/>
      <c r="E972" s="5"/>
      <c r="F972" s="5"/>
      <c r="G972" s="5"/>
      <c r="H972" s="5"/>
      <c r="I972" s="5"/>
      <c r="J972" s="4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2.75" customHeight="1">
      <c r="A973" s="5"/>
      <c r="B973" s="5"/>
      <c r="C973" s="5"/>
      <c r="D973" s="5"/>
      <c r="E973" s="5"/>
      <c r="F973" s="5"/>
      <c r="G973" s="5"/>
      <c r="H973" s="5"/>
      <c r="I973" s="5"/>
      <c r="J973" s="4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2.75" customHeight="1">
      <c r="A974" s="5"/>
      <c r="B974" s="5"/>
      <c r="C974" s="5"/>
      <c r="D974" s="5"/>
      <c r="E974" s="5"/>
      <c r="F974" s="5"/>
      <c r="G974" s="5"/>
      <c r="H974" s="5"/>
      <c r="I974" s="5"/>
      <c r="J974" s="4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2.75" customHeight="1">
      <c r="A975" s="5"/>
      <c r="B975" s="5"/>
      <c r="C975" s="5"/>
      <c r="D975" s="5"/>
      <c r="E975" s="5"/>
      <c r="F975" s="5"/>
      <c r="G975" s="5"/>
      <c r="H975" s="5"/>
      <c r="I975" s="5"/>
      <c r="J975" s="4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2.75" customHeight="1">
      <c r="A976" s="5"/>
      <c r="B976" s="5"/>
      <c r="C976" s="5"/>
      <c r="D976" s="5"/>
      <c r="E976" s="5"/>
      <c r="F976" s="5"/>
      <c r="G976" s="5"/>
      <c r="H976" s="5"/>
      <c r="I976" s="5"/>
      <c r="J976" s="4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2.75" customHeight="1">
      <c r="A977" s="5"/>
      <c r="B977" s="5"/>
      <c r="C977" s="5"/>
      <c r="D977" s="5"/>
      <c r="E977" s="5"/>
      <c r="F977" s="5"/>
      <c r="G977" s="5"/>
      <c r="H977" s="5"/>
      <c r="I977" s="5"/>
      <c r="J977" s="4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2.75" customHeight="1">
      <c r="A978" s="5"/>
      <c r="B978" s="5"/>
      <c r="C978" s="5"/>
      <c r="D978" s="5"/>
      <c r="E978" s="5"/>
      <c r="F978" s="5"/>
      <c r="G978" s="5"/>
      <c r="H978" s="5"/>
      <c r="I978" s="5"/>
      <c r="J978" s="4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2.75" customHeight="1">
      <c r="A979" s="5"/>
      <c r="B979" s="5"/>
      <c r="C979" s="5"/>
      <c r="D979" s="5"/>
      <c r="E979" s="5"/>
      <c r="F979" s="5"/>
      <c r="G979" s="5"/>
      <c r="H979" s="5"/>
      <c r="I979" s="5"/>
      <c r="J979" s="4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2.75" customHeight="1">
      <c r="A980" s="5"/>
      <c r="B980" s="5"/>
      <c r="C980" s="5"/>
      <c r="D980" s="5"/>
      <c r="E980" s="5"/>
      <c r="F980" s="5"/>
      <c r="G980" s="5"/>
      <c r="H980" s="5"/>
      <c r="I980" s="5"/>
      <c r="J980" s="4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2.75" customHeight="1">
      <c r="A981" s="5"/>
      <c r="B981" s="5"/>
      <c r="C981" s="5"/>
      <c r="D981" s="5"/>
      <c r="E981" s="5"/>
      <c r="F981" s="5"/>
      <c r="G981" s="5"/>
      <c r="H981" s="5"/>
      <c r="I981" s="5"/>
      <c r="J981" s="4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2.75" customHeight="1">
      <c r="A982" s="5"/>
      <c r="B982" s="5"/>
      <c r="C982" s="5"/>
      <c r="D982" s="5"/>
      <c r="E982" s="5"/>
      <c r="F982" s="5"/>
      <c r="G982" s="5"/>
      <c r="H982" s="5"/>
      <c r="I982" s="5"/>
      <c r="J982" s="4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2.75" customHeight="1">
      <c r="A983" s="5"/>
      <c r="B983" s="5"/>
      <c r="C983" s="5"/>
      <c r="D983" s="5"/>
      <c r="E983" s="5"/>
      <c r="F983" s="5"/>
      <c r="G983" s="5"/>
      <c r="H983" s="5"/>
      <c r="I983" s="5"/>
      <c r="J983" s="4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2.75" customHeight="1">
      <c r="A984" s="5"/>
      <c r="B984" s="5"/>
      <c r="C984" s="5"/>
      <c r="D984" s="5"/>
      <c r="E984" s="5"/>
      <c r="F984" s="5"/>
      <c r="G984" s="5"/>
      <c r="H984" s="5"/>
      <c r="I984" s="5"/>
      <c r="J984" s="4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2.75" customHeight="1">
      <c r="A985" s="5"/>
      <c r="B985" s="5"/>
      <c r="C985" s="5"/>
      <c r="D985" s="5"/>
      <c r="E985" s="5"/>
      <c r="F985" s="5"/>
      <c r="G985" s="5"/>
      <c r="H985" s="5"/>
      <c r="I985" s="5"/>
      <c r="J985" s="4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2.75" customHeight="1">
      <c r="A986" s="5"/>
      <c r="B986" s="5"/>
      <c r="C986" s="5"/>
      <c r="D986" s="5"/>
      <c r="E986" s="5"/>
      <c r="F986" s="5"/>
      <c r="G986" s="5"/>
      <c r="H986" s="5"/>
      <c r="I986" s="5"/>
      <c r="J986" s="4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2.75" customHeight="1">
      <c r="A987" s="5"/>
      <c r="B987" s="5"/>
      <c r="C987" s="5"/>
      <c r="D987" s="5"/>
      <c r="E987" s="5"/>
      <c r="F987" s="5"/>
      <c r="G987" s="5"/>
      <c r="H987" s="5"/>
      <c r="I987" s="5"/>
      <c r="J987" s="4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2.75" customHeight="1">
      <c r="A988" s="5"/>
      <c r="B988" s="5"/>
      <c r="C988" s="5"/>
      <c r="D988" s="5"/>
      <c r="E988" s="5"/>
      <c r="F988" s="5"/>
      <c r="G988" s="5"/>
      <c r="H988" s="5"/>
      <c r="I988" s="5"/>
      <c r="J988" s="4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2.75" customHeight="1">
      <c r="A989" s="5"/>
      <c r="B989" s="5"/>
      <c r="C989" s="5"/>
      <c r="D989" s="5"/>
      <c r="E989" s="5"/>
      <c r="F989" s="5"/>
      <c r="G989" s="5"/>
      <c r="H989" s="5"/>
      <c r="I989" s="5"/>
      <c r="J989" s="4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2.75" customHeight="1">
      <c r="A990" s="5"/>
      <c r="B990" s="5"/>
      <c r="C990" s="5"/>
      <c r="D990" s="5"/>
      <c r="E990" s="5"/>
      <c r="F990" s="5"/>
      <c r="G990" s="5"/>
      <c r="H990" s="5"/>
      <c r="I990" s="5"/>
      <c r="J990" s="4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2.75" customHeight="1">
      <c r="A991" s="5"/>
      <c r="B991" s="5"/>
      <c r="C991" s="5"/>
      <c r="D991" s="5"/>
      <c r="E991" s="5"/>
      <c r="F991" s="5"/>
      <c r="G991" s="5"/>
      <c r="H991" s="5"/>
      <c r="I991" s="5"/>
      <c r="J991" s="4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2.75" customHeight="1">
      <c r="A992" s="5"/>
      <c r="B992" s="5"/>
      <c r="C992" s="5"/>
      <c r="D992" s="5"/>
      <c r="E992" s="5"/>
      <c r="F992" s="5"/>
      <c r="G992" s="5"/>
      <c r="H992" s="5"/>
      <c r="I992" s="5"/>
      <c r="J992" s="4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2.75" customHeight="1">
      <c r="A993" s="5"/>
      <c r="B993" s="5"/>
      <c r="C993" s="5"/>
      <c r="D993" s="5"/>
      <c r="E993" s="5"/>
      <c r="F993" s="5"/>
      <c r="G993" s="5"/>
      <c r="H993" s="5"/>
      <c r="I993" s="5"/>
      <c r="J993" s="4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2.75" customHeight="1">
      <c r="A994" s="5"/>
      <c r="B994" s="5"/>
      <c r="C994" s="5"/>
      <c r="D994" s="5"/>
      <c r="E994" s="5"/>
      <c r="F994" s="5"/>
      <c r="G994" s="5"/>
      <c r="H994" s="5"/>
      <c r="I994" s="5"/>
      <c r="J994" s="4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2.75" customHeight="1">
      <c r="A995" s="5"/>
      <c r="B995" s="5"/>
      <c r="C995" s="5"/>
      <c r="D995" s="5"/>
      <c r="E995" s="5"/>
      <c r="F995" s="5"/>
      <c r="G995" s="5"/>
      <c r="H995" s="5"/>
      <c r="I995" s="5"/>
      <c r="J995" s="4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2.75" customHeight="1">
      <c r="A996" s="5"/>
      <c r="B996" s="5"/>
      <c r="C996" s="5"/>
      <c r="D996" s="5"/>
      <c r="E996" s="5"/>
      <c r="F996" s="5"/>
      <c r="G996" s="5"/>
      <c r="H996" s="5"/>
      <c r="I996" s="5"/>
      <c r="J996" s="4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2.75" customHeight="1">
      <c r="A997" s="5"/>
      <c r="B997" s="5"/>
      <c r="C997" s="5"/>
      <c r="D997" s="5"/>
      <c r="E997" s="5"/>
      <c r="F997" s="5"/>
      <c r="G997" s="5"/>
      <c r="H997" s="5"/>
      <c r="I997" s="5"/>
      <c r="J997" s="4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2.75" customHeight="1">
      <c r="A998" s="5"/>
      <c r="B998" s="5"/>
      <c r="C998" s="5"/>
      <c r="D998" s="5"/>
      <c r="E998" s="5"/>
      <c r="F998" s="5"/>
      <c r="G998" s="5"/>
      <c r="H998" s="5"/>
      <c r="I998" s="5"/>
      <c r="J998" s="4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2.75" customHeight="1">
      <c r="A999" s="5"/>
      <c r="B999" s="5"/>
      <c r="C999" s="5"/>
      <c r="D999" s="5"/>
      <c r="E999" s="5"/>
      <c r="F999" s="5"/>
      <c r="G999" s="5"/>
      <c r="H999" s="5"/>
      <c r="I999" s="5"/>
      <c r="J999" s="4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2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4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2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4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2.7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4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2.7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4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ht="12.7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4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</sheetData>
  <mergeCells count="105">
    <mergeCell ref="H68:I68"/>
    <mergeCell ref="H69:I69"/>
    <mergeCell ref="H70:I70"/>
    <mergeCell ref="H71:I71"/>
    <mergeCell ref="H72:I72"/>
    <mergeCell ref="H73:I73"/>
    <mergeCell ref="H74:I74"/>
    <mergeCell ref="H75:I75"/>
    <mergeCell ref="B64:E64"/>
    <mergeCell ref="H64:I64"/>
    <mergeCell ref="B65:E65"/>
    <mergeCell ref="H65:I65"/>
    <mergeCell ref="B66:E66"/>
    <mergeCell ref="H66:I66"/>
    <mergeCell ref="H67:I67"/>
    <mergeCell ref="B67:E67"/>
    <mergeCell ref="B68:E68"/>
    <mergeCell ref="B69:E69"/>
    <mergeCell ref="B70:E70"/>
    <mergeCell ref="B71:E71"/>
    <mergeCell ref="B72:E72"/>
    <mergeCell ref="B73:E73"/>
    <mergeCell ref="B74:E74"/>
    <mergeCell ref="A75:G75"/>
    <mergeCell ref="A77:I77"/>
    <mergeCell ref="A78:I78"/>
    <mergeCell ref="A79:I79"/>
    <mergeCell ref="A80:I80"/>
    <mergeCell ref="A81:I81"/>
    <mergeCell ref="B82:F82"/>
    <mergeCell ref="B83:F83"/>
    <mergeCell ref="B84:F84"/>
    <mergeCell ref="B85:F85"/>
    <mergeCell ref="B86:F86"/>
    <mergeCell ref="B87:F87"/>
    <mergeCell ref="B88:F88"/>
    <mergeCell ref="B89:F89"/>
    <mergeCell ref="B90:F90"/>
    <mergeCell ref="A91:H91"/>
    <mergeCell ref="A95:I95"/>
    <mergeCell ref="A97:H97"/>
    <mergeCell ref="A104:I104"/>
    <mergeCell ref="A105:I105"/>
    <mergeCell ref="A110:F110"/>
    <mergeCell ref="A111:H111"/>
    <mergeCell ref="A112:I112"/>
    <mergeCell ref="A113:I113"/>
    <mergeCell ref="A114:I114"/>
    <mergeCell ref="A115:I115"/>
    <mergeCell ref="A117:H117"/>
    <mergeCell ref="A106:I106"/>
    <mergeCell ref="A107:I107"/>
    <mergeCell ref="A108:F108"/>
    <mergeCell ref="G108:H108"/>
    <mergeCell ref="A109:F109"/>
    <mergeCell ref="G109:H109"/>
    <mergeCell ref="G110:H110"/>
    <mergeCell ref="B49:C49"/>
    <mergeCell ref="B50:C50"/>
    <mergeCell ref="B47:C47"/>
    <mergeCell ref="B51:C51"/>
    <mergeCell ref="B52:C52"/>
    <mergeCell ref="B54:C54"/>
    <mergeCell ref="A56:I56"/>
    <mergeCell ref="A57:I57"/>
    <mergeCell ref="B48:C48"/>
    <mergeCell ref="A1:I1"/>
    <mergeCell ref="B3:D3"/>
    <mergeCell ref="A16:I16"/>
    <mergeCell ref="B17:H17"/>
    <mergeCell ref="B18:H18"/>
    <mergeCell ref="B19:H19"/>
    <mergeCell ref="B20:H20"/>
    <mergeCell ref="B22:C22"/>
    <mergeCell ref="B23:C23"/>
    <mergeCell ref="B24:C24"/>
    <mergeCell ref="B25:C25"/>
    <mergeCell ref="B26:C26"/>
    <mergeCell ref="A28:I28"/>
    <mergeCell ref="B29:H29"/>
    <mergeCell ref="B30:H30"/>
    <mergeCell ref="B31:H31"/>
    <mergeCell ref="B32:H32"/>
    <mergeCell ref="B34:C34"/>
    <mergeCell ref="B35:C35"/>
    <mergeCell ref="B36:C36"/>
    <mergeCell ref="B37:C37"/>
    <mergeCell ref="H62:I62"/>
    <mergeCell ref="H63:I63"/>
    <mergeCell ref="A58:I58"/>
    <mergeCell ref="A59:I59"/>
    <mergeCell ref="A60:I60"/>
    <mergeCell ref="B61:E61"/>
    <mergeCell ref="H61:I61"/>
    <mergeCell ref="B62:E62"/>
    <mergeCell ref="B63:E63"/>
    <mergeCell ref="B39:C39"/>
    <mergeCell ref="B40:C40"/>
    <mergeCell ref="B38:C38"/>
    <mergeCell ref="B41:C41"/>
    <mergeCell ref="B42:C42"/>
    <mergeCell ref="B43:C43"/>
    <mergeCell ref="B44:C44"/>
    <mergeCell ref="B45:C45"/>
    <mergeCell ref="B46:C46"/>
  </mergeCells>
  <dataValidations>
    <dataValidation type="list" allowBlank="1" showErrorMessage="1" sqref="G62:G74 H83:H90">
      <formula1>"0.0,1.0,2.0,3.0,4.0,5.0"</formula1>
    </dataValidation>
    <dataValidation type="list" allowBlank="1" showErrorMessage="1" sqref="B35:B51">
      <formula1>$I$30:$I$32</formula1>
    </dataValidation>
    <dataValidation type="list" allowBlank="1" showErrorMessage="1" sqref="B23:B25">
      <formula1>$J$18:$J$21</formula1>
    </dataValidation>
    <dataValidation type="list" allowBlank="1" showErrorMessage="1" sqref="F52:F53">
      <formula1>"5.0,10.0,15.0"</formula1>
    </dataValidation>
  </dataValidations>
  <printOptions/>
  <pageMargins bottom="0.984251969" footer="0.0" header="0.0" left="0.787401575" right="0.787401575" top="0.984251969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1997-01-10T22:22:50Z</dcterms:created>
  <dc:creator>Microsoft</dc:creator>
</cp:coreProperties>
</file>