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A9D3E098-5ACE-4F77-8D8C-5C58EC9F068B}" xr6:coauthVersionLast="47" xr6:coauthVersionMax="47" xr10:uidLastSave="{00000000-0000-0000-0000-000000000000}"/>
  <bookViews>
    <workbookView xWindow="0" yWindow="0" windowWidth="28800" windowHeight="12225" firstSheet="1" xr2:uid="{BDAF4587-ABBB-4106-913B-B0BA0F2859F9}"/>
  </bookViews>
  <sheets>
    <sheet name="Planilha2" sheetId="2" r:id="rId1"/>
    <sheet name="Planilha1" sheetId="1" r:id="rId2"/>
  </sheets>
  <calcPr calcId="191028"/>
  <pivotCaches>
    <pivotCache cacheId="84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7" i="1" s="1"/>
  <c r="G2" i="1" s="1"/>
  <c r="B31" i="1"/>
  <c r="B30" i="1"/>
  <c r="B29" i="1"/>
  <c r="B28" i="1"/>
  <c r="B36" i="1"/>
  <c r="B35" i="1"/>
  <c r="B34" i="1"/>
  <c r="B33" i="1"/>
</calcChain>
</file>

<file path=xl/sharedStrings.xml><?xml version="1.0" encoding="utf-8"?>
<sst xmlns="http://schemas.openxmlformats.org/spreadsheetml/2006/main" count="105" uniqueCount="54">
  <si>
    <t>Tipo</t>
  </si>
  <si>
    <t>(Tudo)</t>
  </si>
  <si>
    <t>Quantidade</t>
  </si>
  <si>
    <t>BOA</t>
  </si>
  <si>
    <t>Situação</t>
  </si>
  <si>
    <t>Valor Um.</t>
  </si>
  <si>
    <t>Rótulos de Linha</t>
  </si>
  <si>
    <t>Soma de Valor Total</t>
  </si>
  <si>
    <t>Água</t>
  </si>
  <si>
    <t>Batoque</t>
  </si>
  <si>
    <t>Borrifador</t>
  </si>
  <si>
    <t>Cabo RCA</t>
  </si>
  <si>
    <t>Caixa com 50 agulhas</t>
  </si>
  <si>
    <t>Clean</t>
  </si>
  <si>
    <t>Energia elétrica</t>
  </si>
  <si>
    <t>Fonte</t>
  </si>
  <si>
    <t>Internet</t>
  </si>
  <si>
    <t>Lenço de papel</t>
  </si>
  <si>
    <t>Luvas</t>
  </si>
  <si>
    <t>Máquina</t>
  </si>
  <si>
    <t>Máscaras</t>
  </si>
  <si>
    <t>Pacote com 50 biqueiras</t>
  </si>
  <si>
    <t>Pacote de gilete</t>
  </si>
  <si>
    <t>Palitos de sorvete</t>
  </si>
  <si>
    <t>Papél ectográfico</t>
  </si>
  <si>
    <t>Pedal</t>
  </si>
  <si>
    <t>Plástico filme</t>
  </si>
  <si>
    <t>Prédio</t>
  </si>
  <si>
    <t>Protetor de cabo</t>
  </si>
  <si>
    <t>Tinta</t>
  </si>
  <si>
    <t>Transfer</t>
  </si>
  <si>
    <t>Vaselina</t>
  </si>
  <si>
    <t>Total Geral</t>
  </si>
  <si>
    <t>BALANCETE DE CUSTOS</t>
  </si>
  <si>
    <t>Renda Mensal</t>
  </si>
  <si>
    <t>Matérias Primas</t>
  </si>
  <si>
    <t>Valor Un.</t>
  </si>
  <si>
    <t>Valor Total</t>
  </si>
  <si>
    <t>Matéria prima</t>
  </si>
  <si>
    <t>Ativo fixo</t>
  </si>
  <si>
    <t>Ativo imobilizado</t>
  </si>
  <si>
    <t>Uso e consumo</t>
  </si>
  <si>
    <t>TOTAL</t>
  </si>
  <si>
    <t>Total de matéria prima</t>
  </si>
  <si>
    <t>Total de ativo fixo</t>
  </si>
  <si>
    <t>Total de Uso e consumo</t>
  </si>
  <si>
    <t>Total de ativo imobilizado</t>
  </si>
  <si>
    <t>Quant. de matéria prima</t>
  </si>
  <si>
    <t>Quant. de ativo fixo</t>
  </si>
  <si>
    <t>Quant. de Uso e consumo</t>
  </si>
  <si>
    <t>Quant. de ativo imobilizado</t>
  </si>
  <si>
    <t>Alexandre Rodrigues</t>
  </si>
  <si>
    <t>Luiz Gustavo</t>
  </si>
  <si>
    <t>Leandro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</si>
</sst>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164" fontId="0" fillId="4" borderId="1" xfId="1" applyFont="1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/>
    <xf numFmtId="164" fontId="0" fillId="0" borderId="0" xfId="0" applyNumberFormat="1"/>
    <xf numFmtId="0" fontId="0" fillId="9" borderId="1" xfId="0" applyFill="1" applyBorder="1" applyAlignment="1">
      <alignment horizontal="center"/>
    </xf>
    <xf numFmtId="164" fontId="0" fillId="8" borderId="1" xfId="0" applyNumberFormat="1" applyFill="1" applyBorder="1"/>
    <xf numFmtId="0" fontId="2" fillId="6" borderId="2" xfId="0" applyFont="1" applyFill="1" applyBorder="1"/>
    <xf numFmtId="164" fontId="2" fillId="6" borderId="3" xfId="0" applyNumberFormat="1" applyFont="1" applyFill="1" applyBorder="1"/>
    <xf numFmtId="0" fontId="0" fillId="5" borderId="2" xfId="0" applyFill="1" applyBorder="1"/>
    <xf numFmtId="0" fontId="2" fillId="6" borderId="1" xfId="0" applyFont="1" applyFill="1" applyBorder="1"/>
    <xf numFmtId="164" fontId="2" fillId="6" borderId="1" xfId="1" applyFont="1" applyFill="1" applyBorder="1"/>
    <xf numFmtId="0" fontId="0" fillId="0" borderId="1" xfId="0" applyBorder="1"/>
    <xf numFmtId="0" fontId="0" fillId="1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7" borderId="2" xfId="1" applyNumberFormat="1" applyFont="1" applyFill="1" applyBorder="1" applyAlignment="1">
      <alignment horizontal="right"/>
    </xf>
    <xf numFmtId="0" fontId="0" fillId="7" borderId="3" xfId="1" applyNumberFormat="1" applyFont="1" applyFill="1" applyBorder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0" fillId="8" borderId="2" xfId="1" applyFont="1" applyFill="1" applyBorder="1" applyAlignment="1">
      <alignment horizontal="right"/>
    </xf>
    <xf numFmtId="164" fontId="0" fillId="8" borderId="3" xfId="1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[Black Rock Tattoo Studio.xlsx]Planilha2!Tabela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Planilha2!$A$8:$A$32</c:f>
              <c:strCache>
                <c:ptCount val="24"/>
                <c:pt idx="0">
                  <c:v>Água</c:v>
                </c:pt>
                <c:pt idx="1">
                  <c:v>Batoque</c:v>
                </c:pt>
                <c:pt idx="2">
                  <c:v>Borrifador</c:v>
                </c:pt>
                <c:pt idx="3">
                  <c:v>Cabo RCA</c:v>
                </c:pt>
                <c:pt idx="4">
                  <c:v>Caixa com 50 agulhas</c:v>
                </c:pt>
                <c:pt idx="5">
                  <c:v>Clean</c:v>
                </c:pt>
                <c:pt idx="6">
                  <c:v>Energia elétrica</c:v>
                </c:pt>
                <c:pt idx="7">
                  <c:v>Fonte</c:v>
                </c:pt>
                <c:pt idx="8">
                  <c:v>Internet</c:v>
                </c:pt>
                <c:pt idx="9">
                  <c:v>Lenço de papel</c:v>
                </c:pt>
                <c:pt idx="10">
                  <c:v>Luvas</c:v>
                </c:pt>
                <c:pt idx="11">
                  <c:v>Máquina</c:v>
                </c:pt>
                <c:pt idx="12">
                  <c:v>Máscaras</c:v>
                </c:pt>
                <c:pt idx="13">
                  <c:v>Pacote com 50 biqueiras</c:v>
                </c:pt>
                <c:pt idx="14">
                  <c:v>Pacote de gilete</c:v>
                </c:pt>
                <c:pt idx="15">
                  <c:v>Palitos de sorvete</c:v>
                </c:pt>
                <c:pt idx="16">
                  <c:v>Papél ectográfico</c:v>
                </c:pt>
                <c:pt idx="17">
                  <c:v>Pedal</c:v>
                </c:pt>
                <c:pt idx="18">
                  <c:v>Plástico filme</c:v>
                </c:pt>
                <c:pt idx="19">
                  <c:v>Prédio</c:v>
                </c:pt>
                <c:pt idx="20">
                  <c:v>Protetor de cabo</c:v>
                </c:pt>
                <c:pt idx="21">
                  <c:v>Tinta</c:v>
                </c:pt>
                <c:pt idx="22">
                  <c:v>Transfer</c:v>
                </c:pt>
                <c:pt idx="23">
                  <c:v>Vaselina</c:v>
                </c:pt>
              </c:strCache>
            </c:strRef>
          </c:cat>
          <c:val>
            <c:numRef>
              <c:f>Planilha2!$B$8:$B$32</c:f>
              <c:numCache>
                <c:formatCode>General</c:formatCode>
                <c:ptCount val="24"/>
                <c:pt idx="0">
                  <c:v>60</c:v>
                </c:pt>
                <c:pt idx="1">
                  <c:v>36</c:v>
                </c:pt>
                <c:pt idx="2">
                  <c:v>5</c:v>
                </c:pt>
                <c:pt idx="3">
                  <c:v>40</c:v>
                </c:pt>
                <c:pt idx="4">
                  <c:v>150</c:v>
                </c:pt>
                <c:pt idx="5">
                  <c:v>90</c:v>
                </c:pt>
                <c:pt idx="6">
                  <c:v>250</c:v>
                </c:pt>
                <c:pt idx="7">
                  <c:v>400</c:v>
                </c:pt>
                <c:pt idx="8">
                  <c:v>100</c:v>
                </c:pt>
                <c:pt idx="9">
                  <c:v>480</c:v>
                </c:pt>
                <c:pt idx="10">
                  <c:v>50</c:v>
                </c:pt>
                <c:pt idx="11">
                  <c:v>210</c:v>
                </c:pt>
                <c:pt idx="12">
                  <c:v>40</c:v>
                </c:pt>
                <c:pt idx="13">
                  <c:v>75</c:v>
                </c:pt>
                <c:pt idx="14">
                  <c:v>28</c:v>
                </c:pt>
                <c:pt idx="15">
                  <c:v>14</c:v>
                </c:pt>
                <c:pt idx="16">
                  <c:v>200</c:v>
                </c:pt>
                <c:pt idx="17">
                  <c:v>900</c:v>
                </c:pt>
                <c:pt idx="18">
                  <c:v>200</c:v>
                </c:pt>
                <c:pt idx="19">
                  <c:v>750</c:v>
                </c:pt>
                <c:pt idx="20">
                  <c:v>10</c:v>
                </c:pt>
                <c:pt idx="21">
                  <c:v>600</c:v>
                </c:pt>
                <c:pt idx="22">
                  <c:v>200</c:v>
                </c:pt>
                <c:pt idx="2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7-4C94-BE26-0840D625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826079"/>
        <c:axId val="944749327"/>
      </c:barChart>
      <c:catAx>
        <c:axId val="102982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9327"/>
        <c:crosses val="autoZero"/>
        <c:auto val="1"/>
        <c:lblAlgn val="ctr"/>
        <c:lblOffset val="100"/>
        <c:noMultiLvlLbl val="0"/>
      </c:catAx>
      <c:valAx>
        <c:axId val="9447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2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0</xdr:rowOff>
    </xdr:from>
    <xdr:to>
      <xdr:col>13</xdr:col>
      <xdr:colOff>38100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1EA084-6A04-463D-B8D2-0B137FBB1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87923148148" createdVersion="6" refreshedVersion="6" minRefreshableVersion="3" recordCount="24" xr:uid="{195D77FD-DC55-4F1A-A427-AB2861AEB068}">
  <cacheSource type="worksheet">
    <worksheetSource ref="A2:G26" sheet="Planilha1"/>
  </cacheSource>
  <cacheFields count="7">
    <cacheField name="Matérias Primas" numFmtId="0">
      <sharedItems count="24">
        <s v="Pacote com 50 biqueiras"/>
        <s v="Caixa com 50 agulhas"/>
        <s v="Plástico filme"/>
        <s v="Luvas"/>
        <s v="Máscaras"/>
        <s v="Clean"/>
        <s v="Borrifador"/>
        <s v="Pacote de gilete"/>
        <s v="Palitos de sorvete"/>
        <s v="Batoque"/>
        <s v="Tinta"/>
        <s v="Transfer"/>
        <s v="Protetor de cabo"/>
        <s v="Vaselina"/>
        <s v="Máquina"/>
        <s v="Fonte"/>
        <s v="Pedal"/>
        <s v="Cabo RCA"/>
        <s v="Papél ectográfico"/>
        <s v="Lenço de papel"/>
        <s v="Prédio"/>
        <s v="Energia elétrica"/>
        <s v="Internet"/>
        <s v="Água"/>
      </sharedItems>
    </cacheField>
    <cacheField name="Tipo" numFmtId="0">
      <sharedItems count="4">
        <s v="Matéria prima"/>
        <s v="Ativo fixo"/>
        <s v="Ativo imobilizado"/>
        <s v="Uso e consumo"/>
      </sharedItems>
    </cacheField>
    <cacheField name="Quantidade" numFmtId="0">
      <sharedItems containsSemiMixedTypes="0" containsString="0" containsNumber="1" containsInteger="1" minValue="1" maxValue="100" count="8">
        <n v="1"/>
        <n v="2"/>
        <n v="3"/>
        <n v="4"/>
        <n v="6"/>
        <n v="5"/>
        <n v="100"/>
        <n v="12"/>
      </sharedItems>
    </cacheField>
    <cacheField name="Valor Um." numFmtId="164">
      <sharedItems containsSemiMixedTypes="0" containsString="0" containsNumber="1" containsInteger="1" minValue="2" maxValue="900" count="17">
        <n v="75"/>
        <n v="150"/>
        <n v="100"/>
        <n v="50"/>
        <n v="40"/>
        <n v="30"/>
        <n v="5"/>
        <n v="7"/>
        <n v="18"/>
        <n v="10"/>
        <n v="210"/>
        <n v="400"/>
        <n v="900"/>
        <n v="2"/>
        <n v="750"/>
        <n v="250"/>
        <n v="60"/>
      </sharedItems>
    </cacheField>
    <cacheField name="Valor Total" numFmtId="164">
      <sharedItems containsSemiMixedTypes="0" containsString="0" containsNumber="1" containsInteger="1" minValue="5" maxValue="900"/>
    </cacheField>
    <cacheField name="Situação" numFmtId="0">
      <sharedItems containsNonDate="0" containsString="0" containsBlank="1" count="1">
        <m/>
      </sharedItems>
    </cacheField>
    <cacheField name="BOA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75"/>
    <x v="0"/>
    <x v="0"/>
  </r>
  <r>
    <x v="1"/>
    <x v="0"/>
    <x v="0"/>
    <x v="1"/>
    <n v="150"/>
    <x v="0"/>
    <x v="0"/>
  </r>
  <r>
    <x v="2"/>
    <x v="0"/>
    <x v="1"/>
    <x v="2"/>
    <n v="200"/>
    <x v="0"/>
    <x v="0"/>
  </r>
  <r>
    <x v="3"/>
    <x v="0"/>
    <x v="0"/>
    <x v="3"/>
    <n v="50"/>
    <x v="0"/>
    <x v="0"/>
  </r>
  <r>
    <x v="4"/>
    <x v="0"/>
    <x v="0"/>
    <x v="4"/>
    <n v="40"/>
    <x v="0"/>
    <x v="0"/>
  </r>
  <r>
    <x v="5"/>
    <x v="0"/>
    <x v="2"/>
    <x v="5"/>
    <n v="90"/>
    <x v="0"/>
    <x v="0"/>
  </r>
  <r>
    <x v="6"/>
    <x v="1"/>
    <x v="0"/>
    <x v="6"/>
    <n v="5"/>
    <x v="0"/>
    <x v="0"/>
  </r>
  <r>
    <x v="7"/>
    <x v="0"/>
    <x v="3"/>
    <x v="7"/>
    <n v="28"/>
    <x v="0"/>
    <x v="0"/>
  </r>
  <r>
    <x v="8"/>
    <x v="0"/>
    <x v="1"/>
    <x v="7"/>
    <n v="14"/>
    <x v="0"/>
    <x v="0"/>
  </r>
  <r>
    <x v="9"/>
    <x v="0"/>
    <x v="1"/>
    <x v="8"/>
    <n v="36"/>
    <x v="0"/>
    <x v="0"/>
  </r>
  <r>
    <x v="10"/>
    <x v="0"/>
    <x v="4"/>
    <x v="2"/>
    <n v="600"/>
    <x v="0"/>
    <x v="0"/>
  </r>
  <r>
    <x v="11"/>
    <x v="0"/>
    <x v="5"/>
    <x v="4"/>
    <n v="200"/>
    <x v="0"/>
    <x v="0"/>
  </r>
  <r>
    <x v="12"/>
    <x v="0"/>
    <x v="0"/>
    <x v="9"/>
    <n v="10"/>
    <x v="0"/>
    <x v="0"/>
  </r>
  <r>
    <x v="13"/>
    <x v="0"/>
    <x v="4"/>
    <x v="4"/>
    <n v="240"/>
    <x v="0"/>
    <x v="0"/>
  </r>
  <r>
    <x v="14"/>
    <x v="1"/>
    <x v="0"/>
    <x v="10"/>
    <n v="210"/>
    <x v="0"/>
    <x v="0"/>
  </r>
  <r>
    <x v="15"/>
    <x v="1"/>
    <x v="0"/>
    <x v="11"/>
    <n v="400"/>
    <x v="0"/>
    <x v="0"/>
  </r>
  <r>
    <x v="16"/>
    <x v="1"/>
    <x v="0"/>
    <x v="12"/>
    <n v="900"/>
    <x v="0"/>
    <x v="0"/>
  </r>
  <r>
    <x v="17"/>
    <x v="1"/>
    <x v="0"/>
    <x v="4"/>
    <n v="40"/>
    <x v="0"/>
    <x v="0"/>
  </r>
  <r>
    <x v="18"/>
    <x v="0"/>
    <x v="6"/>
    <x v="13"/>
    <n v="200"/>
    <x v="0"/>
    <x v="0"/>
  </r>
  <r>
    <x v="19"/>
    <x v="0"/>
    <x v="7"/>
    <x v="4"/>
    <n v="480"/>
    <x v="0"/>
    <x v="0"/>
  </r>
  <r>
    <x v="20"/>
    <x v="2"/>
    <x v="0"/>
    <x v="14"/>
    <n v="750"/>
    <x v="0"/>
    <x v="0"/>
  </r>
  <r>
    <x v="21"/>
    <x v="3"/>
    <x v="0"/>
    <x v="15"/>
    <n v="250"/>
    <x v="0"/>
    <x v="0"/>
  </r>
  <r>
    <x v="22"/>
    <x v="3"/>
    <x v="0"/>
    <x v="2"/>
    <n v="100"/>
    <x v="0"/>
    <x v="0"/>
  </r>
  <r>
    <x v="23"/>
    <x v="3"/>
    <x v="0"/>
    <x v="16"/>
    <n v="6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383D8-42A4-42C8-91E4-F264690FE34E}" name="Tabela dinâmica1" cacheId="84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B32" firstHeaderRow="1" firstDataRow="1" firstDataCol="1" rowPageCount="5" colPageCount="1"/>
  <pivotFields count="7">
    <pivotField axis="axisRow" showAll="0">
      <items count="25">
        <item x="23"/>
        <item x="9"/>
        <item x="6"/>
        <item x="17"/>
        <item x="1"/>
        <item x="5"/>
        <item x="21"/>
        <item x="15"/>
        <item x="22"/>
        <item x="19"/>
        <item x="3"/>
        <item x="14"/>
        <item x="4"/>
        <item x="0"/>
        <item x="7"/>
        <item x="8"/>
        <item x="18"/>
        <item x="16"/>
        <item x="2"/>
        <item x="20"/>
        <item x="12"/>
        <item x="10"/>
        <item x="11"/>
        <item x="1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9">
        <item x="0"/>
        <item x="1"/>
        <item x="2"/>
        <item x="3"/>
        <item x="5"/>
        <item x="4"/>
        <item x="7"/>
        <item x="6"/>
        <item t="default"/>
      </items>
    </pivotField>
    <pivotField axis="axisPage" numFmtId="164" showAll="0">
      <items count="18">
        <item x="13"/>
        <item x="6"/>
        <item x="7"/>
        <item x="9"/>
        <item x="8"/>
        <item x="5"/>
        <item x="4"/>
        <item x="3"/>
        <item x="16"/>
        <item x="0"/>
        <item x="2"/>
        <item x="1"/>
        <item x="10"/>
        <item x="15"/>
        <item x="11"/>
        <item x="14"/>
        <item x="12"/>
        <item t="default"/>
      </items>
    </pivotField>
    <pivotField dataField="1" numFmtId="164"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5">
    <pageField fld="1" hier="-1"/>
    <pageField fld="2" hier="-1"/>
    <pageField fld="6" hier="-1"/>
    <pageField fld="5" hier="-1"/>
    <pageField fld="3" hier="-1"/>
  </pageFields>
  <dataFields count="1">
    <dataField name="Soma de Valor Total" fld="4" baseField="0" baseItem="0"/>
  </dataFields>
  <chartFormats count="25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4C68-EEEA-4EA9-81BE-ACB4B781C567}">
  <dimension ref="A1:B32"/>
  <sheetViews>
    <sheetView tabSelected="1" workbookViewId="0">
      <selection activeCell="P19" sqref="P19"/>
    </sheetView>
  </sheetViews>
  <sheetFormatPr defaultRowHeight="15"/>
  <cols>
    <col min="1" max="1" width="22.7109375" bestFit="1" customWidth="1"/>
    <col min="2" max="2" width="18.85546875" bestFit="1" customWidth="1"/>
    <col min="3" max="3" width="8.42578125" bestFit="1" customWidth="1"/>
    <col min="4" max="4" width="10" bestFit="1" customWidth="1"/>
    <col min="5" max="5" width="9.42578125" bestFit="1" customWidth="1"/>
    <col min="6" max="6" width="19.7109375" bestFit="1" customWidth="1"/>
    <col min="7" max="7" width="6" bestFit="1" customWidth="1"/>
    <col min="8" max="8" width="14.85546875" bestFit="1" customWidth="1"/>
    <col min="9" max="9" width="6.140625" bestFit="1" customWidth="1"/>
    <col min="10" max="10" width="8.28515625" bestFit="1" customWidth="1"/>
    <col min="11" max="11" width="14.42578125" bestFit="1" customWidth="1"/>
    <col min="12" max="12" width="5.85546875" bestFit="1" customWidth="1"/>
    <col min="13" max="13" width="8.85546875" bestFit="1" customWidth="1"/>
    <col min="14" max="14" width="9.140625" bestFit="1" customWidth="1"/>
    <col min="15" max="15" width="22.7109375" bestFit="1" customWidth="1"/>
    <col min="16" max="16" width="15.42578125" bestFit="1" customWidth="1"/>
    <col min="17" max="17" width="17" bestFit="1" customWidth="1"/>
    <col min="18" max="18" width="16.42578125" bestFit="1" customWidth="1"/>
    <col min="19" max="19" width="6" bestFit="1" customWidth="1"/>
    <col min="20" max="20" width="13.140625" bestFit="1" customWidth="1"/>
    <col min="21" max="21" width="6.85546875" bestFit="1" customWidth="1"/>
    <col min="22" max="22" width="15.85546875" bestFit="1" customWidth="1"/>
    <col min="23" max="23" width="5.42578125" bestFit="1" customWidth="1"/>
    <col min="24" max="24" width="8.28515625" bestFit="1" customWidth="1"/>
    <col min="25" max="25" width="8.5703125" bestFit="1" customWidth="1"/>
    <col min="26" max="26" width="10.7109375" bestFit="1" customWidth="1"/>
    <col min="27" max="48" width="22.7109375" bestFit="1" customWidth="1"/>
    <col min="49" max="49" width="22.28515625" bestFit="1" customWidth="1"/>
    <col min="50" max="50" width="24.7109375" bestFit="1" customWidth="1"/>
  </cols>
  <sheetData>
    <row r="1" spans="1:2">
      <c r="A1" s="17" t="s">
        <v>0</v>
      </c>
      <c r="B1" t="s">
        <v>1</v>
      </c>
    </row>
    <row r="2" spans="1:2">
      <c r="A2" s="17" t="s">
        <v>2</v>
      </c>
      <c r="B2" t="s">
        <v>1</v>
      </c>
    </row>
    <row r="3" spans="1:2">
      <c r="A3" s="17" t="s">
        <v>3</v>
      </c>
      <c r="B3" t="s">
        <v>1</v>
      </c>
    </row>
    <row r="4" spans="1:2">
      <c r="A4" s="17" t="s">
        <v>4</v>
      </c>
      <c r="B4" t="s">
        <v>1</v>
      </c>
    </row>
    <row r="5" spans="1:2">
      <c r="A5" s="17" t="s">
        <v>5</v>
      </c>
      <c r="B5" t="s">
        <v>1</v>
      </c>
    </row>
    <row r="7" spans="1:2">
      <c r="A7" s="17" t="s">
        <v>6</v>
      </c>
      <c r="B7" t="s">
        <v>7</v>
      </c>
    </row>
    <row r="8" spans="1:2">
      <c r="A8" s="18" t="s">
        <v>8</v>
      </c>
      <c r="B8">
        <v>60</v>
      </c>
    </row>
    <row r="9" spans="1:2">
      <c r="A9" s="18" t="s">
        <v>9</v>
      </c>
      <c r="B9">
        <v>36</v>
      </c>
    </row>
    <row r="10" spans="1:2">
      <c r="A10" s="18" t="s">
        <v>10</v>
      </c>
      <c r="B10">
        <v>5</v>
      </c>
    </row>
    <row r="11" spans="1:2">
      <c r="A11" s="18" t="s">
        <v>11</v>
      </c>
      <c r="B11">
        <v>40</v>
      </c>
    </row>
    <row r="12" spans="1:2">
      <c r="A12" s="18" t="s">
        <v>12</v>
      </c>
      <c r="B12">
        <v>150</v>
      </c>
    </row>
    <row r="13" spans="1:2">
      <c r="A13" s="18" t="s">
        <v>13</v>
      </c>
      <c r="B13">
        <v>90</v>
      </c>
    </row>
    <row r="14" spans="1:2">
      <c r="A14" s="18" t="s">
        <v>14</v>
      </c>
      <c r="B14">
        <v>250</v>
      </c>
    </row>
    <row r="15" spans="1:2">
      <c r="A15" s="18" t="s">
        <v>15</v>
      </c>
      <c r="B15">
        <v>400</v>
      </c>
    </row>
    <row r="16" spans="1:2">
      <c r="A16" s="18" t="s">
        <v>16</v>
      </c>
      <c r="B16">
        <v>100</v>
      </c>
    </row>
    <row r="17" spans="1:2">
      <c r="A17" s="18" t="s">
        <v>17</v>
      </c>
      <c r="B17">
        <v>480</v>
      </c>
    </row>
    <row r="18" spans="1:2">
      <c r="A18" s="18" t="s">
        <v>18</v>
      </c>
      <c r="B18">
        <v>50</v>
      </c>
    </row>
    <row r="19" spans="1:2">
      <c r="A19" s="18" t="s">
        <v>19</v>
      </c>
      <c r="B19">
        <v>210</v>
      </c>
    </row>
    <row r="20" spans="1:2">
      <c r="A20" s="18" t="s">
        <v>20</v>
      </c>
      <c r="B20">
        <v>40</v>
      </c>
    </row>
    <row r="21" spans="1:2">
      <c r="A21" s="18" t="s">
        <v>21</v>
      </c>
      <c r="B21">
        <v>75</v>
      </c>
    </row>
    <row r="22" spans="1:2">
      <c r="A22" s="18" t="s">
        <v>22</v>
      </c>
      <c r="B22">
        <v>28</v>
      </c>
    </row>
    <row r="23" spans="1:2">
      <c r="A23" s="18" t="s">
        <v>23</v>
      </c>
      <c r="B23">
        <v>14</v>
      </c>
    </row>
    <row r="24" spans="1:2">
      <c r="A24" s="18" t="s">
        <v>24</v>
      </c>
      <c r="B24">
        <v>200</v>
      </c>
    </row>
    <row r="25" spans="1:2">
      <c r="A25" s="18" t="s">
        <v>25</v>
      </c>
      <c r="B25">
        <v>900</v>
      </c>
    </row>
    <row r="26" spans="1:2">
      <c r="A26" s="18" t="s">
        <v>26</v>
      </c>
      <c r="B26">
        <v>200</v>
      </c>
    </row>
    <row r="27" spans="1:2">
      <c r="A27" s="18" t="s">
        <v>27</v>
      </c>
      <c r="B27">
        <v>750</v>
      </c>
    </row>
    <row r="28" spans="1:2">
      <c r="A28" s="18" t="s">
        <v>28</v>
      </c>
      <c r="B28">
        <v>10</v>
      </c>
    </row>
    <row r="29" spans="1:2">
      <c r="A29" s="18" t="s">
        <v>29</v>
      </c>
      <c r="B29">
        <v>600</v>
      </c>
    </row>
    <row r="30" spans="1:2">
      <c r="A30" s="18" t="s">
        <v>30</v>
      </c>
      <c r="B30">
        <v>200</v>
      </c>
    </row>
    <row r="31" spans="1:2">
      <c r="A31" s="18" t="s">
        <v>31</v>
      </c>
      <c r="B31">
        <v>240</v>
      </c>
    </row>
    <row r="32" spans="1:2">
      <c r="A32" s="18" t="s">
        <v>32</v>
      </c>
      <c r="B32">
        <v>5128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3AB6-66B7-4C7D-8F5C-9BD0B6B1CBD6}">
  <dimension ref="A1:G40"/>
  <sheetViews>
    <sheetView workbookViewId="0">
      <selection activeCell="J7" sqref="J7"/>
    </sheetView>
  </sheetViews>
  <sheetFormatPr defaultRowHeight="15"/>
  <cols>
    <col min="1" max="1" width="26" bestFit="1" customWidth="1"/>
    <col min="2" max="2" width="21.42578125" customWidth="1"/>
    <col min="3" max="3" width="11.42578125" bestFit="1" customWidth="1"/>
    <col min="4" max="4" width="10.5703125" bestFit="1" customWidth="1"/>
    <col min="5" max="6" width="13.5703125" bestFit="1" customWidth="1"/>
    <col min="7" max="7" width="13.28515625" bestFit="1" customWidth="1"/>
  </cols>
  <sheetData>
    <row r="1" spans="1:7">
      <c r="A1" s="21" t="s">
        <v>33</v>
      </c>
      <c r="B1" s="22"/>
      <c r="C1" s="22"/>
      <c r="D1" s="22"/>
      <c r="E1" s="22"/>
      <c r="F1" s="13" t="s">
        <v>34</v>
      </c>
      <c r="G1" s="14">
        <v>10000</v>
      </c>
    </row>
    <row r="2" spans="1:7">
      <c r="A2" s="1" t="s">
        <v>35</v>
      </c>
      <c r="B2" s="1" t="s">
        <v>0</v>
      </c>
      <c r="C2" s="1" t="s">
        <v>2</v>
      </c>
      <c r="D2" s="1" t="s">
        <v>36</v>
      </c>
      <c r="E2" s="12" t="s">
        <v>37</v>
      </c>
      <c r="F2" s="1" t="s">
        <v>4</v>
      </c>
      <c r="G2" s="15" t="str">
        <f>IF(G1&lt;=70%*E27,"RUIM",IF(G1&gt;90%*E27,"BOA","REGULAR"))</f>
        <v>BOA</v>
      </c>
    </row>
    <row r="3" spans="1:7">
      <c r="A3" s="2" t="s">
        <v>21</v>
      </c>
      <c r="B3" s="3" t="s">
        <v>38</v>
      </c>
      <c r="C3" s="8">
        <v>1</v>
      </c>
      <c r="D3" s="4">
        <v>75</v>
      </c>
      <c r="E3" s="9">
        <f>C3*D3</f>
        <v>75</v>
      </c>
    </row>
    <row r="4" spans="1:7">
      <c r="A4" s="2" t="s">
        <v>12</v>
      </c>
      <c r="B4" s="3" t="s">
        <v>38</v>
      </c>
      <c r="C4" s="8">
        <v>1</v>
      </c>
      <c r="D4" s="4">
        <v>150</v>
      </c>
      <c r="E4" s="9">
        <f t="shared" ref="E4:E26" si="0">C4*D4</f>
        <v>150</v>
      </c>
    </row>
    <row r="5" spans="1:7">
      <c r="A5" s="2" t="s">
        <v>26</v>
      </c>
      <c r="B5" s="3" t="s">
        <v>38</v>
      </c>
      <c r="C5" s="8">
        <v>2</v>
      </c>
      <c r="D5" s="4">
        <v>100</v>
      </c>
      <c r="E5" s="9">
        <f t="shared" si="0"/>
        <v>200</v>
      </c>
    </row>
    <row r="6" spans="1:7">
      <c r="A6" s="2" t="s">
        <v>18</v>
      </c>
      <c r="B6" s="3" t="s">
        <v>38</v>
      </c>
      <c r="C6" s="8">
        <v>1</v>
      </c>
      <c r="D6" s="4">
        <v>50</v>
      </c>
      <c r="E6" s="9">
        <f t="shared" si="0"/>
        <v>50</v>
      </c>
    </row>
    <row r="7" spans="1:7">
      <c r="A7" s="2" t="s">
        <v>20</v>
      </c>
      <c r="B7" s="3" t="s">
        <v>38</v>
      </c>
      <c r="C7" s="8">
        <v>1</v>
      </c>
      <c r="D7" s="4">
        <v>40</v>
      </c>
      <c r="E7" s="9">
        <f t="shared" si="0"/>
        <v>40</v>
      </c>
    </row>
    <row r="8" spans="1:7">
      <c r="A8" s="2" t="s">
        <v>13</v>
      </c>
      <c r="B8" s="3" t="s">
        <v>38</v>
      </c>
      <c r="C8" s="8">
        <v>3</v>
      </c>
      <c r="D8" s="4">
        <v>30</v>
      </c>
      <c r="E8" s="9">
        <f t="shared" si="0"/>
        <v>90</v>
      </c>
    </row>
    <row r="9" spans="1:7">
      <c r="A9" s="2" t="s">
        <v>10</v>
      </c>
      <c r="B9" s="3" t="s">
        <v>39</v>
      </c>
      <c r="C9" s="8">
        <v>1</v>
      </c>
      <c r="D9" s="4">
        <v>5</v>
      </c>
      <c r="E9" s="9">
        <f t="shared" si="0"/>
        <v>5</v>
      </c>
    </row>
    <row r="10" spans="1:7">
      <c r="A10" s="2" t="s">
        <v>22</v>
      </c>
      <c r="B10" s="3" t="s">
        <v>38</v>
      </c>
      <c r="C10" s="8">
        <v>4</v>
      </c>
      <c r="D10" s="4">
        <v>7</v>
      </c>
      <c r="E10" s="9">
        <f t="shared" si="0"/>
        <v>28</v>
      </c>
    </row>
    <row r="11" spans="1:7">
      <c r="A11" s="2" t="s">
        <v>23</v>
      </c>
      <c r="B11" s="3" t="s">
        <v>38</v>
      </c>
      <c r="C11" s="8">
        <v>2</v>
      </c>
      <c r="D11" s="4">
        <v>7</v>
      </c>
      <c r="E11" s="9">
        <f t="shared" si="0"/>
        <v>14</v>
      </c>
    </row>
    <row r="12" spans="1:7">
      <c r="A12" s="2" t="s">
        <v>9</v>
      </c>
      <c r="B12" s="3" t="s">
        <v>38</v>
      </c>
      <c r="C12" s="8">
        <v>2</v>
      </c>
      <c r="D12" s="4">
        <v>18</v>
      </c>
      <c r="E12" s="9">
        <f t="shared" si="0"/>
        <v>36</v>
      </c>
    </row>
    <row r="13" spans="1:7">
      <c r="A13" s="2" t="s">
        <v>29</v>
      </c>
      <c r="B13" s="3" t="s">
        <v>38</v>
      </c>
      <c r="C13" s="8">
        <v>6</v>
      </c>
      <c r="D13" s="4">
        <v>100</v>
      </c>
      <c r="E13" s="9">
        <f t="shared" si="0"/>
        <v>600</v>
      </c>
    </row>
    <row r="14" spans="1:7">
      <c r="A14" s="2" t="s">
        <v>30</v>
      </c>
      <c r="B14" s="3" t="s">
        <v>38</v>
      </c>
      <c r="C14" s="8">
        <v>5</v>
      </c>
      <c r="D14" s="4">
        <v>40</v>
      </c>
      <c r="E14" s="9">
        <f t="shared" si="0"/>
        <v>200</v>
      </c>
    </row>
    <row r="15" spans="1:7">
      <c r="A15" s="2" t="s">
        <v>28</v>
      </c>
      <c r="B15" s="3" t="s">
        <v>38</v>
      </c>
      <c r="C15" s="8">
        <v>1</v>
      </c>
      <c r="D15" s="4">
        <v>10</v>
      </c>
      <c r="E15" s="9">
        <f t="shared" si="0"/>
        <v>10</v>
      </c>
    </row>
    <row r="16" spans="1:7">
      <c r="A16" s="2" t="s">
        <v>31</v>
      </c>
      <c r="B16" s="3" t="s">
        <v>38</v>
      </c>
      <c r="C16" s="8">
        <v>6</v>
      </c>
      <c r="D16" s="4">
        <v>40</v>
      </c>
      <c r="E16" s="9">
        <f t="shared" si="0"/>
        <v>240</v>
      </c>
    </row>
    <row r="17" spans="1:7">
      <c r="A17" s="2" t="s">
        <v>19</v>
      </c>
      <c r="B17" s="3" t="s">
        <v>39</v>
      </c>
      <c r="C17" s="8">
        <v>1</v>
      </c>
      <c r="D17" s="4">
        <v>210</v>
      </c>
      <c r="E17" s="9">
        <f t="shared" si="0"/>
        <v>210</v>
      </c>
    </row>
    <row r="18" spans="1:7">
      <c r="A18" s="2" t="s">
        <v>15</v>
      </c>
      <c r="B18" s="3" t="s">
        <v>39</v>
      </c>
      <c r="C18" s="8">
        <v>1</v>
      </c>
      <c r="D18" s="4">
        <v>400</v>
      </c>
      <c r="E18" s="9">
        <f t="shared" si="0"/>
        <v>400</v>
      </c>
    </row>
    <row r="19" spans="1:7">
      <c r="A19" s="2" t="s">
        <v>25</v>
      </c>
      <c r="B19" s="3" t="s">
        <v>39</v>
      </c>
      <c r="C19" s="8">
        <v>1</v>
      </c>
      <c r="D19" s="4">
        <v>900</v>
      </c>
      <c r="E19" s="9">
        <f t="shared" si="0"/>
        <v>900</v>
      </c>
    </row>
    <row r="20" spans="1:7">
      <c r="A20" s="2" t="s">
        <v>11</v>
      </c>
      <c r="B20" s="3" t="s">
        <v>39</v>
      </c>
      <c r="C20" s="8">
        <v>1</v>
      </c>
      <c r="D20" s="4">
        <v>40</v>
      </c>
      <c r="E20" s="9">
        <f t="shared" si="0"/>
        <v>40</v>
      </c>
    </row>
    <row r="21" spans="1:7">
      <c r="A21" s="2" t="s">
        <v>24</v>
      </c>
      <c r="B21" s="3" t="s">
        <v>38</v>
      </c>
      <c r="C21" s="8">
        <v>100</v>
      </c>
      <c r="D21" s="4">
        <v>2</v>
      </c>
      <c r="E21" s="9">
        <f t="shared" si="0"/>
        <v>200</v>
      </c>
    </row>
    <row r="22" spans="1:7">
      <c r="A22" s="2" t="s">
        <v>17</v>
      </c>
      <c r="B22" s="3" t="s">
        <v>38</v>
      </c>
      <c r="C22" s="8">
        <v>12</v>
      </c>
      <c r="D22" s="4">
        <v>40</v>
      </c>
      <c r="E22" s="9">
        <f t="shared" si="0"/>
        <v>480</v>
      </c>
    </row>
    <row r="23" spans="1:7">
      <c r="A23" s="2" t="s">
        <v>27</v>
      </c>
      <c r="B23" s="3" t="s">
        <v>40</v>
      </c>
      <c r="C23" s="8">
        <v>1</v>
      </c>
      <c r="D23" s="4">
        <v>750</v>
      </c>
      <c r="E23" s="9">
        <f t="shared" si="0"/>
        <v>750</v>
      </c>
    </row>
    <row r="24" spans="1:7">
      <c r="A24" s="2" t="s">
        <v>14</v>
      </c>
      <c r="B24" s="3" t="s">
        <v>41</v>
      </c>
      <c r="C24" s="8">
        <v>1</v>
      </c>
      <c r="D24" s="4">
        <v>250</v>
      </c>
      <c r="E24" s="9">
        <f t="shared" si="0"/>
        <v>250</v>
      </c>
    </row>
    <row r="25" spans="1:7">
      <c r="A25" s="2" t="s">
        <v>16</v>
      </c>
      <c r="B25" s="3" t="s">
        <v>41</v>
      </c>
      <c r="C25" s="8">
        <v>1</v>
      </c>
      <c r="D25" s="4">
        <v>100</v>
      </c>
      <c r="E25" s="9">
        <f t="shared" si="0"/>
        <v>100</v>
      </c>
    </row>
    <row r="26" spans="1:7">
      <c r="A26" s="2" t="s">
        <v>8</v>
      </c>
      <c r="B26" s="3" t="s">
        <v>41</v>
      </c>
      <c r="C26" s="8">
        <v>1</v>
      </c>
      <c r="D26" s="4">
        <v>60</v>
      </c>
      <c r="E26" s="9">
        <f t="shared" si="0"/>
        <v>60</v>
      </c>
      <c r="G26" s="7"/>
    </row>
    <row r="27" spans="1:7">
      <c r="D27" s="10" t="s">
        <v>42</v>
      </c>
      <c r="E27" s="11">
        <f>SUM(E3:E26)</f>
        <v>5128</v>
      </c>
    </row>
    <row r="28" spans="1:7">
      <c r="A28" s="6" t="s">
        <v>43</v>
      </c>
      <c r="B28" s="23">
        <f>SUMIF(B2:B26,"matéria prima", D2:D26)</f>
        <v>709</v>
      </c>
      <c r="C28" s="24"/>
    </row>
    <row r="29" spans="1:7">
      <c r="A29" s="6" t="s">
        <v>44</v>
      </c>
      <c r="B29" s="23">
        <f>SUMIF(B2:B26,"ativo fixo", D2:D26)</f>
        <v>1555</v>
      </c>
      <c r="C29" s="24"/>
    </row>
    <row r="30" spans="1:7">
      <c r="A30" s="6" t="s">
        <v>45</v>
      </c>
      <c r="B30" s="23">
        <f>SUMIF(B2:B26,"uso e consumo", D2:D26)</f>
        <v>410</v>
      </c>
      <c r="C30" s="24"/>
    </row>
    <row r="31" spans="1:7">
      <c r="A31" s="6" t="s">
        <v>46</v>
      </c>
      <c r="B31" s="23">
        <f>SUMIF(B2:B26,"ativo imobilizado", D2:D26)</f>
        <v>750</v>
      </c>
      <c r="C31" s="24"/>
    </row>
    <row r="33" spans="1:3">
      <c r="A33" s="5" t="s">
        <v>47</v>
      </c>
      <c r="B33" s="19">
        <f>COUNTIF(B2:B26,"matéria prima")</f>
        <v>15</v>
      </c>
      <c r="C33" s="20"/>
    </row>
    <row r="34" spans="1:3">
      <c r="A34" s="5" t="s">
        <v>48</v>
      </c>
      <c r="B34" s="19">
        <f>COUNTIF(B2:B26,"ativo fixo")</f>
        <v>5</v>
      </c>
      <c r="C34" s="20"/>
    </row>
    <row r="35" spans="1:3">
      <c r="A35" s="5" t="s">
        <v>49</v>
      </c>
      <c r="B35" s="19">
        <f>COUNTIF(B2:B26,"uso e consumo")</f>
        <v>3</v>
      </c>
      <c r="C35" s="20"/>
    </row>
    <row r="36" spans="1:3">
      <c r="A36" s="5" t="s">
        <v>50</v>
      </c>
      <c r="B36" s="19">
        <f>COUNTIF(B2:B26,"ativo imobilizado")</f>
        <v>1</v>
      </c>
      <c r="C36" s="20"/>
    </row>
    <row r="38" spans="1:3">
      <c r="A38" s="16" t="s">
        <v>51</v>
      </c>
    </row>
    <row r="39" spans="1:3">
      <c r="A39" s="16" t="s">
        <v>52</v>
      </c>
    </row>
    <row r="40" spans="1:3">
      <c r="A40" s="16" t="s">
        <v>53</v>
      </c>
    </row>
  </sheetData>
  <mergeCells count="9">
    <mergeCell ref="B34:C34"/>
    <mergeCell ref="B35:C35"/>
    <mergeCell ref="B36:C36"/>
    <mergeCell ref="A1:E1"/>
    <mergeCell ref="B28:C28"/>
    <mergeCell ref="B29:C29"/>
    <mergeCell ref="B30:C30"/>
    <mergeCell ref="B31:C31"/>
    <mergeCell ref="B33:C33"/>
  </mergeCells>
  <conditionalFormatting sqref="G2">
    <cfRule type="containsText" dxfId="2" priority="3" operator="containsText" text="BOA">
      <formula>NOT(ISERROR(SEARCH("BOA",G2)))</formula>
    </cfRule>
    <cfRule type="containsText" dxfId="1" priority="2" operator="containsText" text="RUIM">
      <formula>NOT(ISERROR(SEARCH("RUIM",G2)))</formula>
    </cfRule>
    <cfRule type="containsText" dxfId="0" priority="1" operator="containsText" text="REGULAR">
      <formula>NOT(ISERROR(SEARCH("REGULAR",G2)))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CPS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LUIZ GUSTAVO SANTANA CORREA</cp:lastModifiedBy>
  <cp:revision/>
  <dcterms:created xsi:type="dcterms:W3CDTF">2024-03-07T22:53:21Z</dcterms:created>
  <dcterms:modified xsi:type="dcterms:W3CDTF">2024-04-25T18:53:04Z</dcterms:modified>
  <cp:category/>
  <cp:contentStatus/>
</cp:coreProperties>
</file>