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https://campussintursula-my.sharepoint.com/personal/xanderg405_lln_campussintursula_be/Documents/Schooljaar 2021-2022/IT/GIP/GIP Dashboard/Data/"/>
    </mc:Choice>
  </mc:AlternateContent>
  <xr:revisionPtr revIDLastSave="25" documentId="8_{BD116539-DA05-44A5-AAE7-0675B0D0E512}" xr6:coauthVersionLast="47" xr6:coauthVersionMax="47" xr10:uidLastSave="{1C66C138-D51C-4D18-9F3D-6E38568E6EE2}"/>
  <bookViews>
    <workbookView xWindow="-120" yWindow="-120" windowWidth="20730" windowHeight="11160" tabRatio="1000" activeTab="6" xr2:uid="{00000000-000D-0000-FFFF-FFFF00000000}"/>
  </bookViews>
  <sheets>
    <sheet name="Resultatenrek" sheetId="2" r:id="rId1"/>
    <sheet name="Balans" sheetId="1" r:id="rId2"/>
    <sheet name="Gegevens uit de toelichting" sheetId="29" r:id="rId3"/>
    <sheet name="Liquiditeit" sheetId="30" r:id="rId4"/>
    <sheet name="Solvabiliteit" sheetId="31" r:id="rId5"/>
    <sheet name="REV" sheetId="33" r:id="rId6"/>
    <sheet name="KlantLevKrediet" sheetId="34" r:id="rId7"/>
    <sheet name="Voorraad" sheetId="35" r:id="rId8"/>
    <sheet name="Nettobedrijfskapitaal" sheetId="36" r:id="rId9"/>
    <sheet name="verticale analyse balans" sheetId="17" r:id="rId10"/>
    <sheet name="verticale analyse resrek" sheetId="18" r:id="rId11"/>
    <sheet name="horizontale analyse balans" sheetId="19" r:id="rId12"/>
    <sheet name="horizontale analyse resrek" sheetId="20" r:id="rId1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3" i="36" l="1"/>
  <c r="D63" i="36"/>
  <c r="B63" i="36"/>
  <c r="C46" i="36"/>
  <c r="D46" i="36"/>
  <c r="B46" i="36"/>
  <c r="A57" i="36"/>
  <c r="A56" i="36"/>
  <c r="A55" i="36"/>
  <c r="C57" i="36"/>
  <c r="D57" i="36"/>
  <c r="C56" i="36"/>
  <c r="D56" i="36"/>
  <c r="C55" i="36"/>
  <c r="D55" i="36"/>
  <c r="B57" i="36"/>
  <c r="B56" i="36"/>
  <c r="B55" i="36"/>
  <c r="A54" i="36"/>
  <c r="A53" i="36"/>
  <c r="C54" i="36"/>
  <c r="D54" i="36"/>
  <c r="C53" i="36"/>
  <c r="D53" i="36"/>
  <c r="C52" i="36"/>
  <c r="D52" i="36"/>
  <c r="A52" i="36"/>
  <c r="B52" i="36"/>
  <c r="B54" i="36"/>
  <c r="B53" i="36"/>
  <c r="A50" i="36"/>
  <c r="D50" i="36"/>
  <c r="C50" i="36"/>
  <c r="B50" i="36"/>
  <c r="A49" i="36"/>
  <c r="C49" i="36"/>
  <c r="D49" i="36"/>
  <c r="B49" i="36"/>
  <c r="C48" i="36"/>
  <c r="D48" i="36"/>
  <c r="A48" i="36"/>
  <c r="B48" i="36"/>
  <c r="E40" i="20"/>
  <c r="D41"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1" i="20"/>
  <c r="E42" i="20"/>
  <c r="E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2" i="20"/>
  <c r="D3" i="20"/>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52"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 i="19"/>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3" i="18"/>
  <c r="E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3" i="18"/>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52" i="17"/>
  <c r="D52" i="17"/>
  <c r="E52"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5" i="17"/>
  <c r="E6" i="17"/>
  <c r="E7" i="17"/>
  <c r="E8" i="17"/>
  <c r="E9" i="17"/>
  <c r="E10" i="17"/>
  <c r="E11" i="17"/>
  <c r="E12" i="17"/>
  <c r="E13" i="17"/>
  <c r="E14" i="17"/>
  <c r="E15" i="17"/>
  <c r="E16" i="17"/>
  <c r="E17"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5" i="17"/>
  <c r="D6" i="17"/>
  <c r="D7" i="17"/>
  <c r="D8" i="17"/>
  <c r="D9" i="17"/>
  <c r="D10" i="17"/>
  <c r="D11" i="17"/>
  <c r="D12" i="17"/>
  <c r="D13" i="17"/>
  <c r="D14" i="17"/>
  <c r="D15"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5" i="17"/>
  <c r="C6" i="17"/>
  <c r="C7" i="17"/>
  <c r="C8" i="17"/>
  <c r="C9" i="17"/>
  <c r="C10" i="17"/>
  <c r="E4" i="17"/>
  <c r="D4" i="17"/>
  <c r="C4" i="17"/>
  <c r="C35" i="36"/>
  <c r="D35" i="36"/>
  <c r="B35" i="36"/>
  <c r="C30" i="36"/>
  <c r="D30" i="36"/>
  <c r="B30" i="36"/>
  <c r="C29" i="36"/>
  <c r="D29" i="36"/>
  <c r="B29" i="36"/>
  <c r="C28" i="36"/>
  <c r="D28" i="36"/>
  <c r="B28" i="36"/>
  <c r="C27" i="36"/>
  <c r="D27" i="36"/>
  <c r="B27" i="36"/>
  <c r="C26" i="36"/>
  <c r="D26" i="36"/>
  <c r="B26" i="36"/>
  <c r="C25" i="36"/>
  <c r="C23" i="36" s="1"/>
  <c r="C33" i="36" s="1"/>
  <c r="C37" i="36" s="1"/>
  <c r="D25" i="36"/>
  <c r="B25" i="36"/>
  <c r="B23" i="36" s="1"/>
  <c r="B33" i="36" s="1"/>
  <c r="B37" i="36" s="1"/>
  <c r="C24" i="36"/>
  <c r="D24" i="36"/>
  <c r="D23" i="36" s="1"/>
  <c r="D33" i="36" s="1"/>
  <c r="D37" i="36" s="1"/>
  <c r="B24" i="36"/>
  <c r="C13" i="36"/>
  <c r="D13" i="36"/>
  <c r="B13" i="36"/>
  <c r="C12" i="36"/>
  <c r="D12" i="36"/>
  <c r="D14" i="36" s="1"/>
  <c r="B12" i="36"/>
  <c r="A13" i="36"/>
  <c r="A12" i="36"/>
  <c r="C8" i="36"/>
  <c r="D8" i="36"/>
  <c r="B8" i="36"/>
  <c r="C7" i="36"/>
  <c r="D7" i="36"/>
  <c r="B7" i="36"/>
  <c r="C6" i="36"/>
  <c r="D6" i="36"/>
  <c r="B6" i="36"/>
  <c r="C5" i="36"/>
  <c r="D5" i="36"/>
  <c r="B5" i="36"/>
  <c r="A8" i="36"/>
  <c r="A7" i="36"/>
  <c r="A6" i="36"/>
  <c r="A5" i="36"/>
  <c r="C4" i="36"/>
  <c r="D4" i="36"/>
  <c r="B4" i="36"/>
  <c r="A4" i="36"/>
  <c r="C13" i="34"/>
  <c r="D13" i="34"/>
  <c r="B13" i="34"/>
  <c r="C12" i="34"/>
  <c r="D12" i="34"/>
  <c r="B12" i="34"/>
  <c r="C11" i="34"/>
  <c r="D11" i="34"/>
  <c r="B11" i="34"/>
  <c r="C2" i="35"/>
  <c r="D2" i="35"/>
  <c r="B2" i="35"/>
  <c r="C3" i="35"/>
  <c r="D3" i="35"/>
  <c r="B3" i="35"/>
  <c r="C5" i="35"/>
  <c r="D5" i="35"/>
  <c r="B5" i="35"/>
  <c r="C4" i="35"/>
  <c r="D4" i="35"/>
  <c r="B4" i="35"/>
  <c r="C7" i="34"/>
  <c r="D7" i="34"/>
  <c r="B7" i="34"/>
  <c r="C9" i="34"/>
  <c r="D9" i="34"/>
  <c r="B9" i="34"/>
  <c r="C8" i="34"/>
  <c r="D8" i="34"/>
  <c r="B8" i="34"/>
  <c r="C3" i="34"/>
  <c r="D3" i="34"/>
  <c r="B3" i="34"/>
  <c r="C5" i="34"/>
  <c r="D5" i="34"/>
  <c r="B5" i="34"/>
  <c r="C4" i="34"/>
  <c r="D4" i="34"/>
  <c r="B4" i="34"/>
  <c r="A4" i="34"/>
  <c r="C3" i="33"/>
  <c r="D3" i="33"/>
  <c r="B3" i="33"/>
  <c r="A3" i="33"/>
  <c r="C2" i="33"/>
  <c r="C4" i="33" s="1"/>
  <c r="D2" i="33"/>
  <c r="D4" i="33" s="1"/>
  <c r="B2" i="33"/>
  <c r="B4" i="33" s="1"/>
  <c r="A2" i="33"/>
  <c r="C4" i="31"/>
  <c r="D4" i="31"/>
  <c r="B4" i="31"/>
  <c r="C3" i="31"/>
  <c r="D3" i="31"/>
  <c r="C2" i="31"/>
  <c r="D2" i="31"/>
  <c r="B3" i="31"/>
  <c r="B2" i="31"/>
  <c r="A3" i="31"/>
  <c r="A2" i="31"/>
  <c r="C31" i="30"/>
  <c r="D31" i="30"/>
  <c r="B31" i="30"/>
  <c r="C30" i="30"/>
  <c r="D30" i="30"/>
  <c r="D32" i="30" s="1"/>
  <c r="B30" i="30"/>
  <c r="A31" i="30"/>
  <c r="A30" i="30"/>
  <c r="C26" i="30"/>
  <c r="D26" i="30"/>
  <c r="C25" i="30"/>
  <c r="D25" i="30"/>
  <c r="C24" i="30"/>
  <c r="D24" i="30"/>
  <c r="B26" i="30"/>
  <c r="B25" i="30"/>
  <c r="B24" i="30"/>
  <c r="C23" i="30"/>
  <c r="D23" i="30"/>
  <c r="D27" i="30" s="1"/>
  <c r="D20" i="30" s="1"/>
  <c r="B23" i="30"/>
  <c r="A26" i="30"/>
  <c r="A25" i="30"/>
  <c r="A24" i="30"/>
  <c r="A23" i="30"/>
  <c r="C15" i="30"/>
  <c r="D15" i="30"/>
  <c r="B15" i="30"/>
  <c r="A15" i="30"/>
  <c r="C14" i="30"/>
  <c r="C16" i="30" s="1"/>
  <c r="D14" i="30"/>
  <c r="D16" i="30" s="1"/>
  <c r="B14" i="30"/>
  <c r="B16" i="30" s="1"/>
  <c r="A14" i="30"/>
  <c r="C10" i="30"/>
  <c r="D10" i="30"/>
  <c r="B10" i="30"/>
  <c r="C9" i="30"/>
  <c r="D9" i="30"/>
  <c r="B9" i="30"/>
  <c r="A10" i="30"/>
  <c r="A9" i="30"/>
  <c r="C8" i="30"/>
  <c r="D8" i="30"/>
  <c r="B8" i="30"/>
  <c r="A8" i="30"/>
  <c r="C7" i="30"/>
  <c r="D7" i="30"/>
  <c r="B7" i="30"/>
  <c r="A7" i="30"/>
  <c r="C6" i="30"/>
  <c r="D6" i="30"/>
  <c r="B6" i="30"/>
  <c r="A6" i="30"/>
  <c r="C53" i="1"/>
  <c r="D39" i="1"/>
  <c r="C42" i="2"/>
  <c r="D27" i="2"/>
  <c r="D28" i="2"/>
  <c r="C22" i="2"/>
  <c r="D92" i="1"/>
  <c r="C92" i="1"/>
  <c r="D53" i="1"/>
  <c r="D11" i="30" l="1"/>
  <c r="B11" i="30"/>
  <c r="B3" i="30" s="1"/>
  <c r="C11" i="30"/>
  <c r="B27" i="30"/>
  <c r="C27" i="30"/>
  <c r="B32" i="30"/>
  <c r="C32" i="30"/>
  <c r="D18" i="30"/>
  <c r="D3" i="30"/>
  <c r="B18" i="30"/>
  <c r="C18" i="30"/>
  <c r="C3" i="30"/>
  <c r="D9" i="36"/>
  <c r="B9" i="36"/>
  <c r="C9" i="36"/>
  <c r="B14" i="36"/>
  <c r="C14" i="36"/>
  <c r="D16" i="36"/>
  <c r="C7" i="1"/>
  <c r="C5" i="1" s="1"/>
  <c r="C20" i="30" l="1"/>
  <c r="B20" i="30"/>
  <c r="B16" i="36"/>
  <c r="C16" i="36"/>
  <c r="E97" i="1"/>
  <c r="D97" i="1"/>
  <c r="C97" i="1"/>
  <c r="E92" i="1" l="1"/>
  <c r="D87" i="1"/>
  <c r="C87" i="1"/>
  <c r="C75" i="1"/>
  <c r="D75" i="1"/>
  <c r="E68" i="1"/>
  <c r="E67" i="1" s="1"/>
  <c r="D68" i="1"/>
  <c r="D67" i="1" s="1"/>
  <c r="C68" i="1"/>
  <c r="E58" i="1"/>
  <c r="D58" i="1"/>
  <c r="D52" i="1" s="1"/>
  <c r="C58" i="1"/>
  <c r="C52" i="1" s="1"/>
  <c r="E53" i="1"/>
  <c r="E42" i="1"/>
  <c r="D42" i="1"/>
  <c r="C42" i="1"/>
  <c r="E39" i="1"/>
  <c r="C39" i="1"/>
  <c r="E30" i="1"/>
  <c r="D30" i="1"/>
  <c r="C30" i="1"/>
  <c r="E22" i="1"/>
  <c r="E14" i="1" s="1"/>
  <c r="E19" i="1"/>
  <c r="D19" i="1"/>
  <c r="C19" i="1"/>
  <c r="E7" i="1"/>
  <c r="D7" i="1"/>
  <c r="D5" i="1" s="1"/>
  <c r="E28" i="2"/>
  <c r="C28" i="2"/>
  <c r="C27" i="2" s="1"/>
  <c r="E22" i="2"/>
  <c r="D22" i="2"/>
  <c r="C9" i="2"/>
  <c r="E3" i="2"/>
  <c r="D3" i="2"/>
  <c r="C3" i="2"/>
  <c r="C74" i="1" l="1"/>
  <c r="E21" i="2"/>
  <c r="E5" i="1"/>
  <c r="C26" i="1"/>
  <c r="E87" i="1"/>
  <c r="E27" i="2"/>
  <c r="D74" i="1"/>
  <c r="E75" i="1"/>
  <c r="D9" i="2"/>
  <c r="C21" i="2"/>
  <c r="D26" i="1"/>
  <c r="E52" i="1"/>
  <c r="E9" i="2"/>
  <c r="C20" i="2"/>
  <c r="D21" i="2"/>
  <c r="E26" i="1"/>
  <c r="C67" i="1"/>
  <c r="C102" i="1" l="1"/>
  <c r="E20" i="2"/>
  <c r="E74" i="1"/>
  <c r="E102" i="1" s="1"/>
  <c r="E47" i="1"/>
  <c r="D20" i="2"/>
  <c r="D47" i="1"/>
  <c r="C33" i="2"/>
  <c r="C47" i="1"/>
  <c r="D102" i="1"/>
  <c r="C39" i="2" l="1"/>
  <c r="D33" i="2"/>
  <c r="E33" i="2"/>
  <c r="D39" i="2" l="1"/>
  <c r="E39" i="2"/>
  <c r="D42" i="2" l="1"/>
  <c r="E42" i="2"/>
</calcChain>
</file>

<file path=xl/sharedStrings.xml><?xml version="1.0" encoding="utf-8"?>
<sst xmlns="http://schemas.openxmlformats.org/spreadsheetml/2006/main" count="684" uniqueCount="259">
  <si>
    <t>Nr.</t>
  </si>
  <si>
    <t>ACTIVA</t>
  </si>
  <si>
    <t>Codes</t>
  </si>
  <si>
    <t>Boekjaar1</t>
  </si>
  <si>
    <t>Boekjaar2</t>
  </si>
  <si>
    <t>Boekjaar3</t>
  </si>
  <si>
    <r>
      <rPr>
        <b/>
        <sz val="10"/>
        <color rgb="FF000000"/>
        <rFont val="Arial"/>
        <family val="2"/>
      </rPr>
      <t>VASTE</t>
    </r>
    <r>
      <rPr>
        <sz val="10"/>
        <color theme="1"/>
        <rFont val="Arial"/>
        <family val="2"/>
      </rPr>
      <t xml:space="preserve"> </t>
    </r>
    <r>
      <rPr>
        <b/>
        <sz val="10"/>
        <color rgb="FF000000"/>
        <rFont val="Arial"/>
        <family val="2"/>
      </rPr>
      <t>ACTIVA</t>
    </r>
  </si>
  <si>
    <r>
      <rPr>
        <b/>
        <sz val="10"/>
        <color rgb="FF000000"/>
        <rFont val="Arial"/>
        <family val="2"/>
      </rPr>
      <t>Oprichtingskosten</t>
    </r>
    <r>
      <rPr>
        <sz val="10"/>
        <color theme="1"/>
        <rFont val="Arial"/>
        <family val="2"/>
      </rPr>
      <t xml:space="preserve"> </t>
    </r>
    <r>
      <rPr>
        <sz val="10"/>
        <color rgb="FF000000"/>
        <rFont val="Arial"/>
        <family val="2"/>
      </rPr>
      <t>....................................................................</t>
    </r>
  </si>
  <si>
    <r>
      <rPr>
        <b/>
        <sz val="10"/>
        <color rgb="FF000000"/>
        <rFont val="Arial"/>
        <family val="2"/>
      </rPr>
      <t>Immateriële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r>
      <rPr>
        <sz val="10"/>
        <color theme="1"/>
        <rFont val="Arial"/>
        <family val="2"/>
      </rPr>
      <t xml:space="preserve"> </t>
    </r>
    <r>
      <rPr>
        <sz val="10"/>
        <color rgb="FF000000"/>
        <rFont val="Arial"/>
        <family val="2"/>
      </rPr>
      <t>..........................................................</t>
    </r>
  </si>
  <si>
    <r>
      <rPr>
        <b/>
        <sz val="10"/>
        <color rgb="FF000000"/>
        <rFont val="Arial"/>
        <family val="2"/>
      </rPr>
      <t>Materiële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r>
      <rPr>
        <sz val="10"/>
        <color theme="1"/>
        <rFont val="Arial"/>
        <family val="2"/>
      </rPr>
      <t xml:space="preserve"> </t>
    </r>
    <r>
      <rPr>
        <sz val="10"/>
        <color rgb="FF000000"/>
        <rFont val="Arial"/>
        <family val="2"/>
      </rPr>
      <t>..............................................................</t>
    </r>
  </si>
  <si>
    <t>22/27</t>
  </si>
  <si>
    <r>
      <t>Terreinen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gebouwen</t>
    </r>
    <r>
      <rPr>
        <sz val="10"/>
        <color theme="1"/>
        <rFont val="Arial"/>
        <family val="2"/>
      </rPr>
      <t xml:space="preserve"> </t>
    </r>
    <r>
      <rPr>
        <sz val="10"/>
        <color rgb="FF000000"/>
        <rFont val="Arial"/>
        <family val="2"/>
      </rPr>
      <t>.........................................................</t>
    </r>
  </si>
  <si>
    <r>
      <t>Installaties,</t>
    </r>
    <r>
      <rPr>
        <sz val="10"/>
        <color theme="1"/>
        <rFont val="Arial"/>
        <family val="2"/>
      </rPr>
      <t xml:space="preserve"> </t>
    </r>
    <r>
      <rPr>
        <sz val="10"/>
        <color rgb="FF000000"/>
        <rFont val="Arial"/>
        <family val="2"/>
      </rPr>
      <t>machines</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uitrusting</t>
    </r>
    <r>
      <rPr>
        <sz val="10"/>
        <color theme="1"/>
        <rFont val="Arial"/>
        <family val="2"/>
      </rPr>
      <t xml:space="preserve"> </t>
    </r>
    <r>
      <rPr>
        <sz val="10"/>
        <color rgb="FF000000"/>
        <rFont val="Arial"/>
        <family val="2"/>
      </rPr>
      <t>........................................</t>
    </r>
  </si>
  <si>
    <r>
      <t>Meubilair</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rollend</t>
    </r>
    <r>
      <rPr>
        <sz val="10"/>
        <color theme="1"/>
        <rFont val="Arial"/>
        <family val="2"/>
      </rPr>
      <t xml:space="preserve"> </t>
    </r>
    <r>
      <rPr>
        <sz val="10"/>
        <color rgb="FF000000"/>
        <rFont val="Arial"/>
        <family val="2"/>
      </rPr>
      <t>materieel</t>
    </r>
    <r>
      <rPr>
        <sz val="10"/>
        <color theme="1"/>
        <rFont val="Arial"/>
        <family val="2"/>
      </rPr>
      <t xml:space="preserve"> </t>
    </r>
    <r>
      <rPr>
        <sz val="10"/>
        <color rgb="FF000000"/>
        <rFont val="Arial"/>
        <family val="2"/>
      </rPr>
      <t>...............................................</t>
    </r>
  </si>
  <si>
    <r>
      <t>Leasing</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soortgelijke</t>
    </r>
    <r>
      <rPr>
        <sz val="10"/>
        <color theme="1"/>
        <rFont val="Arial"/>
        <family val="2"/>
      </rPr>
      <t xml:space="preserve"> </t>
    </r>
    <r>
      <rPr>
        <sz val="10"/>
        <color rgb="FF000000"/>
        <rFont val="Arial"/>
        <family val="2"/>
      </rPr>
      <t>rechten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</si>
  <si>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materiële</t>
    </r>
    <r>
      <rPr>
        <sz val="10"/>
        <color theme="1"/>
        <rFont val="Arial"/>
        <family val="2"/>
      </rPr>
      <t xml:space="preserve"> </t>
    </r>
    <r>
      <rPr>
        <sz val="10"/>
        <color rgb="FF000000"/>
        <rFont val="Arial"/>
        <family val="2"/>
      </rPr>
      <t>vaste</t>
    </r>
    <r>
      <rPr>
        <sz val="10"/>
        <color theme="1"/>
        <rFont val="Arial"/>
        <family val="2"/>
      </rPr>
      <t xml:space="preserve"> </t>
    </r>
    <r>
      <rPr>
        <sz val="10"/>
        <color rgb="FF000000"/>
        <rFont val="Arial"/>
        <family val="2"/>
      </rPr>
      <t>activa</t>
    </r>
    <r>
      <rPr>
        <sz val="10"/>
        <color theme="1"/>
        <rFont val="Arial"/>
        <family val="2"/>
      </rPr>
      <t xml:space="preserve"> </t>
    </r>
    <r>
      <rPr>
        <sz val="10"/>
        <color rgb="FF000000"/>
        <rFont val="Arial"/>
        <family val="2"/>
      </rPr>
      <t>..............................................</t>
    </r>
  </si>
  <si>
    <r>
      <t>Activa</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aanbouw</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vooruitbetalingen</t>
    </r>
    <r>
      <rPr>
        <sz val="10"/>
        <color theme="1"/>
        <rFont val="Arial"/>
        <family val="2"/>
      </rPr>
      <t xml:space="preserve"> </t>
    </r>
    <r>
      <rPr>
        <sz val="10"/>
        <color rgb="FF000000"/>
        <rFont val="Arial"/>
        <family val="2"/>
      </rPr>
      <t>................................</t>
    </r>
  </si>
  <si>
    <r>
      <rPr>
        <b/>
        <sz val="10"/>
        <color rgb="FF000000"/>
        <rFont val="Arial"/>
        <family val="2"/>
      </rPr>
      <t>Financiële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r>
      <rPr>
        <sz val="10"/>
        <color theme="1"/>
        <rFont val="Arial"/>
        <family val="2"/>
      </rPr>
      <t xml:space="preserve"> </t>
    </r>
    <r>
      <rPr>
        <sz val="10"/>
        <color rgb="FF000000"/>
        <rFont val="Arial"/>
        <family val="2"/>
      </rPr>
      <t>............................................................</t>
    </r>
  </si>
  <si>
    <r>
      <t>Verbonden</t>
    </r>
    <r>
      <rPr>
        <sz val="10"/>
        <color theme="1"/>
        <rFont val="Arial"/>
        <family val="2"/>
      </rPr>
      <t xml:space="preserve"> </t>
    </r>
    <r>
      <rPr>
        <sz val="10"/>
        <color rgb="FF000000"/>
        <rFont val="Arial"/>
        <family val="2"/>
      </rPr>
      <t>ondernemingen</t>
    </r>
    <r>
      <rPr>
        <sz val="10"/>
        <color theme="1"/>
        <rFont val="Arial"/>
        <family val="2"/>
      </rPr>
      <t xml:space="preserve"> </t>
    </r>
    <r>
      <rPr>
        <sz val="10"/>
        <color rgb="FF000000"/>
        <rFont val="Arial"/>
        <family val="2"/>
      </rPr>
      <t>...................................................</t>
    </r>
  </si>
  <si>
    <t>280/1</t>
  </si>
  <si>
    <r>
      <t>Deelnemingen</t>
    </r>
    <r>
      <rPr>
        <sz val="10"/>
        <color theme="1"/>
        <rFont val="Arial"/>
        <family val="2"/>
      </rPr>
      <t xml:space="preserve"> </t>
    </r>
    <r>
      <rPr>
        <sz val="10"/>
        <color rgb="FF000000"/>
        <rFont val="Arial"/>
        <family val="2"/>
      </rPr>
      <t>...................................................................</t>
    </r>
  </si>
  <si>
    <r>
      <t>Vorderingen</t>
    </r>
    <r>
      <rPr>
        <sz val="10"/>
        <color theme="1"/>
        <rFont val="Arial"/>
        <family val="2"/>
      </rPr>
      <t xml:space="preserve"> </t>
    </r>
    <r>
      <rPr>
        <sz val="10"/>
        <color rgb="FF000000"/>
        <rFont val="Arial"/>
        <family val="2"/>
      </rPr>
      <t>......................................................................</t>
    </r>
  </si>
  <si>
    <r>
      <t>Ondernemingen</t>
    </r>
    <r>
      <rPr>
        <sz val="10"/>
        <color theme="1"/>
        <rFont val="Arial"/>
        <family val="2"/>
      </rPr>
      <t xml:space="preserve"> </t>
    </r>
    <r>
      <rPr>
        <sz val="10"/>
        <color rgb="FF000000"/>
        <rFont val="Arial"/>
        <family val="2"/>
      </rPr>
      <t>waarmee</t>
    </r>
    <r>
      <rPr>
        <sz val="10"/>
        <color theme="1"/>
        <rFont val="Arial"/>
        <family val="2"/>
      </rPr>
      <t xml:space="preserve"> </t>
    </r>
    <r>
      <rPr>
        <sz val="10"/>
        <color rgb="FF000000"/>
        <rFont val="Arial"/>
        <family val="2"/>
      </rPr>
      <t>een</t>
    </r>
    <r>
      <rPr>
        <sz val="10"/>
        <color theme="1"/>
        <rFont val="Arial"/>
        <family val="2"/>
      </rPr>
      <t xml:space="preserve"> </t>
    </r>
    <r>
      <rPr>
        <sz val="10"/>
        <color rgb="FF000000"/>
        <rFont val="Arial"/>
        <family val="2"/>
      </rPr>
      <t>deelnemingsverhouding</t>
    </r>
  </si>
  <si>
    <r>
      <t>bestaat</t>
    </r>
    <r>
      <rPr>
        <sz val="10"/>
        <color theme="1"/>
        <rFont val="Arial"/>
        <family val="2"/>
      </rPr>
      <t xml:space="preserve"> </t>
    </r>
    <r>
      <rPr>
        <sz val="10"/>
        <color rgb="FF000000"/>
        <rFont val="Arial"/>
        <family val="2"/>
      </rPr>
      <t>...................................................................................</t>
    </r>
  </si>
  <si>
    <t>282/3</t>
  </si>
  <si>
    <r>
      <t>Andere</t>
    </r>
    <r>
      <rPr>
        <sz val="10"/>
        <color theme="1"/>
        <rFont val="Arial"/>
        <family val="2"/>
      </rPr>
      <t xml:space="preserve"> </t>
    </r>
    <r>
      <rPr>
        <sz val="10"/>
        <color rgb="FF000000"/>
        <rFont val="Arial"/>
        <family val="2"/>
      </rPr>
      <t>financiële</t>
    </r>
    <r>
      <rPr>
        <sz val="10"/>
        <color theme="1"/>
        <rFont val="Arial"/>
        <family val="2"/>
      </rPr>
      <t xml:space="preserve"> </t>
    </r>
    <r>
      <rPr>
        <sz val="10"/>
        <color rgb="FF000000"/>
        <rFont val="Arial"/>
        <family val="2"/>
      </rPr>
      <t>vaste</t>
    </r>
    <r>
      <rPr>
        <sz val="10"/>
        <color theme="1"/>
        <rFont val="Arial"/>
        <family val="2"/>
      </rPr>
      <t xml:space="preserve"> </t>
    </r>
    <r>
      <rPr>
        <sz val="10"/>
        <color rgb="FF000000"/>
        <rFont val="Arial"/>
        <family val="2"/>
      </rPr>
      <t>activa</t>
    </r>
    <r>
      <rPr>
        <sz val="10"/>
        <color theme="1"/>
        <rFont val="Arial"/>
        <family val="2"/>
      </rPr>
      <t xml:space="preserve"> </t>
    </r>
    <r>
      <rPr>
        <sz val="10"/>
        <color rgb="FF000000"/>
        <rFont val="Arial"/>
        <family val="2"/>
      </rPr>
      <t>...............................................</t>
    </r>
  </si>
  <si>
    <t>284/8</t>
  </si>
  <si>
    <r>
      <t>Aandelen</t>
    </r>
    <r>
      <rPr>
        <sz val="10"/>
        <color theme="1"/>
        <rFont val="Arial"/>
        <family val="2"/>
      </rPr>
      <t xml:space="preserve"> </t>
    </r>
    <r>
      <rPr>
        <sz val="10"/>
        <color rgb="FF000000"/>
        <rFont val="Arial"/>
        <family val="2"/>
      </rPr>
      <t>...........................................................................</t>
    </r>
  </si>
  <si>
    <r>
      <t>Vorderingen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borgtochten</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contanten</t>
    </r>
    <r>
      <rPr>
        <sz val="10"/>
        <color theme="1"/>
        <rFont val="Arial"/>
        <family val="2"/>
      </rPr>
      <t xml:space="preserve"> </t>
    </r>
    <r>
      <rPr>
        <sz val="10"/>
        <color rgb="FF000000"/>
        <rFont val="Arial"/>
        <family val="2"/>
      </rPr>
      <t>.........................</t>
    </r>
  </si>
  <si>
    <t>285/8</t>
  </si>
  <si>
    <r>
      <rPr>
        <b/>
        <sz val="10"/>
        <color rgb="FF000000"/>
        <rFont val="Arial"/>
        <family val="2"/>
      </rPr>
      <t>VLOTTENDE</t>
    </r>
    <r>
      <rPr>
        <sz val="10"/>
        <color theme="1"/>
        <rFont val="Arial"/>
        <family val="2"/>
      </rPr>
      <t xml:space="preserve"> </t>
    </r>
    <r>
      <rPr>
        <b/>
        <sz val="10"/>
        <color rgb="FF000000"/>
        <rFont val="Arial"/>
        <family val="2"/>
      </rPr>
      <t>ACTIVA</t>
    </r>
  </si>
  <si>
    <t>29/58</t>
  </si>
  <si>
    <r>
      <rPr>
        <b/>
        <sz val="10"/>
        <color rgb="FF000000"/>
        <rFont val="Arial"/>
        <family val="2"/>
      </rPr>
      <t>Vorderingen</t>
    </r>
    <r>
      <rPr>
        <sz val="10"/>
        <color theme="1"/>
        <rFont val="Arial"/>
        <family val="2"/>
      </rPr>
      <t xml:space="preserve"> </t>
    </r>
    <r>
      <rPr>
        <b/>
        <sz val="10"/>
        <color rgb="FF000000"/>
        <rFont val="Arial"/>
        <family val="2"/>
      </rPr>
      <t>op</t>
    </r>
    <r>
      <rPr>
        <sz val="10"/>
        <color theme="1"/>
        <rFont val="Arial"/>
        <family val="2"/>
      </rPr>
      <t xml:space="preserve"> </t>
    </r>
    <r>
      <rPr>
        <b/>
        <sz val="10"/>
        <color rgb="FF000000"/>
        <rFont val="Arial"/>
        <family val="2"/>
      </rPr>
      <t>meer</t>
    </r>
    <r>
      <rPr>
        <sz val="10"/>
        <color theme="1"/>
        <rFont val="Arial"/>
        <family val="2"/>
      </rPr>
      <t xml:space="preserve"> </t>
    </r>
    <r>
      <rPr>
        <b/>
        <sz val="10"/>
        <color rgb="FF000000"/>
        <rFont val="Arial"/>
        <family val="2"/>
      </rPr>
      <t>dan</t>
    </r>
    <r>
      <rPr>
        <sz val="10"/>
        <color theme="1"/>
        <rFont val="Arial"/>
        <family val="2"/>
      </rPr>
      <t xml:space="preserve"> </t>
    </r>
    <r>
      <rPr>
        <b/>
        <sz val="10"/>
        <color rgb="FF000000"/>
        <rFont val="Arial"/>
        <family val="2"/>
      </rPr>
      <t>één</t>
    </r>
    <r>
      <rPr>
        <sz val="10"/>
        <color theme="1"/>
        <rFont val="Arial"/>
        <family val="2"/>
      </rPr>
      <t xml:space="preserve"> </t>
    </r>
    <r>
      <rPr>
        <b/>
        <sz val="10"/>
        <color rgb="FF000000"/>
        <rFont val="Arial"/>
        <family val="2"/>
      </rPr>
      <t>jaar</t>
    </r>
    <r>
      <rPr>
        <sz val="10"/>
        <color theme="1"/>
        <rFont val="Arial"/>
        <family val="2"/>
      </rPr>
      <t xml:space="preserve"> </t>
    </r>
    <r>
      <rPr>
        <sz val="10"/>
        <color rgb="FF000000"/>
        <rFont val="Arial"/>
        <family val="2"/>
      </rPr>
      <t>.........................................</t>
    </r>
  </si>
  <si>
    <r>
      <t>Handelsvorderingen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</si>
  <si>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vorderingen</t>
    </r>
    <r>
      <rPr>
        <sz val="10"/>
        <color theme="1"/>
        <rFont val="Arial"/>
        <family val="2"/>
      </rPr>
      <t xml:space="preserve"> </t>
    </r>
    <r>
      <rPr>
        <sz val="10"/>
        <color rgb="FF000000"/>
        <rFont val="Arial"/>
        <family val="2"/>
      </rPr>
      <t>..............................................................</t>
    </r>
  </si>
  <si>
    <r>
      <rPr>
        <b/>
        <sz val="10"/>
        <color rgb="FF000000"/>
        <rFont val="Arial"/>
        <family val="2"/>
      </rPr>
      <t>Voorraden</t>
    </r>
    <r>
      <rPr>
        <sz val="10"/>
        <color theme="1"/>
        <rFont val="Arial"/>
        <family val="2"/>
      </rPr>
      <t xml:space="preserve"> </t>
    </r>
    <r>
      <rPr>
        <b/>
        <sz val="10"/>
        <color rgb="FF000000"/>
        <rFont val="Arial"/>
        <family val="2"/>
      </rPr>
      <t>en</t>
    </r>
    <r>
      <rPr>
        <sz val="10"/>
        <color theme="1"/>
        <rFont val="Arial"/>
        <family val="2"/>
      </rPr>
      <t xml:space="preserve"> </t>
    </r>
    <r>
      <rPr>
        <b/>
        <sz val="10"/>
        <color rgb="FF000000"/>
        <rFont val="Arial"/>
        <family val="2"/>
      </rPr>
      <t>bestellingen</t>
    </r>
    <r>
      <rPr>
        <sz val="10"/>
        <color theme="1"/>
        <rFont val="Arial"/>
        <family val="2"/>
      </rPr>
      <t xml:space="preserve"> </t>
    </r>
    <r>
      <rPr>
        <b/>
        <sz val="10"/>
        <color rgb="FF000000"/>
        <rFont val="Arial"/>
        <family val="2"/>
      </rPr>
      <t>in</t>
    </r>
    <r>
      <rPr>
        <sz val="10"/>
        <color theme="1"/>
        <rFont val="Arial"/>
        <family val="2"/>
      </rPr>
      <t xml:space="preserve"> </t>
    </r>
    <r>
      <rPr>
        <b/>
        <sz val="10"/>
        <color rgb="FF000000"/>
        <rFont val="Arial"/>
        <family val="2"/>
      </rPr>
      <t>uitvoering</t>
    </r>
    <r>
      <rPr>
        <sz val="10"/>
        <color theme="1"/>
        <rFont val="Arial"/>
        <family val="2"/>
      </rPr>
      <t xml:space="preserve"> </t>
    </r>
    <r>
      <rPr>
        <sz val="10"/>
        <color rgb="FF000000"/>
        <rFont val="Arial"/>
        <family val="2"/>
      </rPr>
      <t>................................</t>
    </r>
  </si>
  <si>
    <r>
      <t>Voorraden</t>
    </r>
    <r>
      <rPr>
        <sz val="10"/>
        <color theme="1"/>
        <rFont val="Arial"/>
        <family val="2"/>
      </rPr>
      <t xml:space="preserve"> </t>
    </r>
    <r>
      <rPr>
        <sz val="10"/>
        <color rgb="FF000000"/>
        <rFont val="Arial"/>
        <family val="2"/>
      </rPr>
      <t>..............................................................................</t>
    </r>
  </si>
  <si>
    <t>30/36</t>
  </si>
  <si>
    <r>
      <t>Grond-</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hulpstoffen</t>
    </r>
    <r>
      <rPr>
        <sz val="10"/>
        <color theme="1"/>
        <rFont val="Arial"/>
        <family val="2"/>
      </rPr>
      <t xml:space="preserve"> </t>
    </r>
    <r>
      <rPr>
        <sz val="10"/>
        <color rgb="FF000000"/>
        <rFont val="Arial"/>
        <family val="2"/>
      </rPr>
      <t>.......................................................</t>
    </r>
  </si>
  <si>
    <t>30/31</t>
  </si>
  <si>
    <r>
      <t>Goederen</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bewerking</t>
    </r>
    <r>
      <rPr>
        <sz val="10"/>
        <color theme="1"/>
        <rFont val="Arial"/>
        <family val="2"/>
      </rPr>
      <t xml:space="preserve"> </t>
    </r>
    <r>
      <rPr>
        <sz val="10"/>
        <color rgb="FF000000"/>
        <rFont val="Arial"/>
        <family val="2"/>
      </rPr>
      <t>.....................................................</t>
    </r>
  </si>
  <si>
    <r>
      <t>Gereed</t>
    </r>
    <r>
      <rPr>
        <sz val="10"/>
        <color theme="1"/>
        <rFont val="Arial"/>
        <family val="2"/>
      </rPr>
      <t xml:space="preserve"> </t>
    </r>
    <r>
      <rPr>
        <sz val="10"/>
        <color rgb="FF000000"/>
        <rFont val="Arial"/>
        <family val="2"/>
      </rPr>
      <t>product</t>
    </r>
    <r>
      <rPr>
        <sz val="10"/>
        <color theme="1"/>
        <rFont val="Arial"/>
        <family val="2"/>
      </rPr>
      <t xml:space="preserve"> </t>
    </r>
    <r>
      <rPr>
        <sz val="10"/>
        <color rgb="FF000000"/>
        <rFont val="Arial"/>
        <family val="2"/>
      </rPr>
      <t>.................................................................</t>
    </r>
  </si>
  <si>
    <r>
      <t>Handelsgoederen</t>
    </r>
    <r>
      <rPr>
        <sz val="10"/>
        <color theme="1"/>
        <rFont val="Arial"/>
        <family val="2"/>
      </rPr>
      <t xml:space="preserve"> </t>
    </r>
    <r>
      <rPr>
        <sz val="10"/>
        <color rgb="FF000000"/>
        <rFont val="Arial"/>
        <family val="2"/>
      </rPr>
      <t>.............................................................</t>
    </r>
  </si>
  <si>
    <r>
      <t>Onroerende</t>
    </r>
    <r>
      <rPr>
        <sz val="10"/>
        <color theme="1"/>
        <rFont val="Arial"/>
        <family val="2"/>
      </rPr>
      <t xml:space="preserve"> </t>
    </r>
    <r>
      <rPr>
        <sz val="10"/>
        <color rgb="FF000000"/>
        <rFont val="Arial"/>
        <family val="2"/>
      </rPr>
      <t>goederen</t>
    </r>
    <r>
      <rPr>
        <sz val="10"/>
        <color theme="1"/>
        <rFont val="Arial"/>
        <family val="2"/>
      </rPr>
      <t xml:space="preserve"> </t>
    </r>
    <r>
      <rPr>
        <sz val="10"/>
        <color rgb="FF000000"/>
        <rFont val="Arial"/>
        <family val="2"/>
      </rPr>
      <t>bestemd</t>
    </r>
    <r>
      <rPr>
        <sz val="10"/>
        <color theme="1"/>
        <rFont val="Arial"/>
        <family val="2"/>
      </rPr>
      <t xml:space="preserve"> </t>
    </r>
    <r>
      <rPr>
        <sz val="10"/>
        <color rgb="FF000000"/>
        <rFont val="Arial"/>
        <family val="2"/>
      </rPr>
      <t>voor</t>
    </r>
    <r>
      <rPr>
        <sz val="10"/>
        <color theme="1"/>
        <rFont val="Arial"/>
        <family val="2"/>
      </rPr>
      <t xml:space="preserve"> </t>
    </r>
    <r>
      <rPr>
        <sz val="10"/>
        <color rgb="FF000000"/>
        <rFont val="Arial"/>
        <family val="2"/>
      </rPr>
      <t>verkoop</t>
    </r>
    <r>
      <rPr>
        <sz val="10"/>
        <color theme="1"/>
        <rFont val="Arial"/>
        <family val="2"/>
      </rPr>
      <t xml:space="preserve"> </t>
    </r>
    <r>
      <rPr>
        <sz val="10"/>
        <color rgb="FF000000"/>
        <rFont val="Arial"/>
        <family val="2"/>
      </rPr>
      <t>..................</t>
    </r>
  </si>
  <si>
    <r>
      <t>Vooruitbetalingen</t>
    </r>
    <r>
      <rPr>
        <sz val="10"/>
        <color theme="1"/>
        <rFont val="Arial"/>
        <family val="2"/>
      </rPr>
      <t xml:space="preserve"> </t>
    </r>
    <r>
      <rPr>
        <sz val="10"/>
        <color rgb="FF000000"/>
        <rFont val="Arial"/>
        <family val="2"/>
      </rPr>
      <t>..............................................................</t>
    </r>
  </si>
  <si>
    <r>
      <t>Bestellingen</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uitvoering</t>
    </r>
    <r>
      <rPr>
        <sz val="10"/>
        <color theme="1"/>
        <rFont val="Arial"/>
        <family val="2"/>
      </rPr>
      <t xml:space="preserve"> </t>
    </r>
    <r>
      <rPr>
        <sz val="10"/>
        <color rgb="FF000000"/>
        <rFont val="Arial"/>
        <family val="2"/>
      </rPr>
      <t>.......................................................</t>
    </r>
  </si>
  <si>
    <r>
      <rPr>
        <b/>
        <sz val="10"/>
        <color rgb="FF000000"/>
        <rFont val="Arial"/>
        <family val="2"/>
      </rPr>
      <t>Vorderingen</t>
    </r>
    <r>
      <rPr>
        <sz val="10"/>
        <color theme="1"/>
        <rFont val="Arial"/>
        <family val="2"/>
      </rPr>
      <t xml:space="preserve"> </t>
    </r>
    <r>
      <rPr>
        <b/>
        <sz val="10"/>
        <color rgb="FF000000"/>
        <rFont val="Arial"/>
        <family val="2"/>
      </rPr>
      <t>op</t>
    </r>
    <r>
      <rPr>
        <sz val="10"/>
        <color theme="1"/>
        <rFont val="Arial"/>
        <family val="2"/>
      </rPr>
      <t xml:space="preserve"> </t>
    </r>
    <r>
      <rPr>
        <b/>
        <sz val="10"/>
        <color rgb="FF000000"/>
        <rFont val="Arial"/>
        <family val="2"/>
      </rPr>
      <t>ten</t>
    </r>
    <r>
      <rPr>
        <sz val="10"/>
        <color theme="1"/>
        <rFont val="Arial"/>
        <family val="2"/>
      </rPr>
      <t xml:space="preserve"> </t>
    </r>
    <r>
      <rPr>
        <b/>
        <sz val="10"/>
        <color rgb="FF000000"/>
        <rFont val="Arial"/>
        <family val="2"/>
      </rPr>
      <t>hoogste</t>
    </r>
    <r>
      <rPr>
        <sz val="10"/>
        <color theme="1"/>
        <rFont val="Arial"/>
        <family val="2"/>
      </rPr>
      <t xml:space="preserve"> </t>
    </r>
    <r>
      <rPr>
        <b/>
        <sz val="10"/>
        <color rgb="FF000000"/>
        <rFont val="Arial"/>
        <family val="2"/>
      </rPr>
      <t>één</t>
    </r>
    <r>
      <rPr>
        <sz val="10"/>
        <color theme="1"/>
        <rFont val="Arial"/>
        <family val="2"/>
      </rPr>
      <t xml:space="preserve"> </t>
    </r>
    <r>
      <rPr>
        <b/>
        <sz val="10"/>
        <color rgb="FF000000"/>
        <rFont val="Arial"/>
        <family val="2"/>
      </rPr>
      <t>jaar</t>
    </r>
    <r>
      <rPr>
        <sz val="10"/>
        <color theme="1"/>
        <rFont val="Arial"/>
        <family val="2"/>
      </rPr>
      <t xml:space="preserve"> </t>
    </r>
    <r>
      <rPr>
        <sz val="10"/>
        <color rgb="FF000000"/>
        <rFont val="Arial"/>
        <family val="2"/>
      </rPr>
      <t>.....................................</t>
    </r>
  </si>
  <si>
    <t>40/41</t>
  </si>
  <si>
    <r>
      <rPr>
        <b/>
        <sz val="10"/>
        <color rgb="FF000000"/>
        <rFont val="Arial"/>
        <family val="2"/>
      </rPr>
      <t>Geldbeleggingen</t>
    </r>
    <r>
      <rPr>
        <sz val="10"/>
        <color theme="1"/>
        <rFont val="Arial"/>
        <family val="2"/>
      </rPr>
      <t xml:space="preserve"> </t>
    </r>
    <r>
      <rPr>
        <sz val="10"/>
        <color rgb="FF000000"/>
        <rFont val="Arial"/>
        <family val="2"/>
      </rPr>
      <t>......................................................................</t>
    </r>
  </si>
  <si>
    <t>50/53</t>
  </si>
  <si>
    <r>
      <t>Eigen</t>
    </r>
    <r>
      <rPr>
        <sz val="10"/>
        <color theme="1"/>
        <rFont val="Arial"/>
        <family val="2"/>
      </rPr>
      <t xml:space="preserve"> </t>
    </r>
    <r>
      <rPr>
        <sz val="10"/>
        <color rgb="FF000000"/>
        <rFont val="Arial"/>
        <family val="2"/>
      </rPr>
      <t>aandelen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</si>
  <si>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beleggingen</t>
    </r>
    <r>
      <rPr>
        <sz val="10"/>
        <color theme="1"/>
        <rFont val="Arial"/>
        <family val="2"/>
      </rPr>
      <t xml:space="preserve"> </t>
    </r>
    <r>
      <rPr>
        <sz val="10"/>
        <color rgb="FF000000"/>
        <rFont val="Arial"/>
        <family val="2"/>
      </rPr>
      <t>.............................................................</t>
    </r>
  </si>
  <si>
    <t>51/53</t>
  </si>
  <si>
    <r>
      <rPr>
        <b/>
        <sz val="10"/>
        <color rgb="FF000000"/>
        <rFont val="Arial"/>
        <family val="2"/>
      </rPr>
      <t>Liquide</t>
    </r>
    <r>
      <rPr>
        <sz val="10"/>
        <color theme="1"/>
        <rFont val="Arial"/>
        <family val="2"/>
      </rPr>
      <t xml:space="preserve"> </t>
    </r>
    <r>
      <rPr>
        <b/>
        <sz val="10"/>
        <color rgb="FF000000"/>
        <rFont val="Arial"/>
        <family val="2"/>
      </rPr>
      <t>middelen</t>
    </r>
    <r>
      <rPr>
        <sz val="10"/>
        <color theme="1"/>
        <rFont val="Arial"/>
        <family val="2"/>
      </rPr>
      <t xml:space="preserve"> </t>
    </r>
    <r>
      <rPr>
        <sz val="10"/>
        <color rgb="FF000000"/>
        <rFont val="Arial"/>
        <family val="2"/>
      </rPr>
      <t>......................................................................</t>
    </r>
  </si>
  <si>
    <t>54/58</t>
  </si>
  <si>
    <r>
      <rPr>
        <b/>
        <sz val="10"/>
        <color rgb="FF000000"/>
        <rFont val="Arial"/>
        <family val="2"/>
      </rPr>
      <t>Overlopende</t>
    </r>
    <r>
      <rPr>
        <sz val="10"/>
        <color theme="1"/>
        <rFont val="Arial"/>
        <family val="2"/>
      </rPr>
      <t xml:space="preserve"> </t>
    </r>
    <r>
      <rPr>
        <b/>
        <sz val="10"/>
        <color rgb="FF000000"/>
        <rFont val="Arial"/>
        <family val="2"/>
      </rPr>
      <t>rekeningen</t>
    </r>
    <r>
      <rPr>
        <sz val="10"/>
        <color theme="1"/>
        <rFont val="Arial"/>
        <family val="2"/>
      </rPr>
      <t xml:space="preserve"> </t>
    </r>
    <r>
      <rPr>
        <sz val="10"/>
        <color rgb="FF000000"/>
        <rFont val="Arial"/>
        <family val="2"/>
      </rPr>
      <t>.........................................................</t>
    </r>
  </si>
  <si>
    <t>490/1</t>
  </si>
  <si>
    <r>
      <rPr>
        <b/>
        <sz val="10"/>
        <color rgb="FF000000"/>
        <rFont val="Arial"/>
        <family val="2"/>
      </rPr>
      <t>TOTAAL</t>
    </r>
    <r>
      <rPr>
        <sz val="10"/>
        <color theme="1"/>
        <rFont val="Arial"/>
        <family val="2"/>
      </rPr>
      <t xml:space="preserve"> </t>
    </r>
    <r>
      <rPr>
        <b/>
        <sz val="10"/>
        <color rgb="FF000000"/>
        <rFont val="Arial"/>
        <family val="2"/>
      </rPr>
      <t>VAN</t>
    </r>
    <r>
      <rPr>
        <sz val="10"/>
        <color theme="1"/>
        <rFont val="Arial"/>
        <family val="2"/>
      </rPr>
      <t xml:space="preserve"> </t>
    </r>
    <r>
      <rPr>
        <b/>
        <sz val="10"/>
        <color rgb="FF000000"/>
        <rFont val="Arial"/>
        <family val="2"/>
      </rPr>
      <t>DE</t>
    </r>
    <r>
      <rPr>
        <sz val="10"/>
        <color theme="1"/>
        <rFont val="Arial"/>
        <family val="2"/>
      </rPr>
      <t xml:space="preserve"> </t>
    </r>
    <r>
      <rPr>
        <b/>
        <sz val="10"/>
        <color rgb="FF000000"/>
        <rFont val="Arial"/>
        <family val="2"/>
      </rPr>
      <t>ACTIVA</t>
    </r>
    <r>
      <rPr>
        <sz val="10"/>
        <color theme="1"/>
        <rFont val="Arial"/>
        <family val="2"/>
      </rPr>
      <t xml:space="preserve"> </t>
    </r>
    <r>
      <rPr>
        <sz val="10"/>
        <color rgb="FF000000"/>
        <rFont val="Arial"/>
        <family val="2"/>
      </rPr>
      <t>........................................................</t>
    </r>
  </si>
  <si>
    <t>20/58</t>
  </si>
  <si>
    <t>PASSIVA</t>
  </si>
  <si>
    <t>boekjaar2</t>
  </si>
  <si>
    <t>boekjaar3</t>
  </si>
  <si>
    <t>EIGEN VERMOGEN</t>
  </si>
  <si>
    <t>10/15</t>
  </si>
  <si>
    <r>
      <rPr>
        <b/>
        <sz val="10"/>
        <color rgb="FF000000"/>
        <rFont val="Arial"/>
        <family val="2"/>
      </rPr>
      <t>Kapitaal</t>
    </r>
    <r>
      <rPr>
        <sz val="10"/>
        <color theme="1"/>
        <rFont val="Arial"/>
        <family val="2"/>
      </rPr>
      <t xml:space="preserve"> </t>
    </r>
    <r>
      <rPr>
        <sz val="10"/>
        <color rgb="FF000000"/>
        <rFont val="Arial"/>
        <family val="2"/>
      </rPr>
      <t>.....................................................................................</t>
    </r>
  </si>
  <si>
    <r>
      <t>Geplaatst</t>
    </r>
    <r>
      <rPr>
        <sz val="10"/>
        <color theme="1"/>
        <rFont val="Arial"/>
        <family val="2"/>
      </rPr>
      <t xml:space="preserve"> </t>
    </r>
    <r>
      <rPr>
        <sz val="10"/>
        <color rgb="FF000000"/>
        <rFont val="Arial"/>
        <family val="2"/>
      </rPr>
      <t>kapitaal</t>
    </r>
    <r>
      <rPr>
        <sz val="10"/>
        <color theme="1"/>
        <rFont val="Arial"/>
        <family val="2"/>
      </rPr>
      <t xml:space="preserve"> </t>
    </r>
    <r>
      <rPr>
        <sz val="10"/>
        <color rgb="FF000000"/>
        <rFont val="Arial"/>
        <family val="2"/>
      </rPr>
      <t>..................................................................</t>
    </r>
  </si>
  <si>
    <r>
      <t>Niet-opgevraagd</t>
    </r>
    <r>
      <rPr>
        <sz val="10"/>
        <color theme="1"/>
        <rFont val="Arial"/>
        <family val="2"/>
      </rPr>
      <t xml:space="preserve"> </t>
    </r>
    <r>
      <rPr>
        <sz val="10"/>
        <color rgb="FF000000"/>
        <rFont val="Arial"/>
        <family val="2"/>
      </rPr>
      <t>kapitaal</t>
    </r>
    <r>
      <rPr>
        <sz val="10"/>
        <color theme="1"/>
        <rFont val="Arial"/>
        <family val="2"/>
      </rPr>
      <t xml:space="preserve"> </t>
    </r>
    <r>
      <rPr>
        <sz val="10"/>
        <color rgb="FF000000"/>
        <rFont val="Arial"/>
        <family val="2"/>
      </rPr>
      <t>.......................................................</t>
    </r>
  </si>
  <si>
    <r>
      <rPr>
        <b/>
        <sz val="10"/>
        <color rgb="FF000000"/>
        <rFont val="Arial"/>
        <family val="2"/>
      </rPr>
      <t>Uitgiftepremies</t>
    </r>
    <r>
      <rPr>
        <sz val="10"/>
        <color theme="1"/>
        <rFont val="Arial"/>
        <family val="2"/>
      </rPr>
      <t xml:space="preserve"> </t>
    </r>
    <r>
      <rPr>
        <sz val="10"/>
        <color rgb="FF000000"/>
        <rFont val="Arial"/>
        <family val="2"/>
      </rPr>
      <t>.........................................................................</t>
    </r>
  </si>
  <si>
    <r>
      <rPr>
        <b/>
        <sz val="10"/>
        <color rgb="FF000000"/>
        <rFont val="Arial"/>
        <family val="2"/>
      </rPr>
      <t>Herwaarderingsmeerwaarden</t>
    </r>
    <r>
      <rPr>
        <sz val="10"/>
        <color theme="1"/>
        <rFont val="Arial"/>
        <family val="2"/>
      </rPr>
      <t xml:space="preserve"> </t>
    </r>
    <r>
      <rPr>
        <sz val="10"/>
        <color rgb="FF000000"/>
        <rFont val="Arial"/>
        <family val="2"/>
      </rPr>
      <t>.................................................</t>
    </r>
  </si>
  <si>
    <r>
      <rPr>
        <b/>
        <sz val="10"/>
        <color rgb="FF000000"/>
        <rFont val="Arial"/>
        <family val="2"/>
      </rPr>
      <t>Reserves</t>
    </r>
    <r>
      <rPr>
        <sz val="10"/>
        <color theme="1"/>
        <rFont val="Arial"/>
        <family val="2"/>
      </rPr>
      <t xml:space="preserve"> </t>
    </r>
    <r>
      <rPr>
        <sz val="10"/>
        <color rgb="FF000000"/>
        <rFont val="Arial"/>
        <family val="2"/>
      </rPr>
      <t>...................................................................................</t>
    </r>
  </si>
  <si>
    <r>
      <t>Wettelijke</t>
    </r>
    <r>
      <rPr>
        <sz val="10"/>
        <color theme="1"/>
        <rFont val="Arial"/>
        <family val="2"/>
      </rPr>
      <t xml:space="preserve"> </t>
    </r>
    <r>
      <rPr>
        <sz val="10"/>
        <color rgb="FF000000"/>
        <rFont val="Arial"/>
        <family val="2"/>
      </rPr>
      <t>reserve</t>
    </r>
    <r>
      <rPr>
        <sz val="10"/>
        <color theme="1"/>
        <rFont val="Arial"/>
        <family val="2"/>
      </rPr>
      <t xml:space="preserve"> </t>
    </r>
    <r>
      <rPr>
        <sz val="10"/>
        <color rgb="FF000000"/>
        <rFont val="Arial"/>
        <family val="2"/>
      </rPr>
      <t>..................................................................</t>
    </r>
  </si>
  <si>
    <r>
      <t>Onbeschikbare</t>
    </r>
    <r>
      <rPr>
        <sz val="10"/>
        <color theme="1"/>
        <rFont val="Arial"/>
        <family val="2"/>
      </rPr>
      <t xml:space="preserve"> </t>
    </r>
    <r>
      <rPr>
        <sz val="10"/>
        <color rgb="FF000000"/>
        <rFont val="Arial"/>
        <family val="2"/>
      </rPr>
      <t>reserves</t>
    </r>
    <r>
      <rPr>
        <sz val="10"/>
        <color theme="1"/>
        <rFont val="Arial"/>
        <family val="2"/>
      </rPr>
      <t xml:space="preserve"> </t>
    </r>
    <r>
      <rPr>
        <sz val="10"/>
        <color rgb="FF000000"/>
        <rFont val="Arial"/>
        <family val="2"/>
      </rPr>
      <t>........................................................</t>
    </r>
  </si>
  <si>
    <r>
      <t>Voor</t>
    </r>
    <r>
      <rPr>
        <sz val="10"/>
        <color theme="1"/>
        <rFont val="Arial"/>
        <family val="2"/>
      </rPr>
      <t xml:space="preserve"> </t>
    </r>
    <r>
      <rPr>
        <sz val="10"/>
        <color rgb="FF000000"/>
        <rFont val="Arial"/>
        <family val="2"/>
      </rPr>
      <t>eigen</t>
    </r>
    <r>
      <rPr>
        <sz val="10"/>
        <color theme="1"/>
        <rFont val="Arial"/>
        <family val="2"/>
      </rPr>
      <t xml:space="preserve"> </t>
    </r>
    <r>
      <rPr>
        <sz val="10"/>
        <color rgb="FF000000"/>
        <rFont val="Arial"/>
        <family val="2"/>
      </rPr>
      <t>aandelen</t>
    </r>
    <r>
      <rPr>
        <sz val="10"/>
        <color theme="1"/>
        <rFont val="Arial"/>
        <family val="2"/>
      </rPr>
      <t xml:space="preserve"> </t>
    </r>
    <r>
      <rPr>
        <sz val="10"/>
        <color rgb="FF000000"/>
        <rFont val="Arial"/>
        <family val="2"/>
      </rPr>
      <t>.........................................................</t>
    </r>
  </si>
  <si>
    <r>
      <t>Andere</t>
    </r>
    <r>
      <rPr>
        <sz val="10"/>
        <color theme="1"/>
        <rFont val="Arial"/>
        <family val="2"/>
      </rPr>
      <t xml:space="preserve"> </t>
    </r>
    <r>
      <rPr>
        <sz val="10"/>
        <color rgb="FF000000"/>
        <rFont val="Arial"/>
        <family val="2"/>
      </rPr>
      <t>..............................................................................</t>
    </r>
  </si>
  <si>
    <r>
      <t>Belastingvrije</t>
    </r>
    <r>
      <rPr>
        <sz val="10"/>
        <color theme="1"/>
        <rFont val="Arial"/>
        <family val="2"/>
      </rPr>
      <t xml:space="preserve"> </t>
    </r>
    <r>
      <rPr>
        <sz val="10"/>
        <color rgb="FF000000"/>
        <rFont val="Arial"/>
        <family val="2"/>
      </rPr>
      <t>reserves</t>
    </r>
    <r>
      <rPr>
        <sz val="10"/>
        <color theme="1"/>
        <rFont val="Arial"/>
        <family val="2"/>
      </rPr>
      <t xml:space="preserve"> </t>
    </r>
    <r>
      <rPr>
        <sz val="10"/>
        <color rgb="FF000000"/>
        <rFont val="Arial"/>
        <family val="2"/>
      </rPr>
      <t>..........................................................</t>
    </r>
  </si>
  <si>
    <r>
      <t>Beschikbare</t>
    </r>
    <r>
      <rPr>
        <sz val="10"/>
        <color theme="1"/>
        <rFont val="Arial"/>
        <family val="2"/>
      </rPr>
      <t xml:space="preserve"> </t>
    </r>
    <r>
      <rPr>
        <sz val="10"/>
        <color rgb="FF000000"/>
        <rFont val="Arial"/>
        <family val="2"/>
      </rPr>
      <t>reserves</t>
    </r>
    <r>
      <rPr>
        <sz val="10"/>
        <color theme="1"/>
        <rFont val="Arial"/>
        <family val="2"/>
      </rPr>
      <t xml:space="preserve"> </t>
    </r>
    <r>
      <rPr>
        <sz val="10"/>
        <color rgb="FF000000"/>
        <rFont val="Arial"/>
        <family val="2"/>
      </rPr>
      <t>............................................................</t>
    </r>
  </si>
  <si>
    <r>
      <rPr>
        <b/>
        <sz val="10"/>
        <color rgb="FF000000"/>
        <rFont val="Arial"/>
        <family val="2"/>
      </rPr>
      <t>Overgedragen</t>
    </r>
    <r>
      <rPr>
        <sz val="10"/>
        <color theme="1"/>
        <rFont val="Arial"/>
        <family val="2"/>
      </rPr>
      <t xml:space="preserve"> </t>
    </r>
    <r>
      <rPr>
        <b/>
        <sz val="10"/>
        <color rgb="FF000000"/>
        <rFont val="Arial"/>
        <family val="2"/>
      </rPr>
      <t>winst</t>
    </r>
    <r>
      <rPr>
        <sz val="10"/>
        <color theme="1"/>
        <rFont val="Arial"/>
        <family val="2"/>
      </rPr>
      <t xml:space="preserve"> </t>
    </r>
    <r>
      <rPr>
        <b/>
        <sz val="10"/>
        <color rgb="FF000000"/>
        <rFont val="Arial"/>
        <family val="2"/>
      </rPr>
      <t>(verlies)</t>
    </r>
  </si>
  <si>
    <r>
      <rPr>
        <b/>
        <sz val="10"/>
        <color rgb="FF000000"/>
        <rFont val="Arial"/>
        <family val="2"/>
      </rPr>
      <t>Kapitaalsubsidies</t>
    </r>
    <r>
      <rPr>
        <sz val="10"/>
        <color theme="1"/>
        <rFont val="Arial"/>
        <family val="2"/>
      </rPr>
      <t xml:space="preserve"> </t>
    </r>
    <r>
      <rPr>
        <sz val="10"/>
        <color rgb="FF000000"/>
        <rFont val="Arial"/>
        <family val="2"/>
      </rPr>
      <t>.....................................................................</t>
    </r>
  </si>
  <si>
    <r>
      <rPr>
        <b/>
        <sz val="10"/>
        <color rgb="FF000000"/>
        <rFont val="Arial"/>
        <family val="2"/>
      </rPr>
      <t>VOORZIENINGEN</t>
    </r>
    <r>
      <rPr>
        <sz val="10"/>
        <color theme="1"/>
        <rFont val="Arial"/>
        <family val="2"/>
      </rPr>
      <t xml:space="preserve"> </t>
    </r>
    <r>
      <rPr>
        <b/>
        <sz val="10"/>
        <color rgb="FF000000"/>
        <rFont val="Arial"/>
        <family val="2"/>
      </rPr>
      <t>EN</t>
    </r>
    <r>
      <rPr>
        <sz val="10"/>
        <color theme="1"/>
        <rFont val="Arial"/>
        <family val="2"/>
      </rPr>
      <t xml:space="preserve"> </t>
    </r>
    <r>
      <rPr>
        <b/>
        <sz val="10"/>
        <color rgb="FF000000"/>
        <rFont val="Arial"/>
        <family val="2"/>
      </rPr>
      <t>UITGESTELDE</t>
    </r>
    <r>
      <rPr>
        <sz val="10"/>
        <color theme="1"/>
        <rFont val="Arial"/>
        <family val="2"/>
      </rPr>
      <t xml:space="preserve"> </t>
    </r>
    <r>
      <rPr>
        <b/>
        <sz val="10"/>
        <color rgb="FF000000"/>
        <rFont val="Arial"/>
        <family val="2"/>
      </rPr>
      <t>BELASTINGEN</t>
    </r>
  </si>
  <si>
    <r>
      <rPr>
        <b/>
        <sz val="10"/>
        <color rgb="FF000000"/>
        <rFont val="Arial"/>
        <family val="2"/>
      </rPr>
      <t>Voorzieningen</t>
    </r>
    <r>
      <rPr>
        <sz val="10"/>
        <color theme="1"/>
        <rFont val="Arial"/>
        <family val="2"/>
      </rPr>
      <t xml:space="preserve"> </t>
    </r>
    <r>
      <rPr>
        <b/>
        <sz val="10"/>
        <color rgb="FF000000"/>
        <rFont val="Arial"/>
        <family val="2"/>
      </rPr>
      <t>voor</t>
    </r>
    <r>
      <rPr>
        <sz val="10"/>
        <color theme="1"/>
        <rFont val="Arial"/>
        <family val="2"/>
      </rPr>
      <t xml:space="preserve"> </t>
    </r>
    <r>
      <rPr>
        <b/>
        <sz val="10"/>
        <color rgb="FF000000"/>
        <rFont val="Arial"/>
        <family val="2"/>
      </rPr>
      <t>risico's</t>
    </r>
    <r>
      <rPr>
        <sz val="10"/>
        <color theme="1"/>
        <rFont val="Arial"/>
        <family val="2"/>
      </rPr>
      <t xml:space="preserve"> </t>
    </r>
    <r>
      <rPr>
        <b/>
        <sz val="10"/>
        <color rgb="FF000000"/>
        <rFont val="Arial"/>
        <family val="2"/>
      </rPr>
      <t>en</t>
    </r>
    <r>
      <rPr>
        <sz val="10"/>
        <color theme="1"/>
        <rFont val="Arial"/>
        <family val="2"/>
      </rPr>
      <t xml:space="preserve"> </t>
    </r>
    <r>
      <rPr>
        <b/>
        <sz val="10"/>
        <color rgb="FF000000"/>
        <rFont val="Arial"/>
        <family val="2"/>
      </rPr>
      <t>kosten</t>
    </r>
    <r>
      <rPr>
        <sz val="10"/>
        <color theme="1"/>
        <rFont val="Arial"/>
        <family val="2"/>
      </rPr>
      <t xml:space="preserve"> </t>
    </r>
    <r>
      <rPr>
        <sz val="10"/>
        <color rgb="FF000000"/>
        <rFont val="Arial"/>
        <family val="2"/>
      </rPr>
      <t>...................................</t>
    </r>
  </si>
  <si>
    <t>160/5</t>
  </si>
  <si>
    <r>
      <t>Pensioenen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soortgelijke</t>
    </r>
    <r>
      <rPr>
        <sz val="10"/>
        <color theme="1"/>
        <rFont val="Arial"/>
        <family val="2"/>
      </rPr>
      <t xml:space="preserve"> </t>
    </r>
    <r>
      <rPr>
        <sz val="10"/>
        <color rgb="FF000000"/>
        <rFont val="Arial"/>
        <family val="2"/>
      </rPr>
      <t>verplichtingen</t>
    </r>
    <r>
      <rPr>
        <sz val="10"/>
        <color theme="1"/>
        <rFont val="Arial"/>
        <family val="2"/>
      </rPr>
      <t xml:space="preserve"> </t>
    </r>
    <r>
      <rPr>
        <sz val="10"/>
        <color rgb="FF000000"/>
        <rFont val="Arial"/>
        <family val="2"/>
      </rPr>
      <t>............................</t>
    </r>
  </si>
  <si>
    <r>
      <t>Belastingen</t>
    </r>
    <r>
      <rPr>
        <sz val="10"/>
        <color theme="1"/>
        <rFont val="Arial"/>
        <family val="2"/>
      </rPr>
      <t xml:space="preserve"> </t>
    </r>
    <r>
      <rPr>
        <sz val="10"/>
        <color rgb="FF000000"/>
        <rFont val="Arial"/>
        <family val="2"/>
      </rPr>
      <t>............................................................................</t>
    </r>
  </si>
  <si>
    <r>
      <t>Grote</t>
    </r>
    <r>
      <rPr>
        <sz val="10"/>
        <color theme="1"/>
        <rFont val="Arial"/>
        <family val="2"/>
      </rPr>
      <t xml:space="preserve"> </t>
    </r>
    <r>
      <rPr>
        <sz val="10"/>
        <color rgb="FF000000"/>
        <rFont val="Arial"/>
        <family val="2"/>
      </rPr>
      <t>herstellings-</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onderhoudswerken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</si>
  <si>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risico's</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kosten</t>
    </r>
    <r>
      <rPr>
        <sz val="10"/>
        <color theme="1"/>
        <rFont val="Arial"/>
        <family val="2"/>
      </rPr>
      <t xml:space="preserve"> </t>
    </r>
    <r>
      <rPr>
        <sz val="10"/>
        <color rgb="FF000000"/>
        <rFont val="Arial"/>
        <family val="2"/>
      </rPr>
      <t>......................................................</t>
    </r>
  </si>
  <si>
    <t>163/5</t>
  </si>
  <si>
    <r>
      <rPr>
        <b/>
        <sz val="10"/>
        <color rgb="FF000000"/>
        <rFont val="Arial"/>
        <family val="2"/>
      </rPr>
      <t>Uitgestelde</t>
    </r>
    <r>
      <rPr>
        <sz val="10"/>
        <color theme="1"/>
        <rFont val="Arial"/>
        <family val="2"/>
      </rPr>
      <t xml:space="preserve"> </t>
    </r>
    <r>
      <rPr>
        <b/>
        <sz val="10"/>
        <color rgb="FF000000"/>
        <rFont val="Arial"/>
        <family val="2"/>
      </rPr>
      <t>belastingen</t>
    </r>
    <r>
      <rPr>
        <sz val="10"/>
        <color theme="1"/>
        <rFont val="Arial"/>
        <family val="2"/>
      </rPr>
      <t xml:space="preserve"> </t>
    </r>
    <r>
      <rPr>
        <sz val="10"/>
        <color rgb="FF000000"/>
        <rFont val="Arial"/>
        <family val="2"/>
      </rPr>
      <t>...........................................................</t>
    </r>
  </si>
  <si>
    <t>SCHULDEN</t>
  </si>
  <si>
    <t>17/49</t>
  </si>
  <si>
    <r>
      <rPr>
        <b/>
        <sz val="10"/>
        <color rgb="FF000000"/>
        <rFont val="Arial"/>
        <family val="2"/>
      </rPr>
      <t>Schulden</t>
    </r>
    <r>
      <rPr>
        <sz val="10"/>
        <color theme="1"/>
        <rFont val="Arial"/>
        <family val="2"/>
      </rPr>
      <t xml:space="preserve"> </t>
    </r>
    <r>
      <rPr>
        <b/>
        <sz val="10"/>
        <color rgb="FF000000"/>
        <rFont val="Arial"/>
        <family val="2"/>
      </rPr>
      <t>op</t>
    </r>
    <r>
      <rPr>
        <sz val="10"/>
        <color theme="1"/>
        <rFont val="Arial"/>
        <family val="2"/>
      </rPr>
      <t xml:space="preserve"> </t>
    </r>
    <r>
      <rPr>
        <b/>
        <sz val="10"/>
        <color rgb="FF000000"/>
        <rFont val="Arial"/>
        <family val="2"/>
      </rPr>
      <t>meer</t>
    </r>
    <r>
      <rPr>
        <sz val="10"/>
        <color theme="1"/>
        <rFont val="Arial"/>
        <family val="2"/>
      </rPr>
      <t xml:space="preserve"> </t>
    </r>
    <r>
      <rPr>
        <b/>
        <sz val="10"/>
        <color rgb="FF000000"/>
        <rFont val="Arial"/>
        <family val="2"/>
      </rPr>
      <t>dan</t>
    </r>
    <r>
      <rPr>
        <sz val="10"/>
        <color theme="1"/>
        <rFont val="Arial"/>
        <family val="2"/>
      </rPr>
      <t xml:space="preserve"> </t>
    </r>
    <r>
      <rPr>
        <b/>
        <sz val="10"/>
        <color rgb="FF000000"/>
        <rFont val="Arial"/>
        <family val="2"/>
      </rPr>
      <t>één</t>
    </r>
    <r>
      <rPr>
        <sz val="10"/>
        <color theme="1"/>
        <rFont val="Arial"/>
        <family val="2"/>
      </rPr>
      <t xml:space="preserve"> </t>
    </r>
    <r>
      <rPr>
        <b/>
        <sz val="10"/>
        <color rgb="FF000000"/>
        <rFont val="Arial"/>
        <family val="2"/>
      </rPr>
      <t>jaar</t>
    </r>
    <r>
      <rPr>
        <sz val="10"/>
        <color theme="1"/>
        <rFont val="Arial"/>
        <family val="2"/>
      </rPr>
      <t xml:space="preserve"> </t>
    </r>
    <r>
      <rPr>
        <sz val="10"/>
        <color rgb="FF000000"/>
        <rFont val="Arial"/>
        <family val="2"/>
      </rPr>
      <t>..............................................</t>
    </r>
  </si>
  <si>
    <r>
      <t>Financiële</t>
    </r>
    <r>
      <rPr>
        <sz val="10"/>
        <color theme="1"/>
        <rFont val="Arial"/>
        <family val="2"/>
      </rPr>
      <t xml:space="preserve"> </t>
    </r>
    <r>
      <rPr>
        <sz val="10"/>
        <color rgb="FF000000"/>
        <rFont val="Arial"/>
        <family val="2"/>
      </rPr>
      <t>schulden</t>
    </r>
    <r>
      <rPr>
        <sz val="10"/>
        <color theme="1"/>
        <rFont val="Arial"/>
        <family val="2"/>
      </rPr>
      <t xml:space="preserve"> </t>
    </r>
    <r>
      <rPr>
        <sz val="10"/>
        <color rgb="FF000000"/>
        <rFont val="Arial"/>
        <family val="2"/>
      </rPr>
      <t>...............................................................</t>
    </r>
  </si>
  <si>
    <t>170/4</t>
  </si>
  <si>
    <r>
      <t>Achtergestelde</t>
    </r>
    <r>
      <rPr>
        <sz val="10"/>
        <color theme="1"/>
        <rFont val="Arial"/>
        <family val="2"/>
      </rPr>
      <t xml:space="preserve"> </t>
    </r>
    <r>
      <rPr>
        <sz val="10"/>
        <color rgb="FF000000"/>
        <rFont val="Arial"/>
        <family val="2"/>
      </rPr>
      <t>leningen</t>
    </r>
    <r>
      <rPr>
        <sz val="10"/>
        <color theme="1"/>
        <rFont val="Arial"/>
        <family val="2"/>
      </rPr>
      <t xml:space="preserve"> </t>
    </r>
    <r>
      <rPr>
        <sz val="10"/>
        <color rgb="FF000000"/>
        <rFont val="Arial"/>
        <family val="2"/>
      </rPr>
      <t>...................................................</t>
    </r>
  </si>
  <si>
    <r>
      <t>Niet-achtergestelde</t>
    </r>
    <r>
      <rPr>
        <sz val="10"/>
        <color theme="1"/>
        <rFont val="Arial"/>
        <family val="2"/>
      </rPr>
      <t xml:space="preserve"> </t>
    </r>
    <r>
      <rPr>
        <sz val="10"/>
        <color rgb="FF000000"/>
        <rFont val="Arial"/>
        <family val="2"/>
      </rPr>
      <t>obligatieleningen</t>
    </r>
    <r>
      <rPr>
        <sz val="10"/>
        <color theme="1"/>
        <rFont val="Arial"/>
        <family val="2"/>
      </rPr>
      <t xml:space="preserve"> </t>
    </r>
    <r>
      <rPr>
        <sz val="10"/>
        <color rgb="FF000000"/>
        <rFont val="Arial"/>
        <family val="2"/>
      </rPr>
      <t>...............................</t>
    </r>
  </si>
  <si>
    <r>
      <t>Leasingschulden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soortgelijke</t>
    </r>
    <r>
      <rPr>
        <sz val="10"/>
        <color theme="1"/>
        <rFont val="Arial"/>
        <family val="2"/>
      </rPr>
      <t xml:space="preserve"> </t>
    </r>
    <r>
      <rPr>
        <sz val="10"/>
        <color rgb="FF000000"/>
        <rFont val="Arial"/>
        <family val="2"/>
      </rPr>
      <t>schulden</t>
    </r>
    <r>
      <rPr>
        <sz val="10"/>
        <color theme="1"/>
        <rFont val="Arial"/>
        <family val="2"/>
      </rPr>
      <t xml:space="preserve"> </t>
    </r>
    <r>
      <rPr>
        <sz val="10"/>
        <color rgb="FF000000"/>
        <rFont val="Arial"/>
        <family val="2"/>
      </rPr>
      <t>.......................</t>
    </r>
  </si>
  <si>
    <r>
      <t>Kredietinstellingen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</si>
  <si>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leningen</t>
    </r>
    <r>
      <rPr>
        <sz val="10"/>
        <color theme="1"/>
        <rFont val="Arial"/>
        <family val="2"/>
      </rPr>
      <t xml:space="preserve"> </t>
    </r>
    <r>
      <rPr>
        <sz val="10"/>
        <color rgb="FF000000"/>
        <rFont val="Arial"/>
        <family val="2"/>
      </rPr>
      <t>...............................................................</t>
    </r>
  </si>
  <si>
    <r>
      <t>Handelsschulden</t>
    </r>
    <r>
      <rPr>
        <sz val="10"/>
        <color theme="1"/>
        <rFont val="Arial"/>
        <family val="2"/>
      </rPr>
      <t xml:space="preserve"> </t>
    </r>
    <r>
      <rPr>
        <sz val="10"/>
        <color rgb="FF000000"/>
        <rFont val="Arial"/>
        <family val="2"/>
      </rPr>
      <t>...................................................................</t>
    </r>
  </si>
  <si>
    <r>
      <t>Leveranciers</t>
    </r>
    <r>
      <rPr>
        <sz val="10"/>
        <color theme="1"/>
        <rFont val="Arial"/>
        <family val="2"/>
      </rPr>
      <t xml:space="preserve"> </t>
    </r>
    <r>
      <rPr>
        <sz val="10"/>
        <color rgb="FF000000"/>
        <rFont val="Arial"/>
        <family val="2"/>
      </rPr>
      <t>.....................................................................</t>
    </r>
  </si>
  <si>
    <r>
      <t>Te</t>
    </r>
    <r>
      <rPr>
        <sz val="10"/>
        <color theme="1"/>
        <rFont val="Arial"/>
        <family val="2"/>
      </rPr>
      <t xml:space="preserve"> </t>
    </r>
    <r>
      <rPr>
        <sz val="10"/>
        <color rgb="FF000000"/>
        <rFont val="Arial"/>
        <family val="2"/>
      </rPr>
      <t>betalen</t>
    </r>
    <r>
      <rPr>
        <sz val="10"/>
        <color theme="1"/>
        <rFont val="Arial"/>
        <family val="2"/>
      </rPr>
      <t xml:space="preserve"> </t>
    </r>
    <r>
      <rPr>
        <sz val="10"/>
        <color rgb="FF000000"/>
        <rFont val="Arial"/>
        <family val="2"/>
      </rPr>
      <t>wissels</t>
    </r>
    <r>
      <rPr>
        <sz val="10"/>
        <color theme="1"/>
        <rFont val="Arial"/>
        <family val="2"/>
      </rPr>
      <t xml:space="preserve"> </t>
    </r>
    <r>
      <rPr>
        <sz val="10"/>
        <color rgb="FF000000"/>
        <rFont val="Arial"/>
        <family val="2"/>
      </rPr>
      <t>............................................................</t>
    </r>
  </si>
  <si>
    <r>
      <t>Ontvangen</t>
    </r>
    <r>
      <rPr>
        <sz val="10"/>
        <color theme="1"/>
        <rFont val="Arial"/>
        <family val="2"/>
      </rPr>
      <t xml:space="preserve"> </t>
    </r>
    <r>
      <rPr>
        <sz val="10"/>
        <color rgb="FF000000"/>
        <rFont val="Arial"/>
        <family val="2"/>
      </rPr>
      <t>vooruitbetalingen</t>
    </r>
    <r>
      <rPr>
        <sz val="10"/>
        <color theme="1"/>
        <rFont val="Arial"/>
        <family val="2"/>
      </rPr>
      <t xml:space="preserve"> </t>
    </r>
    <r>
      <rPr>
        <sz val="10"/>
        <color rgb="FF000000"/>
        <rFont val="Arial"/>
        <family val="2"/>
      </rPr>
      <t>op</t>
    </r>
    <r>
      <rPr>
        <sz val="10"/>
        <color theme="1"/>
        <rFont val="Arial"/>
        <family val="2"/>
      </rPr>
      <t xml:space="preserve"> </t>
    </r>
    <r>
      <rPr>
        <sz val="10"/>
        <color rgb="FF000000"/>
        <rFont val="Arial"/>
        <family val="2"/>
      </rPr>
      <t>bestellingen</t>
    </r>
    <r>
      <rPr>
        <sz val="10"/>
        <color theme="1"/>
        <rFont val="Arial"/>
        <family val="2"/>
      </rPr>
      <t xml:space="preserve"> </t>
    </r>
    <r>
      <rPr>
        <sz val="10"/>
        <color rgb="FF000000"/>
        <rFont val="Arial"/>
        <family val="2"/>
      </rPr>
      <t>.......................</t>
    </r>
  </si>
  <si>
    <r>
      <t>Overige</t>
    </r>
    <r>
      <rPr>
        <sz val="10"/>
        <color theme="1"/>
        <rFont val="Arial"/>
        <family val="2"/>
      </rPr>
      <t xml:space="preserve"> </t>
    </r>
    <r>
      <rPr>
        <sz val="10"/>
        <color rgb="FF000000"/>
        <rFont val="Arial"/>
        <family val="2"/>
      </rPr>
      <t>schulden</t>
    </r>
    <r>
      <rPr>
        <sz val="10"/>
        <color theme="1"/>
        <rFont val="Arial"/>
        <family val="2"/>
      </rPr>
      <t xml:space="preserve"> </t>
    </r>
    <r>
      <rPr>
        <sz val="10"/>
        <color rgb="FF000000"/>
        <rFont val="Arial"/>
        <family val="2"/>
      </rPr>
      <t>...................................................................</t>
    </r>
  </si>
  <si>
    <t>178/9</t>
  </si>
  <si>
    <r>
      <rPr>
        <b/>
        <sz val="10"/>
        <color rgb="FF000000"/>
        <rFont val="Arial"/>
        <family val="2"/>
      </rPr>
      <t>Schulden</t>
    </r>
    <r>
      <rPr>
        <sz val="10"/>
        <color theme="1"/>
        <rFont val="Arial"/>
        <family val="2"/>
      </rPr>
      <t xml:space="preserve"> </t>
    </r>
    <r>
      <rPr>
        <b/>
        <sz val="10"/>
        <color rgb="FF000000"/>
        <rFont val="Arial"/>
        <family val="2"/>
      </rPr>
      <t>op</t>
    </r>
    <r>
      <rPr>
        <sz val="10"/>
        <color theme="1"/>
        <rFont val="Arial"/>
        <family val="2"/>
      </rPr>
      <t xml:space="preserve"> </t>
    </r>
    <r>
      <rPr>
        <b/>
        <sz val="10"/>
        <color rgb="FF000000"/>
        <rFont val="Arial"/>
        <family val="2"/>
      </rPr>
      <t>ten</t>
    </r>
    <r>
      <rPr>
        <sz val="10"/>
        <color theme="1"/>
        <rFont val="Arial"/>
        <family val="2"/>
      </rPr>
      <t xml:space="preserve"> </t>
    </r>
    <r>
      <rPr>
        <b/>
        <sz val="10"/>
        <color rgb="FF000000"/>
        <rFont val="Arial"/>
        <family val="2"/>
      </rPr>
      <t>hoogste</t>
    </r>
    <r>
      <rPr>
        <sz val="10"/>
        <color theme="1"/>
        <rFont val="Arial"/>
        <family val="2"/>
      </rPr>
      <t xml:space="preserve"> </t>
    </r>
    <r>
      <rPr>
        <b/>
        <sz val="10"/>
        <color rgb="FF000000"/>
        <rFont val="Arial"/>
        <family val="2"/>
      </rPr>
      <t>één</t>
    </r>
    <r>
      <rPr>
        <sz val="10"/>
        <color theme="1"/>
        <rFont val="Arial"/>
        <family val="2"/>
      </rPr>
      <t xml:space="preserve"> </t>
    </r>
    <r>
      <rPr>
        <b/>
        <sz val="10"/>
        <color rgb="FF000000"/>
        <rFont val="Arial"/>
        <family val="2"/>
      </rPr>
      <t>jaar</t>
    </r>
    <r>
      <rPr>
        <sz val="10"/>
        <color theme="1"/>
        <rFont val="Arial"/>
        <family val="2"/>
      </rPr>
      <t xml:space="preserve"> </t>
    </r>
    <r>
      <rPr>
        <sz val="10"/>
        <color rgb="FF000000"/>
        <rFont val="Arial"/>
        <family val="2"/>
      </rPr>
      <t>..........................................</t>
    </r>
  </si>
  <si>
    <t>42/48</t>
  </si>
  <si>
    <r>
      <t>Schulden</t>
    </r>
    <r>
      <rPr>
        <sz val="10"/>
        <color theme="1"/>
        <rFont val="Arial"/>
        <family val="2"/>
      </rPr>
      <t xml:space="preserve"> </t>
    </r>
    <r>
      <rPr>
        <sz val="10"/>
        <color rgb="FF000000"/>
        <rFont val="Arial"/>
        <family val="2"/>
      </rPr>
      <t>op</t>
    </r>
    <r>
      <rPr>
        <sz val="10"/>
        <color theme="1"/>
        <rFont val="Arial"/>
        <family val="2"/>
      </rPr>
      <t xml:space="preserve"> </t>
    </r>
    <r>
      <rPr>
        <sz val="10"/>
        <color rgb="FF000000"/>
        <rFont val="Arial"/>
        <family val="2"/>
      </rPr>
      <t>meer</t>
    </r>
    <r>
      <rPr>
        <sz val="10"/>
        <color theme="1"/>
        <rFont val="Arial"/>
        <family val="2"/>
      </rPr>
      <t xml:space="preserve"> </t>
    </r>
    <r>
      <rPr>
        <sz val="10"/>
        <color rgb="FF000000"/>
        <rFont val="Arial"/>
        <family val="2"/>
      </rPr>
      <t>dan</t>
    </r>
    <r>
      <rPr>
        <sz val="10"/>
        <color theme="1"/>
        <rFont val="Arial"/>
        <family val="2"/>
      </rPr>
      <t xml:space="preserve"> </t>
    </r>
    <r>
      <rPr>
        <sz val="10"/>
        <color rgb="FF000000"/>
        <rFont val="Arial"/>
        <family val="2"/>
      </rPr>
      <t>één</t>
    </r>
    <r>
      <rPr>
        <sz val="10"/>
        <color theme="1"/>
        <rFont val="Arial"/>
        <family val="2"/>
      </rPr>
      <t xml:space="preserve"> </t>
    </r>
    <r>
      <rPr>
        <sz val="10"/>
        <color rgb="FF000000"/>
        <rFont val="Arial"/>
        <family val="2"/>
      </rPr>
      <t>jaar</t>
    </r>
    <r>
      <rPr>
        <sz val="10"/>
        <color theme="1"/>
        <rFont val="Arial"/>
        <family val="2"/>
      </rPr>
      <t xml:space="preserve"> </t>
    </r>
    <r>
      <rPr>
        <sz val="10"/>
        <color rgb="FF000000"/>
        <rFont val="Arial"/>
        <family val="2"/>
      </rPr>
      <t>die</t>
    </r>
    <r>
      <rPr>
        <sz val="10"/>
        <color theme="1"/>
        <rFont val="Arial"/>
        <family val="2"/>
      </rPr>
      <t xml:space="preserve"> </t>
    </r>
    <r>
      <rPr>
        <sz val="10"/>
        <color rgb="FF000000"/>
        <rFont val="Arial"/>
        <family val="2"/>
      </rPr>
      <t>binnen</t>
    </r>
    <r>
      <rPr>
        <sz val="10"/>
        <color theme="1"/>
        <rFont val="Arial"/>
        <family val="2"/>
      </rPr>
      <t xml:space="preserve"> </t>
    </r>
    <r>
      <rPr>
        <sz val="10"/>
        <color rgb="FF000000"/>
        <rFont val="Arial"/>
        <family val="2"/>
      </rPr>
      <t>het</t>
    </r>
    <r>
      <rPr>
        <sz val="10"/>
        <color theme="1"/>
        <rFont val="Arial"/>
        <family val="2"/>
      </rPr>
      <t xml:space="preserve"> </t>
    </r>
    <r>
      <rPr>
        <sz val="10"/>
        <color rgb="FF000000"/>
        <rFont val="Arial"/>
        <family val="2"/>
      </rPr>
      <t>jaar</t>
    </r>
    <r>
      <rPr>
        <sz val="10"/>
        <color theme="1"/>
        <rFont val="Arial"/>
        <family val="2"/>
      </rPr>
      <t xml:space="preserve"> </t>
    </r>
    <r>
      <rPr>
        <sz val="10"/>
        <color rgb="FF000000"/>
        <rFont val="Arial"/>
        <family val="2"/>
      </rPr>
      <t>vervallen</t>
    </r>
  </si>
  <si>
    <t>430/8</t>
  </si>
  <si>
    <t>440/4</t>
  </si>
  <si>
    <r>
      <t>Schulden</t>
    </r>
    <r>
      <rPr>
        <sz val="10"/>
        <color theme="1"/>
        <rFont val="Arial"/>
        <family val="2"/>
      </rPr>
      <t xml:space="preserve"> </t>
    </r>
    <r>
      <rPr>
        <sz val="10"/>
        <color rgb="FF000000"/>
        <rFont val="Arial"/>
        <family val="2"/>
      </rPr>
      <t>met</t>
    </r>
    <r>
      <rPr>
        <sz val="10"/>
        <color theme="1"/>
        <rFont val="Arial"/>
        <family val="2"/>
      </rPr>
      <t xml:space="preserve"> </t>
    </r>
    <r>
      <rPr>
        <sz val="10"/>
        <color rgb="FF000000"/>
        <rFont val="Arial"/>
        <family val="2"/>
      </rPr>
      <t>betrekking</t>
    </r>
    <r>
      <rPr>
        <sz val="10"/>
        <color theme="1"/>
        <rFont val="Arial"/>
        <family val="2"/>
      </rPr>
      <t xml:space="preserve"> </t>
    </r>
    <r>
      <rPr>
        <sz val="10"/>
        <color rgb="FF000000"/>
        <rFont val="Arial"/>
        <family val="2"/>
      </rPr>
      <t>tot</t>
    </r>
    <r>
      <rPr>
        <sz val="10"/>
        <color theme="1"/>
        <rFont val="Arial"/>
        <family val="2"/>
      </rPr>
      <t xml:space="preserve"> </t>
    </r>
    <r>
      <rPr>
        <sz val="10"/>
        <color rgb="FF000000"/>
        <rFont val="Arial"/>
        <family val="2"/>
      </rPr>
      <t>belastingen,</t>
    </r>
    <r>
      <rPr>
        <sz val="10"/>
        <color theme="1"/>
        <rFont val="Arial"/>
        <family val="2"/>
      </rPr>
      <t xml:space="preserve"> </t>
    </r>
    <r>
      <rPr>
        <sz val="10"/>
        <color rgb="FF000000"/>
        <rFont val="Arial"/>
        <family val="2"/>
      </rPr>
      <t>bezoldigingen</t>
    </r>
    <r>
      <rPr>
        <sz val="10"/>
        <color theme="1"/>
        <rFont val="Arial"/>
        <family val="2"/>
      </rPr>
      <t xml:space="preserve"> </t>
    </r>
    <r>
      <rPr>
        <sz val="10"/>
        <color rgb="FF000000"/>
        <rFont val="Arial"/>
        <family val="2"/>
      </rPr>
      <t>en</t>
    </r>
  </si>
  <si>
    <r>
      <t>sociale</t>
    </r>
    <r>
      <rPr>
        <sz val="10"/>
        <color theme="1"/>
        <rFont val="Arial"/>
        <family val="2"/>
      </rPr>
      <t xml:space="preserve"> </t>
    </r>
    <r>
      <rPr>
        <sz val="10"/>
        <color rgb="FF000000"/>
        <rFont val="Arial"/>
        <family val="2"/>
      </rPr>
      <t>lasten</t>
    </r>
    <r>
      <rPr>
        <sz val="10"/>
        <color theme="1"/>
        <rFont val="Arial"/>
        <family val="2"/>
      </rPr>
      <t xml:space="preserve"> </t>
    </r>
    <r>
      <rPr>
        <sz val="10"/>
        <color rgb="FF000000"/>
        <rFont val="Arial"/>
        <family val="2"/>
      </rPr>
      <t>.........................................................................</t>
    </r>
  </si>
  <si>
    <r>
      <t>Belastingen</t>
    </r>
    <r>
      <rPr>
        <sz val="10"/>
        <color theme="1"/>
        <rFont val="Arial"/>
        <family val="2"/>
      </rPr>
      <t xml:space="preserve"> </t>
    </r>
    <r>
      <rPr>
        <sz val="10"/>
        <color rgb="FF000000"/>
        <rFont val="Arial"/>
        <family val="2"/>
      </rPr>
      <t>.......................................................................</t>
    </r>
  </si>
  <si>
    <t>450/3</t>
  </si>
  <si>
    <r>
      <t>Bezoldigingen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sociale</t>
    </r>
    <r>
      <rPr>
        <sz val="10"/>
        <color theme="1"/>
        <rFont val="Arial"/>
        <family val="2"/>
      </rPr>
      <t xml:space="preserve"> </t>
    </r>
    <r>
      <rPr>
        <sz val="10"/>
        <color rgb="FF000000"/>
        <rFont val="Arial"/>
        <family val="2"/>
      </rPr>
      <t>lasten</t>
    </r>
    <r>
      <rPr>
        <sz val="10"/>
        <color theme="1"/>
        <rFont val="Arial"/>
        <family val="2"/>
      </rPr>
      <t xml:space="preserve"> </t>
    </r>
    <r>
      <rPr>
        <sz val="10"/>
        <color rgb="FF000000"/>
        <rFont val="Arial"/>
        <family val="2"/>
      </rPr>
      <t>.......................................</t>
    </r>
  </si>
  <si>
    <t>454/9</t>
  </si>
  <si>
    <t>47/48</t>
  </si>
  <si>
    <t>492/3</t>
  </si>
  <si>
    <r>
      <rPr>
        <b/>
        <sz val="10"/>
        <color rgb="FF000000"/>
        <rFont val="Arial"/>
        <family val="2"/>
      </rPr>
      <t>TOTAAL</t>
    </r>
    <r>
      <rPr>
        <sz val="10"/>
        <color theme="1"/>
        <rFont val="Arial"/>
        <family val="2"/>
      </rPr>
      <t xml:space="preserve"> </t>
    </r>
    <r>
      <rPr>
        <b/>
        <sz val="10"/>
        <color rgb="FF000000"/>
        <rFont val="Arial"/>
        <family val="2"/>
      </rPr>
      <t>VAN</t>
    </r>
    <r>
      <rPr>
        <sz val="10"/>
        <color theme="1"/>
        <rFont val="Arial"/>
        <family val="2"/>
      </rPr>
      <t xml:space="preserve"> </t>
    </r>
    <r>
      <rPr>
        <b/>
        <sz val="10"/>
        <color rgb="FF000000"/>
        <rFont val="Arial"/>
        <family val="2"/>
      </rPr>
      <t>DE</t>
    </r>
    <r>
      <rPr>
        <sz val="10"/>
        <color theme="1"/>
        <rFont val="Arial"/>
        <family val="2"/>
      </rPr>
      <t xml:space="preserve"> </t>
    </r>
    <r>
      <rPr>
        <b/>
        <sz val="10"/>
        <color rgb="FF000000"/>
        <rFont val="Arial"/>
        <family val="2"/>
      </rPr>
      <t>PASSIVA</t>
    </r>
    <r>
      <rPr>
        <sz val="10"/>
        <color theme="1"/>
        <rFont val="Arial"/>
        <family val="2"/>
      </rPr>
      <t xml:space="preserve"> </t>
    </r>
    <r>
      <rPr>
        <sz val="10"/>
        <color rgb="FF000000"/>
        <rFont val="Arial"/>
        <family val="2"/>
      </rPr>
      <t>.....................................................</t>
    </r>
  </si>
  <si>
    <t>10/49</t>
  </si>
  <si>
    <t>Belastingen op de toegevoegde waarde en belastingen
ten last van derde</t>
  </si>
  <si>
    <t>code</t>
  </si>
  <si>
    <t>In rekening gebrachte belasting op de toegevoegde waarde</t>
  </si>
  <si>
    <t>aan de onderneming (aftrekbaar)</t>
  </si>
  <si>
    <t>door de onderneming</t>
  </si>
  <si>
    <t>Ingehouden bedrag ten laste van derden</t>
  </si>
  <si>
    <t>Bedrijfsvoorheffing</t>
  </si>
  <si>
    <t>Roerende voorhefing</t>
  </si>
  <si>
    <t xml:space="preserve">     RESULTATENREKENING</t>
  </si>
  <si>
    <t>Bedrijfsopbrengsten</t>
  </si>
  <si>
    <t>Omzet</t>
  </si>
  <si>
    <t xml:space="preserve"> Wijziging in de voorraad goederen in bewerking 
en gereed product en in de bestellingen in        
 uitvoering (toename +, afname -)</t>
  </si>
  <si>
    <t xml:space="preserve"> Geproduceerde vaste activa</t>
  </si>
  <si>
    <t>Andere bedrijfsopbrengsten</t>
  </si>
  <si>
    <t>Bedrijfskosten ( - )</t>
  </si>
  <si>
    <t>Handelsgoederen, grond- en hulpstoffen</t>
  </si>
  <si>
    <t xml:space="preserve">          1. Aankopen</t>
  </si>
  <si>
    <t>600/8</t>
  </si>
  <si>
    <t xml:space="preserve">          2. Wijzigingen in de voorraad (toename -, afname +)</t>
  </si>
  <si>
    <t>Diensten en diverse goederen</t>
  </si>
  <si>
    <t>Bezoldigingen, sociale lasten en pensioenen</t>
  </si>
  <si>
    <t>Afschrijvingen en waardeverminderingen op
 oprichtingskosten, op IVA en MVA</t>
  </si>
  <si>
    <t xml:space="preserve"> Waardeverminderingen op voorraden,biu en handels- (+) toevoeging (-)terugneming
vorderingen</t>
  </si>
  <si>
    <t>631/4</t>
  </si>
  <si>
    <t xml:space="preserve"> Voorzieningen voor risico's en kosten</t>
  </si>
  <si>
    <t>Andere bedrijfskosten</t>
  </si>
  <si>
    <t>640/8</t>
  </si>
  <si>
    <t>Bedrijfswinst ( + )</t>
  </si>
  <si>
    <t>Financiële opbrengsten</t>
  </si>
  <si>
    <t>Opbrengsten uit financiële vaste activa</t>
  </si>
  <si>
    <t>Opbrengsten uit vlottende activa</t>
  </si>
  <si>
    <t>Andere financiële opbrengsten</t>
  </si>
  <si>
    <t>752/9</t>
  </si>
  <si>
    <t>Financiële kosten ( - )</t>
  </si>
  <si>
    <t xml:space="preserve"> Kosten van schulden</t>
  </si>
  <si>
    <t>waardeverminderingen op vlottende activa
andere dan voorraden en biu en handelsvord</t>
  </si>
  <si>
    <t>Andere financiële kosten</t>
  </si>
  <si>
    <t>652/9</t>
  </si>
  <si>
    <t>Ontrekking aan de uitgestelde belastingen</t>
  </si>
  <si>
    <t>Overboeking naar de uitgestelde belastingen</t>
  </si>
  <si>
    <t>Belastingen op het resultaat ( - ) ( + )</t>
  </si>
  <si>
    <t>67/77</t>
  </si>
  <si>
    <t>Belastingen ( - )</t>
  </si>
  <si>
    <t>Regularisatie van belastingen en terugneming 
van voorzieningen van belastingen</t>
  </si>
  <si>
    <t>Winst van het boekjaar ( + )</t>
  </si>
  <si>
    <t xml:space="preserve"> Ontrekking aan de belastingvrije reserves</t>
  </si>
  <si>
    <t>Overboeking naar de belastinvrije reserves</t>
  </si>
  <si>
    <t>Te bestemmen winst van het boekjaar</t>
  </si>
  <si>
    <t>De liquiditeit is de mate waarin de onderneming haar schulden op KT kan terugbetalen</t>
  </si>
  <si>
    <t>Liquiditeit in ruime zin</t>
  </si>
  <si>
    <t>Totaal</t>
  </si>
  <si>
    <t>Liquiditeit in enge zin</t>
  </si>
  <si>
    <t>Eigen vermogen</t>
  </si>
  <si>
    <t>REV</t>
  </si>
  <si>
    <t>Klantenkrediet</t>
  </si>
  <si>
    <t>Totaal aantal dagen voorraad+klantenkrediet</t>
  </si>
  <si>
    <t>Leverancierskrediet</t>
  </si>
  <si>
    <t>Verschil</t>
  </si>
  <si>
    <t>Solvabiliteit</t>
  </si>
  <si>
    <t xml:space="preserve">Leverancierskrediet </t>
  </si>
  <si>
    <t>kapitaal</t>
  </si>
  <si>
    <t>uitgiftepremies</t>
  </si>
  <si>
    <t>herwaarderingsmeerwaarden</t>
  </si>
  <si>
    <t>reserves</t>
  </si>
  <si>
    <t>Overgedragen winst/verlies</t>
  </si>
  <si>
    <t>kapitaalsubsidies</t>
  </si>
  <si>
    <t>Permanent vermogen</t>
  </si>
  <si>
    <t xml:space="preserve"> vaste activa (inclusief vorderingen &gt;1 jaar)</t>
  </si>
  <si>
    <t>Nettobedrijfskapitaal</t>
  </si>
  <si>
    <t>Niet-recurrente bedrijfsopbrengsten</t>
  </si>
  <si>
    <t>76A</t>
  </si>
  <si>
    <t>70/76A</t>
  </si>
  <si>
    <t>60/66A</t>
  </si>
  <si>
    <t>Niet-recurrente bedrijfskosten</t>
  </si>
  <si>
    <t>635/8</t>
  </si>
  <si>
    <t>75/76B</t>
  </si>
  <si>
    <t>Niet-recurrente financiële opbrengsten</t>
  </si>
  <si>
    <t>76B</t>
  </si>
  <si>
    <t>65/66B</t>
  </si>
  <si>
    <t>Recuurente financiële kosten</t>
  </si>
  <si>
    <t>Niet-recurrente financiële kosten</t>
  </si>
  <si>
    <t>66B</t>
  </si>
  <si>
    <t>recurrente financiële opbrengsten</t>
  </si>
  <si>
    <t>Winst/verlies van het boekjaar voor belasting</t>
  </si>
  <si>
    <t>670/3</t>
  </si>
  <si>
    <t>66/A</t>
  </si>
  <si>
    <t>Boekjaar 1</t>
  </si>
  <si>
    <t>Boekjaar 2</t>
  </si>
  <si>
    <t>Boekjaar 3</t>
  </si>
  <si>
    <r>
      <rPr>
        <b/>
        <sz val="10"/>
        <color rgb="FF000000"/>
        <rFont val="Arial"/>
        <family val="2"/>
      </rPr>
      <t>Oprichtingskosten</t>
    </r>
    <r>
      <rPr>
        <sz val="10"/>
        <color theme="1"/>
        <rFont val="Arial"/>
        <family val="2"/>
      </rPr>
      <t xml:space="preserve"> </t>
    </r>
  </si>
  <si>
    <r>
      <rPr>
        <b/>
        <sz val="10"/>
        <color rgb="FF000000"/>
        <rFont val="Arial"/>
        <family val="2"/>
      </rPr>
      <t>Immateriële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</si>
  <si>
    <r>
      <t>Vorderingen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borgtochten</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contanten</t>
    </r>
    <r>
      <rPr>
        <sz val="10"/>
        <color theme="1"/>
        <rFont val="Arial"/>
        <family val="2"/>
      </rPr>
      <t xml:space="preserve"> </t>
    </r>
  </si>
  <si>
    <r>
      <rPr>
        <b/>
        <sz val="10"/>
        <color rgb="FF000000"/>
        <rFont val="Arial"/>
        <family val="2"/>
      </rPr>
      <t>Materiële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</si>
  <si>
    <r>
      <t>Terreinen</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gebouwen</t>
    </r>
    <r>
      <rPr>
        <sz val="10"/>
        <color theme="1"/>
        <rFont val="Arial"/>
        <family val="2"/>
      </rPr>
      <t xml:space="preserve"> </t>
    </r>
  </si>
  <si>
    <r>
      <t>Installaties,</t>
    </r>
    <r>
      <rPr>
        <sz val="10"/>
        <color theme="1"/>
        <rFont val="Arial"/>
        <family val="2"/>
      </rPr>
      <t xml:space="preserve"> </t>
    </r>
    <r>
      <rPr>
        <sz val="10"/>
        <color rgb="FF000000"/>
        <rFont val="Arial"/>
        <family val="2"/>
      </rPr>
      <t>machines</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uitrusting</t>
    </r>
    <r>
      <rPr>
        <sz val="10"/>
        <color theme="1"/>
        <rFont val="Arial"/>
        <family val="2"/>
      </rPr>
      <t xml:space="preserve"> </t>
    </r>
  </si>
  <si>
    <r>
      <t>Meubilair</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rollend</t>
    </r>
    <r>
      <rPr>
        <sz val="10"/>
        <color theme="1"/>
        <rFont val="Arial"/>
        <family val="2"/>
      </rPr>
      <t xml:space="preserve"> </t>
    </r>
    <r>
      <rPr>
        <sz val="10"/>
        <color rgb="FF000000"/>
        <rFont val="Arial"/>
        <family val="2"/>
      </rPr>
      <t>materieel</t>
    </r>
    <r>
      <rPr>
        <sz val="10"/>
        <color theme="1"/>
        <rFont val="Arial"/>
        <family val="2"/>
      </rPr>
      <t xml:space="preserve"> </t>
    </r>
  </si>
  <si>
    <r>
      <t>Leasing</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soortgelijke</t>
    </r>
    <r>
      <rPr>
        <sz val="10"/>
        <color theme="1"/>
        <rFont val="Arial"/>
        <family val="2"/>
      </rPr>
      <t xml:space="preserve"> </t>
    </r>
    <r>
      <rPr>
        <sz val="10"/>
        <color rgb="FF000000"/>
        <rFont val="Arial"/>
        <family val="2"/>
      </rPr>
      <t>rechten</t>
    </r>
  </si>
  <si>
    <r>
      <t>Overige</t>
    </r>
    <r>
      <rPr>
        <sz val="10"/>
        <color theme="1"/>
        <rFont val="Arial"/>
        <family val="2"/>
      </rPr>
      <t xml:space="preserve"> </t>
    </r>
    <r>
      <rPr>
        <sz val="10"/>
        <color rgb="FF000000"/>
        <rFont val="Arial"/>
        <family val="2"/>
      </rPr>
      <t>materiële</t>
    </r>
    <r>
      <rPr>
        <sz val="10"/>
        <color theme="1"/>
        <rFont val="Arial"/>
        <family val="2"/>
      </rPr>
      <t xml:space="preserve"> </t>
    </r>
    <r>
      <rPr>
        <sz val="10"/>
        <color rgb="FF000000"/>
        <rFont val="Arial"/>
        <family val="2"/>
      </rPr>
      <t>vaste</t>
    </r>
    <r>
      <rPr>
        <sz val="10"/>
        <color theme="1"/>
        <rFont val="Arial"/>
        <family val="2"/>
      </rPr>
      <t xml:space="preserve"> </t>
    </r>
    <r>
      <rPr>
        <sz val="10"/>
        <color rgb="FF000000"/>
        <rFont val="Arial"/>
        <family val="2"/>
      </rPr>
      <t>activa</t>
    </r>
    <r>
      <rPr>
        <sz val="10"/>
        <color theme="1"/>
        <rFont val="Arial"/>
        <family val="2"/>
      </rPr>
      <t xml:space="preserve"> </t>
    </r>
  </si>
  <si>
    <r>
      <t>Activa</t>
    </r>
    <r>
      <rPr>
        <sz val="10"/>
        <color theme="1"/>
        <rFont val="Arial"/>
        <family val="2"/>
      </rPr>
      <t xml:space="preserve"> </t>
    </r>
    <r>
      <rPr>
        <sz val="10"/>
        <color rgb="FF000000"/>
        <rFont val="Arial"/>
        <family val="2"/>
      </rPr>
      <t>in</t>
    </r>
    <r>
      <rPr>
        <sz val="10"/>
        <color theme="1"/>
        <rFont val="Arial"/>
        <family val="2"/>
      </rPr>
      <t xml:space="preserve"> </t>
    </r>
    <r>
      <rPr>
        <sz val="10"/>
        <color rgb="FF000000"/>
        <rFont val="Arial"/>
        <family val="2"/>
      </rPr>
      <t>aanbouw</t>
    </r>
    <r>
      <rPr>
        <sz val="10"/>
        <color theme="1"/>
        <rFont val="Arial"/>
        <family val="2"/>
      </rPr>
      <t xml:space="preserve"> </t>
    </r>
    <r>
      <rPr>
        <sz val="10"/>
        <color rgb="FF000000"/>
        <rFont val="Arial"/>
        <family val="2"/>
      </rPr>
      <t>en</t>
    </r>
    <r>
      <rPr>
        <sz val="10"/>
        <color theme="1"/>
        <rFont val="Arial"/>
        <family val="2"/>
      </rPr>
      <t xml:space="preserve"> </t>
    </r>
    <r>
      <rPr>
        <sz val="10"/>
        <color rgb="FF000000"/>
        <rFont val="Arial"/>
        <family val="2"/>
      </rPr>
      <t>vooruitbetalingen</t>
    </r>
  </si>
  <si>
    <r>
      <rPr>
        <b/>
        <sz val="10"/>
        <color rgb="FF000000"/>
        <rFont val="Arial"/>
        <family val="2"/>
      </rPr>
      <t>Financiële</t>
    </r>
    <r>
      <rPr>
        <sz val="10"/>
        <color theme="1"/>
        <rFont val="Arial"/>
        <family val="2"/>
      </rPr>
      <t xml:space="preserve"> </t>
    </r>
    <r>
      <rPr>
        <b/>
        <sz val="10"/>
        <color rgb="FF000000"/>
        <rFont val="Arial"/>
        <family val="2"/>
      </rPr>
      <t>vaste</t>
    </r>
    <r>
      <rPr>
        <sz val="10"/>
        <color theme="1"/>
        <rFont val="Arial"/>
        <family val="2"/>
      </rPr>
      <t xml:space="preserve"> </t>
    </r>
    <r>
      <rPr>
        <b/>
        <sz val="10"/>
        <color rgb="FF000000"/>
        <rFont val="Arial"/>
        <family val="2"/>
      </rPr>
      <t>activa</t>
    </r>
    <r>
      <rPr>
        <sz val="10"/>
        <color theme="1"/>
        <rFont val="Arial"/>
        <family val="2"/>
      </rPr>
      <t xml:space="preserve"> </t>
    </r>
  </si>
  <si>
    <r>
      <t>Verbonden</t>
    </r>
    <r>
      <rPr>
        <sz val="10"/>
        <color theme="1"/>
        <rFont val="Arial"/>
        <family val="2"/>
      </rPr>
      <t xml:space="preserve"> </t>
    </r>
    <r>
      <rPr>
        <sz val="10"/>
        <color rgb="FF000000"/>
        <rFont val="Arial"/>
        <family val="2"/>
      </rPr>
      <t>ondernemingen</t>
    </r>
  </si>
  <si>
    <r>
      <t>Deelnemingen</t>
    </r>
    <r>
      <rPr>
        <sz val="10"/>
        <color theme="1"/>
        <rFont val="Arial"/>
        <family val="2"/>
      </rPr>
      <t xml:space="preserve"> </t>
    </r>
  </si>
  <si>
    <t>Vorderingen</t>
  </si>
  <si>
    <t>bestaat</t>
  </si>
  <si>
    <t>Deelnemingen</t>
  </si>
  <si>
    <r>
      <t>Andere</t>
    </r>
    <r>
      <rPr>
        <sz val="10"/>
        <color theme="1"/>
        <rFont val="Arial"/>
        <family val="2"/>
      </rPr>
      <t xml:space="preserve"> </t>
    </r>
    <r>
      <rPr>
        <sz val="10"/>
        <color rgb="FF000000"/>
        <rFont val="Arial"/>
        <family val="2"/>
      </rPr>
      <t>financiële</t>
    </r>
    <r>
      <rPr>
        <sz val="10"/>
        <color theme="1"/>
        <rFont val="Arial"/>
        <family val="2"/>
      </rPr>
      <t xml:space="preserve"> </t>
    </r>
    <r>
      <rPr>
        <sz val="10"/>
        <color rgb="FF000000"/>
        <rFont val="Arial"/>
        <family val="2"/>
      </rPr>
      <t>vaste</t>
    </r>
    <r>
      <rPr>
        <sz val="10"/>
        <color theme="1"/>
        <rFont val="Arial"/>
        <family val="2"/>
      </rPr>
      <t xml:space="preserve"> </t>
    </r>
    <r>
      <rPr>
        <sz val="10"/>
        <color rgb="FF000000"/>
        <rFont val="Arial"/>
        <family val="2"/>
      </rPr>
      <t>activa</t>
    </r>
  </si>
  <si>
    <t>Aandelen</t>
  </si>
  <si>
    <t>Vreemd vermogen op LT (inclusief voorzieningen)</t>
  </si>
  <si>
    <t>Netto bedrijfskapitaal</t>
  </si>
  <si>
    <t>Omloopsnelheid voorraden</t>
  </si>
  <si>
    <t>Omlooptijd</t>
  </si>
  <si>
    <t>Behoefte aan bedrijfskapitaal</t>
  </si>
  <si>
    <t>Netto kaspositie</t>
  </si>
  <si>
    <t>21/28</t>
  </si>
  <si>
    <t>boekjaar1</t>
  </si>
  <si>
    <t>Omzet (code 70) incusief btw code 9146</t>
  </si>
  <si>
    <t>Handelsschulden</t>
  </si>
  <si>
    <t>Aankopen(code 600/8 + 61) + incl btw code 9145</t>
  </si>
  <si>
    <t>Vlottende activa</t>
  </si>
  <si>
    <t>Investeringsgraad is minder de laatste jaren, en de afschrijvingen blijven lopen dus boekwaarde MVA daalt</t>
  </si>
  <si>
    <t>Door de stijging van de omzet is ook de nood aan materiaal groter dus stijging van onze stockniveaus</t>
  </si>
  <si>
    <t>Door de stijging van de omzet is de openstaande klantenbalans op jaareinde ook in stijgende lijn, ook is er een trend om betalingstermijnen te verlengen van 60 naar 90 dagen dus meer openstaande posities</t>
  </si>
  <si>
    <t>is een moment opname, afhankelijk van hoeveel doorgeschoven wordt naar bovenliggende holding</t>
  </si>
  <si>
    <t>Afhankelijk van de beslissing van de hoogte van de uitkering van dividenden.  Is afhankelijk van investeringsprojecten in de toekomst</t>
  </si>
  <si>
    <t>is momentopname, impact zit hem vooral op openstaande leveranciers en dit is vooral afhankelijk van timing van investeringsprojecten</t>
  </si>
  <si>
    <t>in laatste jaar werd er nog een extra investering gedaan voor uitbreiding van de gebouwen</t>
  </si>
  <si>
    <t>Door stijging in de vraag is voor de WIP op jaareinde ook in stijgende lijn.  Is ook deels momentopname op 31-12 afhankelijk van hoeveel er nog werd geproduceerd in laatste week</t>
  </si>
  <si>
    <t>Door stijging van de omzet is er ook een stijging van de openstaande klanten, en ook impact van langere betalingstermijnen</t>
  </si>
  <si>
    <t xml:space="preserve">taxshelter </t>
  </si>
  <si>
    <t>is vooral terug te vorderen belastingen, afhankelijk van onze voorrafbetaling belastingen</t>
  </si>
  <si>
    <t>Zijn vooral provisies voor korting leveranciers, dus groei omdat we meer aankopen doen door stijging van de omzet</t>
  </si>
  <si>
    <t xml:space="preserve">klein bedrag, niet significant.  </t>
  </si>
  <si>
    <t>is vooral saldo van de BTW, afhankelijk van dubbel voorschot in november</t>
  </si>
  <si>
    <t>klein bedrag dus grote fluctuaties in %</t>
  </si>
  <si>
    <t>is momentopname, op jaareinde veel WIP dus veel beweging in goederen in bewerking in plus</t>
  </si>
  <si>
    <t>is verkoop van machines, niet recurrente activiteit</t>
  </si>
  <si>
    <t>Meer voorraad dus meer provisie</t>
  </si>
  <si>
    <t>Toename van de voorraad in functie van de toename in omzet</t>
  </si>
  <si>
    <t>is klein bedrag, niet significant.</t>
  </si>
  <si>
    <r>
      <rPr>
        <b/>
        <sz val="10"/>
        <color rgb="FF000000"/>
        <rFont val="Arial"/>
        <family val="2"/>
      </rPr>
      <t>TOTAAL</t>
    </r>
    <r>
      <rPr>
        <sz val="10"/>
        <color theme="1"/>
        <rFont val="Arial"/>
        <family val="2"/>
      </rPr>
      <t xml:space="preserve"> </t>
    </r>
    <r>
      <rPr>
        <b/>
        <sz val="10"/>
        <color rgb="FF000000"/>
        <rFont val="Arial"/>
        <family val="2"/>
      </rPr>
      <t>VAN</t>
    </r>
    <r>
      <rPr>
        <sz val="10"/>
        <color theme="1"/>
        <rFont val="Arial"/>
        <family val="2"/>
      </rPr>
      <t xml:space="preserve"> </t>
    </r>
    <r>
      <rPr>
        <b/>
        <sz val="10"/>
        <color rgb="FF000000"/>
        <rFont val="Arial"/>
        <family val="2"/>
      </rPr>
      <t>DE</t>
    </r>
    <r>
      <rPr>
        <sz val="10"/>
        <color theme="1"/>
        <rFont val="Arial"/>
        <family val="2"/>
      </rPr>
      <t xml:space="preserve"> </t>
    </r>
    <r>
      <rPr>
        <b/>
        <sz val="10"/>
        <color rgb="FF000000"/>
        <rFont val="Arial"/>
        <family val="2"/>
      </rPr>
      <t>PASSIVA</t>
    </r>
  </si>
  <si>
    <t>Voorraden en bestellingen in uitvoering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</si>
</sst>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 #,##0.00_ ;_ * \-#,##0.00_ ;_ * &quot;-&quot;??_ ;_ @_ "/>
    <numFmt numFmtId="165" formatCode="0_ "/>
    <numFmt numFmtId="166" formatCode="0.000_ "/>
  </numFmts>
  <fonts count="30">
    <font>
      <sz val="11"/>
      <color theme="1"/>
      <name val="Calibri"/>
      <family val="2"/>
      <scheme val="minor"/>
    </font>
    <font>
      <sz val="10"/>
      <color rgb="FF000000"/>
      <name val="Calibri"/>
      <family val="3"/>
      <charset val="134"/>
    </font>
    <font>
      <i/>
      <sz val="9"/>
      <color rgb="FF000000"/>
      <name val="Helvetica"/>
      <family val="3"/>
      <charset val="134"/>
    </font>
    <font>
      <sz val="8"/>
      <color rgb="FF000000"/>
      <name val="Arial"/>
      <family val="3"/>
      <charset val="134"/>
    </font>
    <font>
      <b/>
      <sz val="11"/>
      <name val="Arial"/>
      <family val="2"/>
    </font>
    <font>
      <sz val="11"/>
      <name val="Arial"/>
      <family val="2"/>
    </font>
    <font>
      <sz val="8"/>
      <name val="Arial"/>
      <family val="2"/>
    </font>
    <font>
      <b/>
      <i/>
      <sz val="9"/>
      <name val="Arial"/>
      <family val="2"/>
    </font>
    <font>
      <i/>
      <sz val="9"/>
      <name val="Arial"/>
      <family val="2"/>
    </font>
    <font>
      <sz val="10"/>
      <color rgb="FF000000"/>
      <name val="Arial"/>
      <family val="2"/>
    </font>
    <font>
      <sz val="10"/>
      <color theme="1"/>
      <name val="Arial"/>
      <family val="2"/>
    </font>
    <font>
      <b/>
      <sz val="10"/>
      <color rgb="FF000000"/>
      <name val="Arial"/>
      <family val="2"/>
    </font>
    <font>
      <b/>
      <sz val="11"/>
      <color theme="1"/>
      <name val="Calibri"/>
      <family val="2"/>
      <scheme val="minor"/>
    </font>
    <font>
      <sz val="11"/>
      <color theme="1"/>
      <name val="Calibri"/>
      <family val="2"/>
      <scheme val="minor"/>
    </font>
    <font>
      <sz val="11"/>
      <color indexed="8"/>
      <name val="Calibri"/>
      <family val="2"/>
    </font>
    <font>
      <sz val="11"/>
      <name val="Calibri"/>
      <family val="2"/>
      <scheme val="minor"/>
    </font>
    <font>
      <strike/>
      <sz val="11"/>
      <color theme="1"/>
      <name val="Calibri"/>
      <family val="2"/>
      <scheme val="minor"/>
    </font>
    <font>
      <b/>
      <sz val="11"/>
      <color indexed="8"/>
      <name val="Calibri"/>
      <family val="2"/>
      <scheme val="minor"/>
    </font>
    <font>
      <sz val="11"/>
      <color rgb="FFFF0000"/>
      <name val="Calibri"/>
      <family val="2"/>
      <scheme val="minor"/>
    </font>
    <font>
      <sz val="10"/>
      <color theme="1"/>
      <name val="Calibri"/>
      <family val="2"/>
      <scheme val="minor"/>
    </font>
    <font>
      <sz val="10"/>
      <name val="Calibri"/>
      <family val="2"/>
      <scheme val="minor"/>
    </font>
    <font>
      <b/>
      <i/>
      <sz val="10"/>
      <color indexed="8"/>
      <name val="Calibri"/>
      <family val="2"/>
      <scheme val="minor"/>
    </font>
    <font>
      <b/>
      <sz val="10"/>
      <color indexed="8"/>
      <name val="Calibri"/>
      <family val="2"/>
      <scheme val="minor"/>
    </font>
    <font>
      <b/>
      <sz val="11"/>
      <color indexed="8"/>
      <name val="Calibri"/>
      <family val="2"/>
    </font>
    <font>
      <b/>
      <i/>
      <sz val="9"/>
      <color indexed="8"/>
      <name val="Arial"/>
      <family val="2"/>
    </font>
    <font>
      <sz val="11"/>
      <name val="Calibri"/>
      <family val="2"/>
    </font>
    <font>
      <b/>
      <sz val="11"/>
      <color indexed="8"/>
      <name val="Arial"/>
      <family val="2"/>
    </font>
    <font>
      <b/>
      <sz val="8"/>
      <color indexed="8"/>
      <name val="Arial"/>
      <family val="2"/>
    </font>
    <font>
      <b/>
      <sz val="11"/>
      <color theme="1"/>
      <name val="Arial"/>
      <family val="2"/>
    </font>
    <font>
      <sz val="11"/>
      <color rgb="FF444444"/>
      <name val="Calibri"/>
      <family val="2"/>
      <scheme val="minor"/>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3" fillId="0" borderId="0" applyFont="0" applyFill="0" applyBorder="0" applyAlignment="0" applyProtection="0"/>
    <xf numFmtId="164" fontId="13" fillId="0" borderId="0" applyFont="0" applyFill="0" applyBorder="0" applyAlignment="0" applyProtection="0"/>
  </cellStyleXfs>
  <cellXfs count="131">
    <xf numFmtId="0" fontId="0" fillId="0" borderId="0" xfId="0"/>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2" fillId="0" borderId="0" xfId="0" applyFont="1" applyFill="1" applyBorder="1" applyAlignment="1">
      <alignment horizontal="left" vertical="top"/>
    </xf>
    <xf numFmtId="166" fontId="3" fillId="0" borderId="0" xfId="0" applyNumberFormat="1" applyFont="1" applyFill="1" applyBorder="1" applyAlignment="1">
      <alignment horizontal="left" vertical="top"/>
    </xf>
    <xf numFmtId="166" fontId="2" fillId="0" borderId="0" xfId="0" applyNumberFormat="1" applyFont="1" applyFill="1" applyBorder="1" applyAlignment="1">
      <alignment horizontal="left" vertical="top"/>
    </xf>
    <xf numFmtId="0" fontId="4" fillId="0" borderId="0" xfId="0" applyFont="1" applyBorder="1"/>
    <xf numFmtId="0" fontId="6" fillId="0" borderId="0" xfId="0" applyFont="1" applyBorder="1"/>
    <xf numFmtId="0" fontId="7" fillId="0" borderId="0" xfId="0" applyFont="1" applyBorder="1"/>
    <xf numFmtId="4" fontId="0" fillId="0" borderId="0" xfId="0" applyNumberFormat="1"/>
    <xf numFmtId="0" fontId="6" fillId="0" borderId="0" xfId="0" applyFont="1" applyBorder="1" applyAlignment="1">
      <alignment wrapText="1"/>
    </xf>
    <xf numFmtId="0" fontId="8" fillId="0" borderId="0" xfId="0" applyFont="1" applyBorder="1"/>
    <xf numFmtId="0" fontId="9" fillId="0" borderId="0" xfId="0" applyFont="1" applyFill="1" applyBorder="1" applyAlignment="1">
      <alignment horizontal="left" vertical="top"/>
    </xf>
    <xf numFmtId="0" fontId="11" fillId="0" borderId="0" xfId="0" applyFont="1" applyFill="1" applyBorder="1" applyAlignment="1">
      <alignment horizontal="left" vertical="top"/>
    </xf>
    <xf numFmtId="4" fontId="9" fillId="0" borderId="0" xfId="0" applyNumberFormat="1" applyFont="1" applyFill="1" applyBorder="1" applyAlignment="1">
      <alignment horizontal="left" vertical="top"/>
    </xf>
    <xf numFmtId="3" fontId="0" fillId="0" borderId="0" xfId="0" applyNumberFormat="1"/>
    <xf numFmtId="0" fontId="9" fillId="3" borderId="0" xfId="0" applyFont="1" applyFill="1" applyBorder="1" applyAlignment="1">
      <alignment horizontal="left" vertical="top"/>
    </xf>
    <xf numFmtId="0" fontId="11" fillId="3" borderId="0" xfId="0" applyFont="1" applyFill="1" applyBorder="1" applyAlignment="1">
      <alignment horizontal="left" vertical="top"/>
    </xf>
    <xf numFmtId="0" fontId="10" fillId="0" borderId="0" xfId="0" applyFont="1" applyAlignment="1">
      <alignment horizontal="left" vertical="top"/>
    </xf>
    <xf numFmtId="0" fontId="10" fillId="0" borderId="0" xfId="0" applyFont="1"/>
    <xf numFmtId="165" fontId="9" fillId="0" borderId="0" xfId="0" applyNumberFormat="1" applyFont="1" applyFill="1" applyBorder="1" applyAlignment="1">
      <alignment horizontal="left" vertical="top"/>
    </xf>
    <xf numFmtId="3" fontId="9" fillId="0" borderId="0" xfId="0" applyNumberFormat="1" applyFont="1" applyFill="1" applyBorder="1" applyAlignment="1">
      <alignment horizontal="left" vertical="top"/>
    </xf>
    <xf numFmtId="3" fontId="9" fillId="3" borderId="0" xfId="0" applyNumberFormat="1" applyFont="1" applyFill="1" applyBorder="1" applyAlignment="1">
      <alignment horizontal="left" vertical="top"/>
    </xf>
    <xf numFmtId="4" fontId="10" fillId="0" borderId="0" xfId="0" applyNumberFormat="1" applyFont="1"/>
    <xf numFmtId="165" fontId="9" fillId="3" borderId="0" xfId="0" applyNumberFormat="1" applyFont="1" applyFill="1" applyBorder="1" applyAlignment="1">
      <alignment horizontal="left" vertical="top"/>
    </xf>
    <xf numFmtId="4" fontId="9" fillId="3" borderId="0" xfId="0" applyNumberFormat="1" applyFont="1" applyFill="1" applyBorder="1" applyAlignment="1">
      <alignment horizontal="left" vertical="top"/>
    </xf>
    <xf numFmtId="4" fontId="10" fillId="3" borderId="0" xfId="0" applyNumberFormat="1" applyFont="1" applyFill="1"/>
    <xf numFmtId="3" fontId="10" fillId="0" borderId="0" xfId="0" applyNumberFormat="1" applyFont="1"/>
    <xf numFmtId="10" fontId="14" fillId="0" borderId="0" xfId="1" applyNumberFormat="1" applyFont="1"/>
    <xf numFmtId="0" fontId="15" fillId="0" borderId="0" xfId="0" applyFont="1" applyFill="1" applyBorder="1"/>
    <xf numFmtId="0" fontId="0" fillId="0" borderId="0" xfId="0" applyAlignment="1">
      <alignment horizontal="center"/>
    </xf>
    <xf numFmtId="2" fontId="10" fillId="0" borderId="0" xfId="0" applyNumberFormat="1" applyFont="1"/>
    <xf numFmtId="2" fontId="9" fillId="0" borderId="0" xfId="0" applyNumberFormat="1" applyFont="1" applyFill="1" applyBorder="1" applyAlignment="1">
      <alignment horizontal="left" vertical="top"/>
    </xf>
    <xf numFmtId="2" fontId="14" fillId="0" borderId="0" xfId="1" applyNumberFormat="1" applyFont="1"/>
    <xf numFmtId="10" fontId="0" fillId="0" borderId="0" xfId="0" applyNumberFormat="1"/>
    <xf numFmtId="10" fontId="10" fillId="2" borderId="0" xfId="1" applyNumberFormat="1" applyFont="1" applyFill="1"/>
    <xf numFmtId="10" fontId="10" fillId="0" borderId="0" xfId="1" applyNumberFormat="1" applyFont="1" applyFill="1"/>
    <xf numFmtId="49" fontId="16" fillId="0" borderId="0" xfId="0" applyNumberFormat="1" applyFont="1" applyAlignment="1">
      <alignment horizontal="center"/>
    </xf>
    <xf numFmtId="9" fontId="10" fillId="0" borderId="0" xfId="1" applyFont="1" applyFill="1"/>
    <xf numFmtId="0" fontId="0" fillId="0" borderId="0" xfId="0" applyFill="1"/>
    <xf numFmtId="9" fontId="14" fillId="0" borderId="0" xfId="1" applyFont="1"/>
    <xf numFmtId="0" fontId="12" fillId="0" borderId="0" xfId="0" applyFont="1"/>
    <xf numFmtId="164" fontId="17" fillId="0" borderId="0" xfId="2" applyFont="1"/>
    <xf numFmtId="164" fontId="0" fillId="0" borderId="0" xfId="2" applyFont="1"/>
    <xf numFmtId="0" fontId="0" fillId="0" borderId="2" xfId="0" applyBorder="1"/>
    <xf numFmtId="0" fontId="0" fillId="0" borderId="2" xfId="0" applyBorder="1" applyAlignment="1">
      <alignment wrapText="1"/>
    </xf>
    <xf numFmtId="0" fontId="18" fillId="0" borderId="0" xfId="0" applyFont="1"/>
    <xf numFmtId="4" fontId="0" fillId="0" borderId="0" xfId="0" applyNumberFormat="1" applyFont="1"/>
    <xf numFmtId="164" fontId="18" fillId="0" borderId="0" xfId="2" applyFont="1"/>
    <xf numFmtId="164" fontId="0" fillId="3" borderId="0" xfId="2" applyFont="1" applyFill="1"/>
    <xf numFmtId="164" fontId="17" fillId="3" borderId="0" xfId="2" applyFont="1" applyFill="1"/>
    <xf numFmtId="0" fontId="6" fillId="3" borderId="0" xfId="0" applyFont="1" applyFill="1" applyBorder="1"/>
    <xf numFmtId="0" fontId="15" fillId="0" borderId="0" xfId="2" applyNumberFormat="1" applyFont="1" applyFill="1" applyBorder="1" applyAlignment="1">
      <alignment horizontal="center"/>
    </xf>
    <xf numFmtId="0" fontId="5" fillId="0" borderId="0" xfId="0" applyFont="1" applyFill="1" applyBorder="1" applyAlignment="1">
      <alignment horizontal="center"/>
    </xf>
    <xf numFmtId="0" fontId="7" fillId="3" borderId="0" xfId="0" applyFont="1" applyFill="1" applyBorder="1"/>
    <xf numFmtId="0" fontId="7" fillId="3" borderId="0" xfId="0" applyFont="1" applyFill="1" applyBorder="1" applyAlignment="1">
      <alignment wrapText="1"/>
    </xf>
    <xf numFmtId="10" fontId="17" fillId="2" borderId="0" xfId="1" applyNumberFormat="1" applyFont="1" applyFill="1"/>
    <xf numFmtId="1" fontId="9" fillId="0" borderId="0" xfId="0" applyNumberFormat="1" applyFont="1" applyFill="1" applyBorder="1" applyAlignment="1">
      <alignment horizontal="center" vertical="top"/>
    </xf>
    <xf numFmtId="10" fontId="17" fillId="0" borderId="0" xfId="1" applyNumberFormat="1" applyFont="1" applyFill="1"/>
    <xf numFmtId="165" fontId="9" fillId="0" borderId="0" xfId="0" applyNumberFormat="1" applyFont="1" applyFill="1" applyBorder="1" applyAlignment="1">
      <alignment horizontal="left" vertical="top" wrapText="1"/>
    </xf>
    <xf numFmtId="0" fontId="9" fillId="4" borderId="0" xfId="0" applyFont="1" applyFill="1" applyBorder="1" applyAlignment="1">
      <alignment horizontal="left" vertical="top"/>
    </xf>
    <xf numFmtId="10" fontId="10" fillId="4" borderId="0" xfId="1" applyNumberFormat="1" applyFont="1" applyFill="1"/>
    <xf numFmtId="0" fontId="7" fillId="4" borderId="0" xfId="0" applyFont="1" applyFill="1" applyBorder="1"/>
    <xf numFmtId="10" fontId="17" fillId="4" borderId="0" xfId="1" applyNumberFormat="1" applyFont="1" applyFill="1"/>
    <xf numFmtId="0" fontId="0" fillId="5" borderId="2" xfId="0" applyFill="1" applyBorder="1" applyAlignment="1">
      <alignment horizontal="center"/>
    </xf>
    <xf numFmtId="0" fontId="0" fillId="2" borderId="0" xfId="0" applyFill="1" applyAlignment="1">
      <alignment horizontal="center"/>
    </xf>
    <xf numFmtId="0" fontId="0" fillId="2" borderId="2" xfId="0" applyFill="1" applyBorder="1" applyAlignment="1">
      <alignment horizontal="center"/>
    </xf>
    <xf numFmtId="0" fontId="0" fillId="6" borderId="2" xfId="0" applyFill="1" applyBorder="1" applyAlignment="1">
      <alignment horizontal="center"/>
    </xf>
    <xf numFmtId="0" fontId="0" fillId="0" borderId="2" xfId="0" applyNumberFormat="1" applyBorder="1"/>
    <xf numFmtId="0" fontId="0" fillId="0" borderId="0" xfId="0" applyNumberFormat="1"/>
    <xf numFmtId="0" fontId="15" fillId="0" borderId="0" xfId="0" applyNumberFormat="1" applyFont="1"/>
    <xf numFmtId="0" fontId="19" fillId="0" borderId="0" xfId="0" applyNumberFormat="1" applyFont="1"/>
    <xf numFmtId="0" fontId="21" fillId="5" borderId="2" xfId="0" applyNumberFormat="1" applyFont="1" applyFill="1" applyBorder="1" applyAlignment="1">
      <alignment horizontal="center"/>
    </xf>
    <xf numFmtId="0" fontId="19" fillId="5" borderId="2" xfId="0" applyNumberFormat="1" applyFont="1" applyFill="1" applyBorder="1" applyAlignment="1">
      <alignment horizontal="center"/>
    </xf>
    <xf numFmtId="0" fontId="21" fillId="0" borderId="2" xfId="0" applyNumberFormat="1" applyFont="1" applyBorder="1"/>
    <xf numFmtId="0" fontId="22" fillId="0" borderId="2" xfId="0" applyNumberFormat="1" applyFont="1" applyBorder="1"/>
    <xf numFmtId="0" fontId="21" fillId="0" borderId="2" xfId="0" applyNumberFormat="1" applyFont="1" applyBorder="1" applyAlignment="1">
      <alignment horizontal="right"/>
    </xf>
    <xf numFmtId="0" fontId="21" fillId="0" borderId="0" xfId="0" applyNumberFormat="1" applyFont="1" applyBorder="1" applyAlignment="1">
      <alignment horizontal="right"/>
    </xf>
    <xf numFmtId="0" fontId="19" fillId="0" borderId="2" xfId="0" applyNumberFormat="1" applyFont="1" applyBorder="1" applyAlignment="1">
      <alignment horizontal="center"/>
    </xf>
    <xf numFmtId="0" fontId="19" fillId="0" borderId="2" xfId="0" applyNumberFormat="1" applyFont="1" applyBorder="1"/>
    <xf numFmtId="0" fontId="12" fillId="0" borderId="2" xfId="0" applyNumberFormat="1" applyFont="1" applyBorder="1"/>
    <xf numFmtId="0" fontId="0" fillId="0" borderId="2" xfId="0" applyNumberFormat="1" applyBorder="1" applyAlignment="1">
      <alignment horizontal="center"/>
    </xf>
    <xf numFmtId="0" fontId="0" fillId="5" borderId="2" xfId="0" applyNumberFormat="1" applyFill="1" applyBorder="1" applyAlignment="1">
      <alignment horizontal="center"/>
    </xf>
    <xf numFmtId="0" fontId="0" fillId="5" borderId="2" xfId="0" applyNumberFormat="1" applyFill="1" applyBorder="1"/>
    <xf numFmtId="0" fontId="0" fillId="0" borderId="0" xfId="0" applyNumberFormat="1" applyAlignment="1">
      <alignment horizontal="center"/>
    </xf>
    <xf numFmtId="0" fontId="24" fillId="3" borderId="2" xfId="0" applyNumberFormat="1" applyFont="1" applyFill="1" applyBorder="1"/>
    <xf numFmtId="0" fontId="24" fillId="0" borderId="2" xfId="0" applyNumberFormat="1" applyFont="1" applyBorder="1"/>
    <xf numFmtId="0" fontId="27" fillId="0" borderId="2" xfId="0" applyNumberFormat="1" applyFont="1" applyBorder="1"/>
    <xf numFmtId="0" fontId="24" fillId="0" borderId="2" xfId="0" applyNumberFormat="1" applyFont="1" applyBorder="1" applyAlignment="1">
      <alignment horizontal="right"/>
    </xf>
    <xf numFmtId="0" fontId="25" fillId="0" borderId="0" xfId="0" applyNumberFormat="1" applyFont="1"/>
    <xf numFmtId="0" fontId="12" fillId="3" borderId="2" xfId="0" applyNumberFormat="1" applyFont="1" applyFill="1" applyBorder="1"/>
    <xf numFmtId="0" fontId="0" fillId="0" borderId="3" xfId="0" applyNumberFormat="1" applyBorder="1" applyAlignment="1">
      <alignment horizontal="center"/>
    </xf>
    <xf numFmtId="0" fontId="0" fillId="3" borderId="2" xfId="0" applyNumberFormat="1" applyFill="1" applyBorder="1"/>
    <xf numFmtId="0" fontId="0" fillId="0" borderId="2" xfId="0" applyNumberFormat="1" applyBorder="1" applyAlignment="1">
      <alignment wrapText="1"/>
    </xf>
    <xf numFmtId="3" fontId="21" fillId="0" borderId="2" xfId="0" applyNumberFormat="1" applyFont="1" applyBorder="1"/>
    <xf numFmtId="4" fontId="22" fillId="0" borderId="2" xfId="0" applyNumberFormat="1" applyFont="1" applyBorder="1"/>
    <xf numFmtId="3" fontId="22" fillId="0" borderId="2" xfId="0" applyNumberFormat="1" applyFont="1" applyBorder="1" applyAlignment="1">
      <alignment horizontal="right"/>
    </xf>
    <xf numFmtId="2" fontId="20" fillId="0" borderId="1" xfId="0" applyNumberFormat="1" applyFont="1" applyBorder="1"/>
    <xf numFmtId="2" fontId="20" fillId="0" borderId="1" xfId="0" applyNumberFormat="1" applyFont="1" applyBorder="1" applyAlignment="1">
      <alignment horizontal="center"/>
    </xf>
    <xf numFmtId="4" fontId="0" fillId="0" borderId="2" xfId="0" applyNumberFormat="1" applyBorder="1"/>
    <xf numFmtId="10" fontId="23" fillId="0" borderId="2" xfId="1" applyNumberFormat="1" applyFont="1" applyBorder="1"/>
    <xf numFmtId="164" fontId="0" fillId="0" borderId="2" xfId="2" applyFont="1" applyBorder="1" applyAlignment="1">
      <alignment wrapText="1"/>
    </xf>
    <xf numFmtId="10" fontId="0" fillId="0" borderId="2" xfId="1" applyNumberFormat="1" applyFont="1" applyBorder="1"/>
    <xf numFmtId="3" fontId="0" fillId="0" borderId="2" xfId="0" applyNumberFormat="1" applyBorder="1"/>
    <xf numFmtId="3" fontId="0" fillId="0" borderId="2" xfId="0" applyNumberFormat="1" applyBorder="1" applyAlignment="1">
      <alignment horizontal="center"/>
    </xf>
    <xf numFmtId="2" fontId="0" fillId="5" borderId="2" xfId="0" applyNumberFormat="1" applyFill="1" applyBorder="1" applyAlignment="1">
      <alignment horizontal="center"/>
    </xf>
    <xf numFmtId="2" fontId="12" fillId="6" borderId="2" xfId="0" applyNumberFormat="1" applyFont="1" applyFill="1" applyBorder="1" applyAlignment="1">
      <alignment horizontal="center"/>
    </xf>
    <xf numFmtId="2" fontId="0" fillId="0" borderId="2" xfId="0" applyNumberFormat="1" applyBorder="1" applyAlignment="1">
      <alignment horizontal="center"/>
    </xf>
    <xf numFmtId="3" fontId="24" fillId="0" borderId="2" xfId="0" applyNumberFormat="1" applyFont="1" applyBorder="1"/>
    <xf numFmtId="4" fontId="27" fillId="0" borderId="2" xfId="0" applyNumberFormat="1" applyFont="1" applyBorder="1"/>
    <xf numFmtId="3" fontId="26" fillId="0" borderId="2" xfId="0" applyNumberFormat="1" applyFont="1" applyBorder="1" applyAlignment="1">
      <alignment horizontal="right"/>
    </xf>
    <xf numFmtId="3" fontId="28" fillId="3" borderId="2" xfId="0" applyNumberFormat="1" applyFont="1" applyFill="1" applyBorder="1"/>
    <xf numFmtId="3" fontId="12" fillId="0" borderId="2" xfId="0" applyNumberFormat="1" applyFont="1" applyBorder="1"/>
    <xf numFmtId="4" fontId="12" fillId="0" borderId="2" xfId="0" applyNumberFormat="1" applyFont="1" applyBorder="1"/>
    <xf numFmtId="4" fontId="12" fillId="3" borderId="2" xfId="0" applyNumberFormat="1" applyFont="1" applyFill="1" applyBorder="1"/>
    <xf numFmtId="9" fontId="0" fillId="0" borderId="0" xfId="1" applyFont="1"/>
    <xf numFmtId="10" fontId="29" fillId="0" borderId="0" xfId="1" applyNumberFormat="1" applyFont="1"/>
    <xf numFmtId="10" fontId="29" fillId="3" borderId="0" xfId="1" applyNumberFormat="1" applyFont="1" applyFill="1"/>
    <xf numFmtId="10" fontId="29" fillId="2" borderId="0" xfId="1" applyNumberFormat="1" applyFont="1" applyFill="1"/>
    <xf numFmtId="10" fontId="29" fillId="4" borderId="0" xfId="1" applyNumberFormat="1" applyFont="1" applyFill="1"/>
    <xf numFmtId="3" fontId="29" fillId="0" borderId="0" xfId="0" applyNumberFormat="1" applyFont="1"/>
    <xf numFmtId="0" fontId="0" fillId="2" borderId="2" xfId="0" applyNumberFormat="1" applyFill="1" applyBorder="1"/>
    <xf numFmtId="0" fontId="0" fillId="2" borderId="0" xfId="0" applyNumberFormat="1" applyFill="1" applyBorder="1"/>
    <xf numFmtId="4" fontId="29" fillId="0" borderId="0" xfId="0" applyNumberFormat="1" applyFont="1"/>
    <xf numFmtId="4" fontId="0" fillId="3" borderId="2" xfId="0" applyNumberFormat="1" applyFill="1" applyBorder="1"/>
    <xf numFmtId="0" fontId="9" fillId="7" borderId="0" xfId="0" applyFont="1" applyFill="1" applyBorder="1" applyAlignment="1">
      <alignment horizontal="left" vertical="top"/>
    </xf>
    <xf numFmtId="10" fontId="29" fillId="7" borderId="0" xfId="1" applyNumberFormat="1" applyFont="1" applyFill="1"/>
    <xf numFmtId="165" fontId="9" fillId="7" borderId="0" xfId="0" applyNumberFormat="1" applyFont="1" applyFill="1" applyBorder="1" applyAlignment="1">
      <alignment horizontal="left" vertical="top"/>
    </xf>
    <xf numFmtId="10" fontId="10" fillId="7" borderId="0" xfId="1" applyNumberFormat="1" applyFont="1" applyFill="1"/>
    <xf numFmtId="10" fontId="17" fillId="7" borderId="0" xfId="1" applyNumberFormat="1" applyFont="1" applyFill="1"/>
    <xf numFmtId="3" fontId="22" fillId="0" borderId="0" xfId="0" applyNumberFormat="1" applyFont="1" applyBorder="1" applyAlignment="1">
      <alignment horizontal="right"/>
    </xf>
  </cellXfs>
  <cellStyles count="3">
    <cellStyle name="Komma" xfId="2" builtinId="3"/>
    <cellStyle name="Procent" xfId="1" builtinId="5"/>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Liquiditeit</a:t>
            </a:r>
            <a:r>
              <a:rPr lang="nl-BE" baseline="0"/>
              <a:t> in ruime en enge zin van Reynders etiketten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lineChart>
        <c:grouping val="standard"/>
        <c:varyColors val="0"/>
        <c:ser>
          <c:idx val="0"/>
          <c:order val="0"/>
          <c:tx>
            <c:strRef>
              <c:f>Liquiditeit!$A$3</c:f>
              <c:strCache>
                <c:ptCount val="1"/>
                <c:pt idx="0">
                  <c:v>Liquiditeit in ruime zin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Liquiditeit!$B$5:$D$5</c:f>
              <c:strCache>
                <c:ptCount val="3"/>
                <c:pt idx="0">
                  <c:v>Boekjaar 1</c:v>
                </c:pt>
                <c:pt idx="1">
                  <c:v>Boekjaar 2</c:v>
                </c:pt>
                <c:pt idx="2">
                  <c:v>Boekjaar 3</c:v>
                </c:pt>
              </c:strCache>
            </c:strRef>
          </c:cat>
          <c:val>
            <c:numRef>
              <c:f>Liquiditeit!$B$3:$D$3</c:f>
              <c:numCache>
                <c:formatCode>0.00</c:formatCode>
                <c:ptCount val="3"/>
                <c:pt idx="0">
                  <c:v>4.8537530031973422</c:v>
                </c:pt>
                <c:pt idx="1">
                  <c:v>4.9781036475777807</c:v>
                </c:pt>
                <c:pt idx="2">
                  <c:v>4.733807200153243</c:v>
                </c:pt>
              </c:numCache>
            </c:numRef>
          </c:val>
          <c:smooth val="0"/>
          <c:extLst>
            <c:ext xmlns:c16="http://schemas.microsoft.com/office/drawing/2014/chart" uri="{C3380CC4-5D6E-409C-BE32-E72D297353CC}">
              <c16:uniqueId val="{00000000-9FB6-4691-B8B2-959BACAF910D}"/>
            </c:ext>
          </c:extLst>
        </c:ser>
        <c:ser>
          <c:idx val="1"/>
          <c:order val="1"/>
          <c:tx>
            <c:strRef>
              <c:f>Liquiditeit!$A$20</c:f>
              <c:strCache>
                <c:ptCount val="1"/>
                <c:pt idx="0">
                  <c:v>Liquiditeit in enge zin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Liquiditeit!$B$5:$D$5</c:f>
              <c:strCache>
                <c:ptCount val="3"/>
                <c:pt idx="0">
                  <c:v>Boekjaar 1</c:v>
                </c:pt>
                <c:pt idx="1">
                  <c:v>Boekjaar 2</c:v>
                </c:pt>
                <c:pt idx="2">
                  <c:v>Boekjaar 3</c:v>
                </c:pt>
              </c:strCache>
            </c:strRef>
          </c:cat>
          <c:val>
            <c:numRef>
              <c:f>Liquiditeit!$B$20:$D$20</c:f>
              <c:numCache>
                <c:formatCode>0.00</c:formatCode>
                <c:ptCount val="3"/>
                <c:pt idx="0">
                  <c:v>4.2866232450915405</c:v>
                </c:pt>
                <c:pt idx="1">
                  <c:v>4.352666928714445</c:v>
                </c:pt>
                <c:pt idx="2">
                  <c:v>4.1359171491222773</c:v>
                </c:pt>
              </c:numCache>
            </c:numRef>
          </c:val>
          <c:smooth val="0"/>
          <c:extLst>
            <c:ext xmlns:c16="http://schemas.microsoft.com/office/drawing/2014/chart" uri="{C3380CC4-5D6E-409C-BE32-E72D297353CC}">
              <c16:uniqueId val="{00000001-9FB6-4691-B8B2-959BACAF910D}"/>
            </c:ext>
          </c:extLst>
        </c:ser>
        <c:dLbls>
          <c:dLblPos val="ctr"/>
          <c:showLegendKey val="0"/>
          <c:showVal val="1"/>
          <c:showCatName val="0"/>
          <c:showSerName val="0"/>
          <c:showPercent val="0"/>
          <c:showBubbleSize val="0"/>
        </c:dLbls>
        <c:smooth val="0"/>
        <c:axId val="365808800"/>
        <c:axId val="365807488"/>
      </c:lineChart>
      <c:catAx>
        <c:axId val="3658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Jaren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65807488"/>
        <c:crosses val="autoZero"/>
        <c:auto val="1"/>
        <c:lblAlgn val="ctr"/>
        <c:lblOffset val="100"/>
        <c:noMultiLvlLbl val="0"/>
      </c:catAx>
      <c:valAx>
        <c:axId val="36580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Liquiditeit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6580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Solvabiliteit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Solvabiliteit!$B$1:$D$1</c:f>
              <c:strCache>
                <c:ptCount val="3"/>
                <c:pt idx="0">
                  <c:v>Boekjaar1</c:v>
                </c:pt>
                <c:pt idx="1">
                  <c:v>Boekjaar2</c:v>
                </c:pt>
                <c:pt idx="2">
                  <c:v>Boekjaar3</c:v>
                </c:pt>
              </c:strCache>
            </c:strRef>
          </c:cat>
          <c:val>
            <c:numRef>
              <c:f>Solvabiliteit!$B$4:$D$4</c:f>
              <c:numCache>
                <c:formatCode>0.00%</c:formatCode>
                <c:ptCount val="3"/>
                <c:pt idx="0">
                  <c:v>0.8309716323233679</c:v>
                </c:pt>
                <c:pt idx="1">
                  <c:v>0.83264958228056862</c:v>
                </c:pt>
                <c:pt idx="2">
                  <c:v>0.81888424979617613</c:v>
                </c:pt>
              </c:numCache>
            </c:numRef>
          </c:val>
          <c:extLst>
            <c:ext xmlns:c16="http://schemas.microsoft.com/office/drawing/2014/chart" uri="{C3380CC4-5D6E-409C-BE32-E72D297353CC}">
              <c16:uniqueId val="{00000000-585B-4B3E-B106-7598AB4E56D2}"/>
            </c:ext>
          </c:extLst>
        </c:ser>
        <c:dLbls>
          <c:dLblPos val="outEnd"/>
          <c:showLegendKey val="0"/>
          <c:showVal val="1"/>
          <c:showCatName val="0"/>
          <c:showSerName val="0"/>
          <c:showPercent val="0"/>
          <c:showBubbleSize val="0"/>
        </c:dLbls>
        <c:gapWidth val="219"/>
        <c:overlap val="-27"/>
        <c:axId val="596235512"/>
        <c:axId val="596233544"/>
      </c:barChart>
      <c:catAx>
        <c:axId val="59623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Jaren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96233544"/>
        <c:crosses val="autoZero"/>
        <c:auto val="1"/>
        <c:lblAlgn val="ctr"/>
        <c:lblOffset val="100"/>
        <c:noMultiLvlLbl val="0"/>
      </c:catAx>
      <c:valAx>
        <c:axId val="59623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Solvabiliteit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9623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areaChart>
        <c:grouping val="standard"/>
        <c:varyColors val="0"/>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REV!$B$1:$D$1</c:f>
              <c:strCache>
                <c:ptCount val="3"/>
                <c:pt idx="0">
                  <c:v>Boekjaar 1</c:v>
                </c:pt>
                <c:pt idx="1">
                  <c:v>Boekjaar 2</c:v>
                </c:pt>
                <c:pt idx="2">
                  <c:v>Boekjaar 3</c:v>
                </c:pt>
              </c:strCache>
            </c:strRef>
          </c:cat>
          <c:val>
            <c:numRef>
              <c:f>REV!$B$4:$D$4</c:f>
              <c:numCache>
                <c:formatCode>0.00%</c:formatCode>
                <c:ptCount val="3"/>
                <c:pt idx="0">
                  <c:v>0.31063481545907112</c:v>
                </c:pt>
                <c:pt idx="1">
                  <c:v>0.30005470440252013</c:v>
                </c:pt>
                <c:pt idx="2">
                  <c:v>0.31769072210379218</c:v>
                </c:pt>
              </c:numCache>
            </c:numRef>
          </c:val>
          <c:extLst>
            <c:ext xmlns:c16="http://schemas.microsoft.com/office/drawing/2014/chart" uri="{C3380CC4-5D6E-409C-BE32-E72D297353CC}">
              <c16:uniqueId val="{00000000-3194-4A23-87FE-F7C7779AC136}"/>
            </c:ext>
          </c:extLst>
        </c:ser>
        <c:dLbls>
          <c:showLegendKey val="0"/>
          <c:showVal val="1"/>
          <c:showCatName val="0"/>
          <c:showSerName val="0"/>
          <c:showPercent val="0"/>
          <c:showBubbleSize val="0"/>
        </c:dLbls>
        <c:axId val="624118584"/>
        <c:axId val="624125144"/>
      </c:areaChart>
      <c:catAx>
        <c:axId val="62411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Jaren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24125144"/>
        <c:crosses val="autoZero"/>
        <c:auto val="1"/>
        <c:lblAlgn val="ctr"/>
        <c:lblOffset val="100"/>
        <c:noMultiLvlLbl val="0"/>
      </c:catAx>
      <c:valAx>
        <c:axId val="624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REV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24118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Klant</a:t>
            </a:r>
            <a:r>
              <a:rPr lang="nl-BE" baseline="0"/>
              <a:t> -en leverancierskrediet</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bar"/>
        <c:grouping val="clustered"/>
        <c:varyColors val="0"/>
        <c:ser>
          <c:idx val="0"/>
          <c:order val="0"/>
          <c:tx>
            <c:strRef>
              <c:f>KlantLevKrediet!$A$3</c:f>
              <c:strCache>
                <c:ptCount val="1"/>
                <c:pt idx="0">
                  <c:v>Klantenkrediet</c:v>
                </c:pt>
              </c:strCache>
            </c:strRef>
          </c:tx>
          <c:spPr>
            <a:solidFill>
              <a:schemeClr val="accent1"/>
            </a:solidFill>
            <a:ln>
              <a:noFill/>
            </a:ln>
            <a:effectLst/>
          </c:spPr>
          <c:invertIfNegative val="0"/>
          <c:val>
            <c:numRef>
              <c:f>KlantLevKrediet!$B$3:$D$3</c:f>
              <c:numCache>
                <c:formatCode>0.00</c:formatCode>
                <c:ptCount val="3"/>
                <c:pt idx="0">
                  <c:v>64.69619039613174</c:v>
                </c:pt>
                <c:pt idx="1">
                  <c:v>75.316796141696088</c:v>
                </c:pt>
                <c:pt idx="2">
                  <c:v>81.153851423554926</c:v>
                </c:pt>
              </c:numCache>
            </c:numRef>
          </c:val>
          <c:extLst>
            <c:ext xmlns:c16="http://schemas.microsoft.com/office/drawing/2014/chart" uri="{C3380CC4-5D6E-409C-BE32-E72D297353CC}">
              <c16:uniqueId val="{00000000-A99F-4214-B23D-EB16CB1A00F4}"/>
            </c:ext>
          </c:extLst>
        </c:ser>
        <c:ser>
          <c:idx val="1"/>
          <c:order val="1"/>
          <c:tx>
            <c:strRef>
              <c:f>KlantLevKrediet!$A$7</c:f>
              <c:strCache>
                <c:ptCount val="1"/>
                <c:pt idx="0">
                  <c:v>Leverancierskrediet </c:v>
                </c:pt>
              </c:strCache>
            </c:strRef>
          </c:tx>
          <c:spPr>
            <a:solidFill>
              <a:schemeClr val="accent2"/>
            </a:solidFill>
            <a:ln>
              <a:noFill/>
            </a:ln>
            <a:effectLst/>
          </c:spPr>
          <c:invertIfNegative val="0"/>
          <c:val>
            <c:numRef>
              <c:f>KlantLevKrediet!$B$7:$D$7</c:f>
              <c:numCache>
                <c:formatCode>0.00</c:formatCode>
                <c:ptCount val="3"/>
                <c:pt idx="0">
                  <c:v>16.238610401829742</c:v>
                </c:pt>
                <c:pt idx="1">
                  <c:v>13.463974281234604</c:v>
                </c:pt>
                <c:pt idx="2">
                  <c:v>20.276396214410251</c:v>
                </c:pt>
              </c:numCache>
            </c:numRef>
          </c:val>
          <c:extLst>
            <c:ext xmlns:c16="http://schemas.microsoft.com/office/drawing/2014/chart" uri="{C3380CC4-5D6E-409C-BE32-E72D297353CC}">
              <c16:uniqueId val="{00000001-A99F-4214-B23D-EB16CB1A00F4}"/>
            </c:ext>
          </c:extLst>
        </c:ser>
        <c:ser>
          <c:idx val="2"/>
          <c:order val="2"/>
          <c:tx>
            <c:strRef>
              <c:f>KlantLevKrediet!$A$11</c:f>
              <c:strCache>
                <c:ptCount val="1"/>
                <c:pt idx="0">
                  <c:v>Totaal aantal dagen voorraad+klantenkrediet</c:v>
                </c:pt>
              </c:strCache>
            </c:strRef>
          </c:tx>
          <c:spPr>
            <a:solidFill>
              <a:schemeClr val="accent3"/>
            </a:solidFill>
            <a:ln>
              <a:noFill/>
            </a:ln>
            <a:effectLst/>
          </c:spPr>
          <c:invertIfNegative val="0"/>
          <c:val>
            <c:numRef>
              <c:f>KlantLevKrediet!$B$11:$D$11</c:f>
              <c:numCache>
                <c:formatCode>0.00</c:formatCode>
                <c:ptCount val="3"/>
                <c:pt idx="0">
                  <c:v>72.424545181300218</c:v>
                </c:pt>
                <c:pt idx="1">
                  <c:v>83.045150926864565</c:v>
                </c:pt>
                <c:pt idx="2">
                  <c:v>88.882206208723403</c:v>
                </c:pt>
              </c:numCache>
            </c:numRef>
          </c:val>
          <c:extLst>
            <c:ext xmlns:c16="http://schemas.microsoft.com/office/drawing/2014/chart" uri="{C3380CC4-5D6E-409C-BE32-E72D297353CC}">
              <c16:uniqueId val="{00000002-A99F-4214-B23D-EB16CB1A00F4}"/>
            </c:ext>
          </c:extLst>
        </c:ser>
        <c:dLbls>
          <c:showLegendKey val="0"/>
          <c:showVal val="0"/>
          <c:showCatName val="0"/>
          <c:showSerName val="0"/>
          <c:showPercent val="0"/>
          <c:showBubbleSize val="0"/>
        </c:dLbls>
        <c:gapWidth val="182"/>
        <c:axId val="616880784"/>
        <c:axId val="616881112"/>
      </c:barChart>
      <c:catAx>
        <c:axId val="6168807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16881112"/>
        <c:crosses val="autoZero"/>
        <c:auto val="1"/>
        <c:lblAlgn val="ctr"/>
        <c:lblOffset val="100"/>
        <c:noMultiLvlLbl val="0"/>
      </c:catAx>
      <c:valAx>
        <c:axId val="616881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1688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Omloopsnelheid</a:t>
            </a:r>
            <a:r>
              <a:rPr lang="nl-BE" baseline="0"/>
              <a:t> voorraden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Voorraad!$B$1:$D$1</c:f>
              <c:strCache>
                <c:ptCount val="3"/>
                <c:pt idx="0">
                  <c:v>Boekjaar 1</c:v>
                </c:pt>
                <c:pt idx="1">
                  <c:v>Boekjaar 2</c:v>
                </c:pt>
                <c:pt idx="2">
                  <c:v>Boekjaar 3</c:v>
                </c:pt>
              </c:strCache>
            </c:strRef>
          </c:cat>
          <c:val>
            <c:numRef>
              <c:f>Voorraad!$B$3:$D$3</c:f>
              <c:numCache>
                <c:formatCode>0.00</c:formatCode>
                <c:ptCount val="3"/>
                <c:pt idx="0">
                  <c:v>7.7283547851684826</c:v>
                </c:pt>
                <c:pt idx="1">
                  <c:v>7.6493910173969466</c:v>
                </c:pt>
                <c:pt idx="2">
                  <c:v>6.8353445587872246</c:v>
                </c:pt>
              </c:numCache>
            </c:numRef>
          </c:val>
          <c:smooth val="0"/>
          <c:extLst>
            <c:ext xmlns:c16="http://schemas.microsoft.com/office/drawing/2014/chart" uri="{C3380CC4-5D6E-409C-BE32-E72D297353CC}">
              <c16:uniqueId val="{00000000-FE39-436F-B904-99027157372F}"/>
            </c:ext>
          </c:extLst>
        </c:ser>
        <c:dLbls>
          <c:dLblPos val="t"/>
          <c:showLegendKey val="0"/>
          <c:showVal val="1"/>
          <c:showCatName val="0"/>
          <c:showSerName val="0"/>
          <c:showPercent val="0"/>
          <c:showBubbleSize val="0"/>
        </c:dLbls>
        <c:smooth val="0"/>
        <c:axId val="617688496"/>
        <c:axId val="509098616"/>
      </c:lineChart>
      <c:catAx>
        <c:axId val="6176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09098616"/>
        <c:crosses val="autoZero"/>
        <c:auto val="1"/>
        <c:lblAlgn val="ctr"/>
        <c:lblOffset val="100"/>
        <c:noMultiLvlLbl val="0"/>
      </c:catAx>
      <c:valAx>
        <c:axId val="509098616"/>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1768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Nettobedrijfskapitaal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Nettobedrijfskapitaal!$B$22:$D$22</c:f>
              <c:strCache>
                <c:ptCount val="3"/>
                <c:pt idx="0">
                  <c:v>Boekjaar 1</c:v>
                </c:pt>
                <c:pt idx="1">
                  <c:v>Boekjaar 2</c:v>
                </c:pt>
                <c:pt idx="2">
                  <c:v>Boekjaar 3</c:v>
                </c:pt>
              </c:strCache>
            </c:strRef>
          </c:cat>
          <c:val>
            <c:numRef>
              <c:f>Nettobedrijfskapitaal!$B$37:$D$37</c:f>
              <c:numCache>
                <c:formatCode>#,##0.00</c:formatCode>
                <c:ptCount val="3"/>
                <c:pt idx="0">
                  <c:v>17358712</c:v>
                </c:pt>
                <c:pt idx="1">
                  <c:v>18125915</c:v>
                </c:pt>
                <c:pt idx="2">
                  <c:v>20388851</c:v>
                </c:pt>
              </c:numCache>
            </c:numRef>
          </c:val>
          <c:extLst>
            <c:ext xmlns:c16="http://schemas.microsoft.com/office/drawing/2014/chart" uri="{C3380CC4-5D6E-409C-BE32-E72D297353CC}">
              <c16:uniqueId val="{00000000-399B-43CD-996B-FD84F0118674}"/>
            </c:ext>
          </c:extLst>
        </c:ser>
        <c:dLbls>
          <c:dLblPos val="outEnd"/>
          <c:showLegendKey val="0"/>
          <c:showVal val="1"/>
          <c:showCatName val="0"/>
          <c:showSerName val="0"/>
          <c:showPercent val="0"/>
          <c:showBubbleSize val="0"/>
        </c:dLbls>
        <c:gapWidth val="219"/>
        <c:overlap val="-27"/>
        <c:axId val="616865368"/>
        <c:axId val="616868648"/>
      </c:barChart>
      <c:catAx>
        <c:axId val="61686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Jaren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16868648"/>
        <c:crosses val="autoZero"/>
        <c:auto val="1"/>
        <c:lblAlgn val="ctr"/>
        <c:lblOffset val="100"/>
        <c:noMultiLvlLbl val="0"/>
      </c:catAx>
      <c:valAx>
        <c:axId val="61686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Nettobedrijfskapitaal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616865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323849</xdr:colOff>
      <xdr:row>1</xdr:row>
      <xdr:rowOff>185737</xdr:rowOff>
    </xdr:from>
    <xdr:to>
      <xdr:col>13</xdr:col>
      <xdr:colOff>542924</xdr:colOff>
      <xdr:row>20</xdr:row>
      <xdr:rowOff>66675</xdr:rowOff>
    </xdr:to>
    <xdr:graphicFrame macro="">
      <xdr:nvGraphicFramePr>
        <xdr:cNvPr id="2" name="Grafiek 1">
          <a:extLst>
            <a:ext uri="{FF2B5EF4-FFF2-40B4-BE49-F238E27FC236}">
              <a16:creationId xmlns:a16="http://schemas.microsoft.com/office/drawing/2014/main" id="{F2C73091-7786-4E96-8EB0-5C06C7DB3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4</xdr:row>
      <xdr:rowOff>14287</xdr:rowOff>
    </xdr:from>
    <xdr:to>
      <xdr:col>11</xdr:col>
      <xdr:colOff>523875</xdr:colOff>
      <xdr:row>18</xdr:row>
      <xdr:rowOff>90487</xdr:rowOff>
    </xdr:to>
    <xdr:graphicFrame macro="">
      <xdr:nvGraphicFramePr>
        <xdr:cNvPr id="2" name="Grafiek 1">
          <a:extLst>
            <a:ext uri="{FF2B5EF4-FFF2-40B4-BE49-F238E27FC236}">
              <a16:creationId xmlns:a16="http://schemas.microsoft.com/office/drawing/2014/main" id="{AADD0293-EB21-4930-A1D1-8572AF3AA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xdr:colOff>
      <xdr:row>2</xdr:row>
      <xdr:rowOff>14287</xdr:rowOff>
    </xdr:from>
    <xdr:to>
      <xdr:col>13</xdr:col>
      <xdr:colOff>609599</xdr:colOff>
      <xdr:row>16</xdr:row>
      <xdr:rowOff>123825</xdr:rowOff>
    </xdr:to>
    <xdr:graphicFrame macro="">
      <xdr:nvGraphicFramePr>
        <xdr:cNvPr id="2" name="Grafiek 1">
          <a:extLst>
            <a:ext uri="{FF2B5EF4-FFF2-40B4-BE49-F238E27FC236}">
              <a16:creationId xmlns:a16="http://schemas.microsoft.com/office/drawing/2014/main" id="{B38C08D7-0B49-4B51-8675-ABBD74F4D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233362</xdr:colOff>
      <xdr:row>1</xdr:row>
      <xdr:rowOff>71437</xdr:rowOff>
    </xdr:from>
    <xdr:to>
      <xdr:col>11</xdr:col>
      <xdr:colOff>538162</xdr:colOff>
      <xdr:row>11</xdr:row>
      <xdr:rowOff>52387</xdr:rowOff>
    </xdr:to>
    <xdr:graphicFrame macro="">
      <xdr:nvGraphicFramePr>
        <xdr:cNvPr id="2" name="Grafiek 1">
          <a:extLst>
            <a:ext uri="{FF2B5EF4-FFF2-40B4-BE49-F238E27FC236}">
              <a16:creationId xmlns:a16="http://schemas.microsoft.com/office/drawing/2014/main" id="{0B468F9F-F609-4D99-B9CE-5B78E473F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185736</xdr:rowOff>
    </xdr:from>
    <xdr:to>
      <xdr:col>4</xdr:col>
      <xdr:colOff>9524</xdr:colOff>
      <xdr:row>20</xdr:row>
      <xdr:rowOff>171449</xdr:rowOff>
    </xdr:to>
    <xdr:graphicFrame macro="">
      <xdr:nvGraphicFramePr>
        <xdr:cNvPr id="2" name="Grafiek 1">
          <a:extLst>
            <a:ext uri="{FF2B5EF4-FFF2-40B4-BE49-F238E27FC236}">
              <a16:creationId xmlns:a16="http://schemas.microsoft.com/office/drawing/2014/main" id="{B5825DF0-DCF7-4005-88B0-2573E6585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476250</xdr:colOff>
      <xdr:row>21</xdr:row>
      <xdr:rowOff>61912</xdr:rowOff>
    </xdr:from>
    <xdr:to>
      <xdr:col>12</xdr:col>
      <xdr:colOff>171450</xdr:colOff>
      <xdr:row>35</xdr:row>
      <xdr:rowOff>138112</xdr:rowOff>
    </xdr:to>
    <xdr:graphicFrame macro="">
      <xdr:nvGraphicFramePr>
        <xdr:cNvPr id="2" name="Grafiek 1">
          <a:extLst>
            <a:ext uri="{FF2B5EF4-FFF2-40B4-BE49-F238E27FC236}">
              <a16:creationId xmlns:a16="http://schemas.microsoft.com/office/drawing/2014/main" id="{19522155-6F5D-442E-8DB5-8DCC02628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workbookViewId="0">
      <selection activeCell="A10" sqref="A10"/>
    </sheetView>
  </sheetViews>
  <sheetFormatPr defaultRowHeight="15"/>
  <cols>
    <col min="1" max="1" width="113.28515625" bestFit="1" customWidth="1"/>
    <col min="2" max="2" width="11.7109375" bestFit="1" customWidth="1"/>
    <col min="3" max="4" width="14.28515625" customWidth="1"/>
    <col min="5" max="5" width="14.28515625" bestFit="1" customWidth="1"/>
    <col min="6" max="6" width="13.85546875" bestFit="1" customWidth="1"/>
    <col min="7" max="10" width="12.7109375" bestFit="1" customWidth="1"/>
  </cols>
  <sheetData>
    <row r="1" spans="1:10">
      <c r="A1" s="6" t="s">
        <v>126</v>
      </c>
      <c r="B1" s="6"/>
    </row>
    <row r="2" spans="1:10">
      <c r="A2" s="7"/>
      <c r="B2" s="7" t="s">
        <v>119</v>
      </c>
      <c r="C2" s="52" t="s">
        <v>3</v>
      </c>
      <c r="D2" s="52" t="s">
        <v>4</v>
      </c>
      <c r="E2" s="53" t="s">
        <v>5</v>
      </c>
    </row>
    <row r="3" spans="1:10">
      <c r="A3" s="54" t="s">
        <v>127</v>
      </c>
      <c r="B3" s="54" t="s">
        <v>189</v>
      </c>
      <c r="C3" s="50">
        <f>SUM(C4:C8)</f>
        <v>48011900</v>
      </c>
      <c r="D3" s="50">
        <f>SUM(D4:D8)</f>
        <v>51457841</v>
      </c>
      <c r="E3" s="50">
        <f>SUM(E4:E8)</f>
        <v>53850219</v>
      </c>
    </row>
    <row r="4" spans="1:10">
      <c r="A4" s="20" t="s">
        <v>128</v>
      </c>
      <c r="B4" s="20">
        <v>70</v>
      </c>
      <c r="C4" s="15">
        <v>46960684</v>
      </c>
      <c r="D4" s="15">
        <v>50066626</v>
      </c>
      <c r="E4" s="15">
        <v>52308233</v>
      </c>
    </row>
    <row r="5" spans="1:10">
      <c r="A5" s="20" t="s">
        <v>129</v>
      </c>
      <c r="B5" s="20">
        <v>71</v>
      </c>
      <c r="C5" s="15">
        <v>48534</v>
      </c>
      <c r="D5" s="15">
        <v>261886</v>
      </c>
      <c r="E5" s="15">
        <v>309332</v>
      </c>
    </row>
    <row r="6" spans="1:10">
      <c r="A6" s="20" t="s">
        <v>130</v>
      </c>
      <c r="B6" s="20">
        <v>72</v>
      </c>
      <c r="C6" s="43">
        <v>0</v>
      </c>
      <c r="D6" s="43">
        <v>0</v>
      </c>
      <c r="E6" s="47">
        <v>0</v>
      </c>
    </row>
    <row r="7" spans="1:10">
      <c r="A7" s="20" t="s">
        <v>131</v>
      </c>
      <c r="B7" s="20">
        <v>74</v>
      </c>
      <c r="C7" s="15">
        <v>948083</v>
      </c>
      <c r="D7" s="15">
        <v>1041846</v>
      </c>
      <c r="E7" s="15">
        <v>1083883</v>
      </c>
    </row>
    <row r="8" spans="1:10">
      <c r="A8" s="20" t="s">
        <v>187</v>
      </c>
      <c r="B8" s="20" t="s">
        <v>188</v>
      </c>
      <c r="C8" s="15">
        <v>54599</v>
      </c>
      <c r="D8" s="15">
        <v>87483</v>
      </c>
      <c r="E8" s="15">
        <v>148771</v>
      </c>
    </row>
    <row r="9" spans="1:10">
      <c r="A9" s="54" t="s">
        <v>132</v>
      </c>
      <c r="B9" s="54" t="s">
        <v>190</v>
      </c>
      <c r="C9" s="50">
        <f>C10+C13+C14+C15+C16+C17+C18+C19</f>
        <v>38736640</v>
      </c>
      <c r="D9" s="50">
        <f>D10+D13+D14+D15+D16+D17+D18+D19</f>
        <v>42387019</v>
      </c>
      <c r="E9" s="50">
        <f>E10+E13+E14+E15+E16+E17+E18+E19</f>
        <v>43564349</v>
      </c>
    </row>
    <row r="10" spans="1:10">
      <c r="A10" s="20" t="s">
        <v>133</v>
      </c>
      <c r="B10" s="20">
        <v>60</v>
      </c>
      <c r="C10" s="15">
        <v>19742546</v>
      </c>
      <c r="D10" s="15">
        <v>21798875</v>
      </c>
      <c r="E10" s="15">
        <v>22316320</v>
      </c>
    </row>
    <row r="11" spans="1:10">
      <c r="A11" s="20" t="s">
        <v>134</v>
      </c>
      <c r="B11" s="20" t="s">
        <v>135</v>
      </c>
      <c r="C11" s="15">
        <v>19873309</v>
      </c>
      <c r="D11" s="15">
        <v>21754146</v>
      </c>
      <c r="E11" s="15">
        <v>22478092</v>
      </c>
    </row>
    <row r="12" spans="1:10">
      <c r="A12" s="20" t="s">
        <v>136</v>
      </c>
      <c r="B12" s="20">
        <v>609</v>
      </c>
      <c r="C12" s="15">
        <v>-130763</v>
      </c>
      <c r="D12" s="15">
        <v>44729</v>
      </c>
      <c r="E12" s="15">
        <v>-161772</v>
      </c>
      <c r="G12" s="9"/>
      <c r="H12" s="9"/>
      <c r="I12" s="9"/>
      <c r="J12" s="9"/>
    </row>
    <row r="13" spans="1:10">
      <c r="A13" s="20" t="s">
        <v>137</v>
      </c>
      <c r="B13" s="20">
        <v>61</v>
      </c>
      <c r="C13" s="15">
        <v>6780891</v>
      </c>
      <c r="D13" s="15">
        <v>7477091</v>
      </c>
      <c r="E13" s="15">
        <v>7656159</v>
      </c>
    </row>
    <row r="14" spans="1:10">
      <c r="A14" s="20" t="s">
        <v>138</v>
      </c>
      <c r="B14" s="20">
        <v>62</v>
      </c>
      <c r="C14" s="15">
        <v>9558972</v>
      </c>
      <c r="D14" s="15">
        <v>10733274</v>
      </c>
      <c r="E14" s="15">
        <v>11261990</v>
      </c>
    </row>
    <row r="15" spans="1:10">
      <c r="A15" s="20" t="s">
        <v>139</v>
      </c>
      <c r="B15" s="20">
        <v>630</v>
      </c>
      <c r="C15" s="15">
        <v>2333165</v>
      </c>
      <c r="D15" s="15">
        <v>2243056</v>
      </c>
      <c r="E15" s="15">
        <v>2091844</v>
      </c>
    </row>
    <row r="16" spans="1:10" ht="50.25" customHeight="1">
      <c r="A16" s="20" t="s">
        <v>140</v>
      </c>
      <c r="B16" s="20" t="s">
        <v>141</v>
      </c>
      <c r="C16" s="15">
        <v>240289</v>
      </c>
      <c r="D16" s="15">
        <v>50275</v>
      </c>
      <c r="E16" s="15">
        <v>134899</v>
      </c>
    </row>
    <row r="17" spans="1:5" ht="15.75" customHeight="1">
      <c r="A17" s="20" t="s">
        <v>142</v>
      </c>
      <c r="B17" s="20" t="s">
        <v>192</v>
      </c>
      <c r="C17" s="43">
        <v>0</v>
      </c>
      <c r="D17" s="43">
        <v>0</v>
      </c>
      <c r="E17" s="43">
        <v>0</v>
      </c>
    </row>
    <row r="18" spans="1:5">
      <c r="A18" s="20" t="s">
        <v>143</v>
      </c>
      <c r="B18" s="20" t="s">
        <v>144</v>
      </c>
      <c r="C18" s="15">
        <v>80777</v>
      </c>
      <c r="D18" s="15">
        <v>84448</v>
      </c>
      <c r="E18" s="15">
        <v>103137</v>
      </c>
    </row>
    <row r="19" spans="1:5" ht="21.75" customHeight="1">
      <c r="A19" s="20" t="s">
        <v>191</v>
      </c>
      <c r="B19" s="20" t="s">
        <v>203</v>
      </c>
      <c r="C19" s="43">
        <v>0</v>
      </c>
      <c r="D19" s="43">
        <v>0</v>
      </c>
      <c r="E19" s="43">
        <v>0</v>
      </c>
    </row>
    <row r="20" spans="1:5" ht="24.75" customHeight="1">
      <c r="A20" s="49" t="s">
        <v>145</v>
      </c>
      <c r="B20" s="51">
        <v>9901</v>
      </c>
      <c r="C20" s="50">
        <f>C3-C9</f>
        <v>9275260</v>
      </c>
      <c r="D20" s="50">
        <f>D3-D9</f>
        <v>9070822</v>
      </c>
      <c r="E20" s="50">
        <f>E3-E9</f>
        <v>10285870</v>
      </c>
    </row>
    <row r="21" spans="1:5">
      <c r="A21" s="54" t="s">
        <v>146</v>
      </c>
      <c r="B21" s="54" t="s">
        <v>193</v>
      </c>
      <c r="C21" s="50">
        <f>C22+C26</f>
        <v>423085</v>
      </c>
      <c r="D21" s="50">
        <f>D22+D26</f>
        <v>462869</v>
      </c>
      <c r="E21" s="50">
        <f>E22+E26</f>
        <v>527794</v>
      </c>
    </row>
    <row r="22" spans="1:5">
      <c r="A22" s="20" t="s">
        <v>200</v>
      </c>
      <c r="B22" s="20">
        <v>75</v>
      </c>
      <c r="C22" s="42">
        <f>C23+C24+C25</f>
        <v>423085</v>
      </c>
      <c r="D22" s="42">
        <f>D23+D24+D25</f>
        <v>462869</v>
      </c>
      <c r="E22" s="42">
        <f>E23+E24+E25</f>
        <v>527794</v>
      </c>
    </row>
    <row r="23" spans="1:5">
      <c r="A23" s="20" t="s">
        <v>147</v>
      </c>
      <c r="B23" s="20">
        <v>750</v>
      </c>
      <c r="C23" s="43">
        <v>0</v>
      </c>
      <c r="D23" s="43">
        <v>0</v>
      </c>
      <c r="E23" s="43">
        <v>0</v>
      </c>
    </row>
    <row r="24" spans="1:5">
      <c r="A24" s="20" t="s">
        <v>148</v>
      </c>
      <c r="B24" s="20">
        <v>751</v>
      </c>
      <c r="C24">
        <v>710</v>
      </c>
      <c r="D24">
        <v>840</v>
      </c>
      <c r="E24">
        <v>385</v>
      </c>
    </row>
    <row r="25" spans="1:5">
      <c r="A25" s="20" t="s">
        <v>149</v>
      </c>
      <c r="B25" s="20" t="s">
        <v>150</v>
      </c>
      <c r="C25" s="15">
        <v>422375</v>
      </c>
      <c r="D25" s="15">
        <v>462029</v>
      </c>
      <c r="E25" s="15">
        <v>527409</v>
      </c>
    </row>
    <row r="26" spans="1:5">
      <c r="A26" s="20" t="s">
        <v>194</v>
      </c>
      <c r="B26" s="20" t="s">
        <v>195</v>
      </c>
      <c r="C26" s="48">
        <v>0</v>
      </c>
      <c r="D26" s="48">
        <v>0</v>
      </c>
      <c r="E26" s="48">
        <v>0</v>
      </c>
    </row>
    <row r="27" spans="1:5">
      <c r="A27" s="54" t="s">
        <v>151</v>
      </c>
      <c r="B27" s="54" t="s">
        <v>196</v>
      </c>
      <c r="C27" s="50">
        <f>C28+C32</f>
        <v>42566</v>
      </c>
      <c r="D27" s="50">
        <f>D28+D32</f>
        <v>37905</v>
      </c>
      <c r="E27" s="50">
        <f>E28+E32</f>
        <v>38279</v>
      </c>
    </row>
    <row r="28" spans="1:5">
      <c r="A28" s="20" t="s">
        <v>197</v>
      </c>
      <c r="B28" s="20">
        <v>65</v>
      </c>
      <c r="C28" s="42">
        <f>C29+C30+C31</f>
        <v>42566</v>
      </c>
      <c r="D28" s="42">
        <f>D29+D30+D31</f>
        <v>37905</v>
      </c>
      <c r="E28" s="42">
        <f>E29+E30+E31</f>
        <v>38279</v>
      </c>
    </row>
    <row r="29" spans="1:5">
      <c r="A29" s="20" t="s">
        <v>152</v>
      </c>
      <c r="B29" s="20">
        <v>650</v>
      </c>
      <c r="C29" s="15">
        <v>0</v>
      </c>
      <c r="D29" s="15">
        <v>4524</v>
      </c>
      <c r="E29" s="43">
        <v>0</v>
      </c>
    </row>
    <row r="30" spans="1:5" ht="24" customHeight="1">
      <c r="A30" s="59" t="s">
        <v>153</v>
      </c>
      <c r="B30" s="20">
        <v>651</v>
      </c>
      <c r="C30" s="43">
        <v>0</v>
      </c>
      <c r="D30" s="43">
        <v>0</v>
      </c>
      <c r="E30" s="43">
        <v>0</v>
      </c>
    </row>
    <row r="31" spans="1:5">
      <c r="A31" s="20" t="s">
        <v>154</v>
      </c>
      <c r="B31" s="20" t="s">
        <v>155</v>
      </c>
      <c r="C31" s="15">
        <v>42566</v>
      </c>
      <c r="D31" s="15">
        <v>33381</v>
      </c>
      <c r="E31" s="15">
        <v>38279</v>
      </c>
    </row>
    <row r="32" spans="1:5">
      <c r="A32" s="20" t="s">
        <v>198</v>
      </c>
      <c r="B32" s="20" t="s">
        <v>199</v>
      </c>
      <c r="C32" s="43">
        <v>0</v>
      </c>
      <c r="D32" s="43">
        <v>0</v>
      </c>
      <c r="E32" s="43">
        <v>0</v>
      </c>
    </row>
    <row r="33" spans="1:6">
      <c r="A33" s="55" t="s">
        <v>201</v>
      </c>
      <c r="B33" s="54">
        <v>9903</v>
      </c>
      <c r="C33" s="50">
        <f>C20+C21-C27</f>
        <v>9655779</v>
      </c>
      <c r="D33" s="50">
        <f>D20+D21-D27</f>
        <v>9495786</v>
      </c>
      <c r="E33" s="50">
        <f>E20+E21-E27</f>
        <v>10775385</v>
      </c>
    </row>
    <row r="34" spans="1:6">
      <c r="A34" s="20" t="s">
        <v>156</v>
      </c>
      <c r="B34" s="20">
        <v>780</v>
      </c>
      <c r="C34" s="42">
        <v>0</v>
      </c>
      <c r="D34" s="43">
        <v>0</v>
      </c>
      <c r="E34" s="43">
        <v>0</v>
      </c>
    </row>
    <row r="35" spans="1:6">
      <c r="A35" s="20" t="s">
        <v>157</v>
      </c>
      <c r="B35" s="20">
        <v>680</v>
      </c>
      <c r="C35" s="42">
        <v>0</v>
      </c>
      <c r="D35" s="43">
        <v>0</v>
      </c>
      <c r="E35" s="42">
        <v>0</v>
      </c>
    </row>
    <row r="36" spans="1:6">
      <c r="A36" s="20" t="s">
        <v>158</v>
      </c>
      <c r="B36" s="20" t="s">
        <v>159</v>
      </c>
      <c r="C36" s="15">
        <v>2763387</v>
      </c>
      <c r="D36" s="15">
        <v>2680101</v>
      </c>
      <c r="E36" s="15">
        <v>2519777</v>
      </c>
    </row>
    <row r="37" spans="1:6" ht="30.75" customHeight="1">
      <c r="A37" s="20" t="s">
        <v>160</v>
      </c>
      <c r="B37" s="20" t="s">
        <v>202</v>
      </c>
      <c r="C37" s="15">
        <v>2763387</v>
      </c>
      <c r="D37" s="15">
        <v>2680101</v>
      </c>
      <c r="E37" s="15">
        <v>2519777</v>
      </c>
    </row>
    <row r="38" spans="1:6">
      <c r="A38" s="20" t="s">
        <v>161</v>
      </c>
      <c r="B38" s="20">
        <v>77</v>
      </c>
      <c r="C38" s="43">
        <v>0</v>
      </c>
      <c r="D38" s="43">
        <v>0</v>
      </c>
      <c r="E38" s="43">
        <v>0</v>
      </c>
    </row>
    <row r="39" spans="1:6">
      <c r="A39" s="55" t="s">
        <v>162</v>
      </c>
      <c r="B39" s="54">
        <v>9904</v>
      </c>
      <c r="C39" s="50">
        <f>C33+C34-C36</f>
        <v>6892392</v>
      </c>
      <c r="D39" s="50">
        <f>D33+D34-D36</f>
        <v>6815685</v>
      </c>
      <c r="E39" s="50">
        <f>E33+E34-E36</f>
        <v>8255608</v>
      </c>
    </row>
    <row r="40" spans="1:6">
      <c r="A40" s="20" t="s">
        <v>163</v>
      </c>
      <c r="B40" s="20">
        <v>789</v>
      </c>
      <c r="C40" s="42">
        <v>0</v>
      </c>
      <c r="D40" s="42">
        <v>0</v>
      </c>
      <c r="E40" s="15">
        <v>8924</v>
      </c>
    </row>
    <row r="41" spans="1:6">
      <c r="A41" s="20" t="s">
        <v>164</v>
      </c>
      <c r="B41" s="20">
        <v>689</v>
      </c>
      <c r="C41" s="43">
        <v>0</v>
      </c>
      <c r="D41" s="42">
        <v>0</v>
      </c>
      <c r="E41" s="15">
        <v>421000</v>
      </c>
    </row>
    <row r="42" spans="1:6">
      <c r="A42" s="54" t="s">
        <v>165</v>
      </c>
      <c r="B42" s="54">
        <v>9905</v>
      </c>
      <c r="C42" s="50">
        <f>C39+C40-C41</f>
        <v>6892392</v>
      </c>
      <c r="D42" s="50">
        <f>D39+D40-D41</f>
        <v>6815685</v>
      </c>
      <c r="E42" s="50">
        <f>E39+E40-E41</f>
        <v>7843532</v>
      </c>
    </row>
    <row r="43" spans="1:6">
      <c r="A43" s="7"/>
      <c r="B43" s="7"/>
      <c r="C43" s="43"/>
      <c r="D43" s="43"/>
      <c r="E43" s="43"/>
      <c r="F43" s="47"/>
    </row>
    <row r="44" spans="1:6">
      <c r="A44" s="7"/>
      <c r="B44" s="7"/>
      <c r="C44" s="43"/>
      <c r="D44" s="43"/>
      <c r="E44" s="43"/>
      <c r="F44" s="47"/>
    </row>
    <row r="45" spans="1:6">
      <c r="A45" s="8"/>
      <c r="B45" s="8"/>
      <c r="C45" s="42"/>
      <c r="D45" s="42"/>
      <c r="E45" s="42"/>
      <c r="F45" s="47"/>
    </row>
    <row r="46" spans="1:6">
      <c r="C46" s="43"/>
      <c r="D46" s="43"/>
      <c r="F46" s="47"/>
    </row>
    <row r="47" spans="1:6">
      <c r="C47" s="43"/>
      <c r="D47" s="43"/>
      <c r="F47" s="47"/>
    </row>
    <row r="48" spans="1:6">
      <c r="C48" s="42"/>
      <c r="D48" s="42"/>
      <c r="F48" s="47"/>
    </row>
    <row r="49" spans="3:6">
      <c r="C49" s="43"/>
      <c r="D49" s="43"/>
      <c r="F49" s="47"/>
    </row>
    <row r="50" spans="3:6">
      <c r="C50" s="43"/>
      <c r="D50" s="43"/>
      <c r="F50" s="47"/>
    </row>
    <row r="51" spans="3:6">
      <c r="C51" s="42"/>
      <c r="D51" s="42"/>
      <c r="F51" s="47"/>
    </row>
    <row r="52" spans="3:6">
      <c r="C52" s="42"/>
      <c r="D52" s="42"/>
      <c r="F52" s="47"/>
    </row>
    <row r="53" spans="3:6">
      <c r="C53" s="42"/>
      <c r="D53" s="42"/>
      <c r="F53" s="47"/>
    </row>
    <row r="54" spans="3:6">
      <c r="C54" s="42"/>
      <c r="D54" s="42"/>
      <c r="F54" s="4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2"/>
  <sheetViews>
    <sheetView topLeftCell="A64" workbookViewId="0">
      <selection activeCell="G87" sqref="G87"/>
    </sheetView>
  </sheetViews>
  <sheetFormatPr defaultRowHeight="15"/>
  <cols>
    <col min="1" max="1" width="59.42578125" bestFit="1" customWidth="1"/>
    <col min="3" max="5" width="12.7109375" bestFit="1" customWidth="1"/>
  </cols>
  <sheetData>
    <row r="1" spans="1:7">
      <c r="D1" s="115"/>
    </row>
    <row r="3" spans="1:7">
      <c r="A3" s="13" t="s">
        <v>1</v>
      </c>
      <c r="B3" s="12" t="s">
        <v>2</v>
      </c>
      <c r="C3" s="12" t="s">
        <v>204</v>
      </c>
      <c r="D3" s="12" t="s">
        <v>205</v>
      </c>
      <c r="E3" s="12" t="s">
        <v>206</v>
      </c>
    </row>
    <row r="4" spans="1:7">
      <c r="A4" s="12" t="s">
        <v>7</v>
      </c>
      <c r="B4" s="20">
        <v>20</v>
      </c>
      <c r="C4" s="116">
        <f>Balans!C4/Balans!C$47</f>
        <v>0</v>
      </c>
      <c r="D4" s="116">
        <f>Balans!D4/Balans!D$47</f>
        <v>0</v>
      </c>
      <c r="E4" s="116">
        <f>Balans!E4/Balans!E$47</f>
        <v>0</v>
      </c>
    </row>
    <row r="5" spans="1:7">
      <c r="A5" s="16" t="s">
        <v>6</v>
      </c>
      <c r="B5" s="16" t="s">
        <v>231</v>
      </c>
      <c r="C5" s="117">
        <f>Balans!C5/Balans!C$47</f>
        <v>0.18120031108506834</v>
      </c>
      <c r="D5" s="117">
        <f>Balans!D5/Balans!D$47</f>
        <v>0.16854073362418459</v>
      </c>
      <c r="E5" s="117">
        <f>Balans!E5/Balans!E$47</f>
        <v>0.14263292918708748</v>
      </c>
    </row>
    <row r="6" spans="1:7">
      <c r="A6" s="12" t="s">
        <v>8</v>
      </c>
      <c r="B6" s="20">
        <v>21</v>
      </c>
      <c r="C6" s="116">
        <f>Balans!C6/Balans!C$47</f>
        <v>0</v>
      </c>
      <c r="D6" s="116">
        <f>Balans!D6/Balans!D$47</f>
        <v>0</v>
      </c>
      <c r="E6" s="116">
        <f>Balans!E6/Balans!E$47</f>
        <v>0</v>
      </c>
    </row>
    <row r="7" spans="1:7">
      <c r="A7" s="125" t="s">
        <v>9</v>
      </c>
      <c r="B7" s="125" t="s">
        <v>10</v>
      </c>
      <c r="C7" s="126">
        <f>Balans!C7/Balans!C$47</f>
        <v>0.18117222264708585</v>
      </c>
      <c r="D7" s="126">
        <f>Balans!D7/Balans!D$47</f>
        <v>0.16851324110975477</v>
      </c>
      <c r="E7" s="126">
        <f>Balans!E7/Balans!E$47</f>
        <v>0.14260805341008428</v>
      </c>
      <c r="G7" t="s">
        <v>237</v>
      </c>
    </row>
    <row r="8" spans="1:7">
      <c r="A8" s="12" t="s">
        <v>11</v>
      </c>
      <c r="B8" s="20">
        <v>22</v>
      </c>
      <c r="C8" s="116">
        <f>Balans!C8/Balans!C$47</f>
        <v>3.0689652047171497E-2</v>
      </c>
      <c r="D8" s="116">
        <f>Balans!D8/Balans!D$47</f>
        <v>2.3154672189705093E-2</v>
      </c>
      <c r="E8" s="116">
        <f>Balans!E8/Balans!E$47</f>
        <v>1.4489078737870737E-2</v>
      </c>
    </row>
    <row r="9" spans="1:7">
      <c r="A9" s="12" t="s">
        <v>12</v>
      </c>
      <c r="B9" s="20">
        <v>23</v>
      </c>
      <c r="C9" s="116">
        <f>Balans!C9/Balans!C$47</f>
        <v>0.10316250344832391</v>
      </c>
      <c r="D9" s="116">
        <f>Balans!D9/Balans!D$47</f>
        <v>0.10302537526090855</v>
      </c>
      <c r="E9" s="116">
        <f>Balans!E9/Balans!E$47</f>
        <v>8.7069531312500392E-2</v>
      </c>
    </row>
    <row r="10" spans="1:7">
      <c r="A10" s="12" t="s">
        <v>13</v>
      </c>
      <c r="B10" s="20">
        <v>24</v>
      </c>
      <c r="C10" s="116">
        <f>Balans!C10/Balans!C$47</f>
        <v>1.8822811317078841E-2</v>
      </c>
      <c r="D10" s="116">
        <f>Balans!D10/Balans!D$47</f>
        <v>1.7613977458264256E-2</v>
      </c>
      <c r="E10" s="116">
        <f>Balans!E10/Balans!E$47</f>
        <v>1.4337834013691363E-2</v>
      </c>
    </row>
    <row r="11" spans="1:7">
      <c r="A11" s="12" t="s">
        <v>14</v>
      </c>
      <c r="B11" s="20">
        <v>25</v>
      </c>
      <c r="C11" s="116">
        <f>Balans!C11/Balans!C$47</f>
        <v>1.3131719269320108E-2</v>
      </c>
      <c r="D11" s="116">
        <f>Balans!D11/Balans!D$47</f>
        <v>1.1347480345876359E-2</v>
      </c>
      <c r="E11" s="116">
        <f>Balans!E11/Balans!E$47</f>
        <v>8.9050969870060875E-3</v>
      </c>
    </row>
    <row r="12" spans="1:7">
      <c r="A12" s="12" t="s">
        <v>15</v>
      </c>
      <c r="B12" s="20">
        <v>26</v>
      </c>
      <c r="C12" s="116">
        <f>Balans!C12/Balans!C$47</f>
        <v>1.5365536565191504E-2</v>
      </c>
      <c r="D12" s="116">
        <f>Balans!D12/Balans!D$47</f>
        <v>1.3371735855000519E-2</v>
      </c>
      <c r="E12" s="116">
        <f>Balans!E12/Balans!E$47</f>
        <v>1.7806512359015706E-2</v>
      </c>
    </row>
    <row r="13" spans="1:7">
      <c r="A13" s="12" t="s">
        <v>16</v>
      </c>
      <c r="B13" s="20">
        <v>27</v>
      </c>
      <c r="C13" s="116">
        <f>Balans!C13/Balans!C$47</f>
        <v>0</v>
      </c>
      <c r="D13" s="116">
        <f>Balans!D13/Balans!D$47</f>
        <v>0</v>
      </c>
      <c r="E13" s="116">
        <f>Balans!E13/Balans!E$47</f>
        <v>0</v>
      </c>
    </row>
    <row r="14" spans="1:7">
      <c r="A14" s="12" t="s">
        <v>17</v>
      </c>
      <c r="B14" s="20">
        <v>28</v>
      </c>
      <c r="C14" s="116">
        <f>Balans!C14/Balans!C$47</f>
        <v>2.8088437982489143E-5</v>
      </c>
      <c r="D14" s="116">
        <f>Balans!D14/Balans!D$47</f>
        <v>2.7492514429812764E-5</v>
      </c>
      <c r="E14" s="116">
        <f>Balans!E14/Balans!E$47</f>
        <v>2.487577700318662E-5</v>
      </c>
    </row>
    <row r="15" spans="1:7">
      <c r="A15" s="12" t="s">
        <v>18</v>
      </c>
      <c r="B15" s="12" t="s">
        <v>19</v>
      </c>
      <c r="C15" s="116">
        <f>Balans!C15/Balans!C$47</f>
        <v>0</v>
      </c>
      <c r="D15" s="116">
        <f>Balans!D15/Balans!D$47</f>
        <v>0</v>
      </c>
      <c r="E15" s="116">
        <f>Balans!E15/Balans!E$47</f>
        <v>0</v>
      </c>
    </row>
    <row r="16" spans="1:7">
      <c r="A16" s="12" t="s">
        <v>20</v>
      </c>
      <c r="B16" s="20">
        <v>280</v>
      </c>
      <c r="C16" s="116">
        <f>Balans!C16/Balans!C$47</f>
        <v>0</v>
      </c>
      <c r="D16" s="116">
        <f>Balans!D16/Balans!D$47</f>
        <v>0</v>
      </c>
      <c r="E16" s="116">
        <f>Balans!E16/Balans!E$47</f>
        <v>0</v>
      </c>
    </row>
    <row r="17" spans="1:7">
      <c r="A17" s="12" t="s">
        <v>21</v>
      </c>
      <c r="B17" s="20">
        <v>281</v>
      </c>
      <c r="C17" s="116">
        <f>Balans!C17/Balans!C$47</f>
        <v>0</v>
      </c>
      <c r="D17" s="116">
        <f>Balans!D17/Balans!D$47</f>
        <v>0</v>
      </c>
      <c r="E17" s="116">
        <f>Balans!E17/Balans!E$47</f>
        <v>0</v>
      </c>
    </row>
    <row r="18" spans="1:7">
      <c r="A18" s="12" t="s">
        <v>22</v>
      </c>
      <c r="B18" s="12"/>
      <c r="C18" s="116">
        <f>Balans!C18/Balans!C$47</f>
        <v>0</v>
      </c>
      <c r="D18" s="116">
        <f>Balans!D18/Balans!D$47</f>
        <v>0</v>
      </c>
      <c r="E18" s="116">
        <f>Balans!E18/Balans!E$47</f>
        <v>0</v>
      </c>
    </row>
    <row r="19" spans="1:7">
      <c r="A19" s="12" t="s">
        <v>23</v>
      </c>
      <c r="B19" s="12" t="s">
        <v>24</v>
      </c>
      <c r="C19" s="116">
        <f>Balans!C19/Balans!C$47</f>
        <v>0</v>
      </c>
      <c r="D19" s="116">
        <f>Balans!D19/Balans!D$47</f>
        <v>0</v>
      </c>
      <c r="E19" s="116">
        <f>Balans!E19/Balans!E$47</f>
        <v>0</v>
      </c>
    </row>
    <row r="20" spans="1:7">
      <c r="A20" s="12" t="s">
        <v>20</v>
      </c>
      <c r="B20" s="20">
        <v>282</v>
      </c>
      <c r="C20" s="116">
        <f>Balans!C20/Balans!C$47</f>
        <v>0</v>
      </c>
      <c r="D20" s="116">
        <f>Balans!D20/Balans!D$47</f>
        <v>0</v>
      </c>
      <c r="E20" s="116">
        <f>Balans!E20/Balans!E$47</f>
        <v>0</v>
      </c>
    </row>
    <row r="21" spans="1:7">
      <c r="A21" s="12" t="s">
        <v>21</v>
      </c>
      <c r="B21" s="20">
        <v>283</v>
      </c>
      <c r="C21" s="116">
        <f>Balans!C21/Balans!C$47</f>
        <v>0</v>
      </c>
      <c r="D21" s="116">
        <f>Balans!D21/Balans!D$47</f>
        <v>0</v>
      </c>
      <c r="E21" s="116">
        <f>Balans!E21/Balans!E$47</f>
        <v>0</v>
      </c>
    </row>
    <row r="22" spans="1:7">
      <c r="A22" s="12" t="s">
        <v>25</v>
      </c>
      <c r="B22" s="12" t="s">
        <v>26</v>
      </c>
      <c r="C22" s="116">
        <f>Balans!C22/Balans!C$47</f>
        <v>2.8088437982489143E-5</v>
      </c>
      <c r="D22" s="116">
        <f>Balans!D22/Balans!D$47</f>
        <v>2.7492514429812764E-5</v>
      </c>
      <c r="E22" s="116">
        <f>Balans!E22/Balans!E$47</f>
        <v>2.487577700318662E-5</v>
      </c>
    </row>
    <row r="23" spans="1:7">
      <c r="A23" s="12" t="s">
        <v>27</v>
      </c>
      <c r="B23" s="20">
        <v>284</v>
      </c>
      <c r="C23" s="116">
        <f>Balans!C23/Balans!C$47</f>
        <v>0</v>
      </c>
      <c r="D23" s="116">
        <f>Balans!D23/Balans!D$47</f>
        <v>0</v>
      </c>
      <c r="E23" s="116">
        <f>Balans!E23/Balans!E$47</f>
        <v>0</v>
      </c>
    </row>
    <row r="24" spans="1:7">
      <c r="A24" s="12" t="s">
        <v>28</v>
      </c>
      <c r="B24" s="12" t="s">
        <v>29</v>
      </c>
      <c r="C24" s="116">
        <f>Balans!C24/Balans!C$47</f>
        <v>2.8088437982489143E-5</v>
      </c>
      <c r="D24" s="116">
        <f>Balans!D24/Balans!D$47</f>
        <v>2.7492514429812764E-5</v>
      </c>
      <c r="E24" s="116">
        <f>Balans!E24/Balans!E$47</f>
        <v>2.487577700318662E-5</v>
      </c>
    </row>
    <row r="25" spans="1:7">
      <c r="A25" s="12"/>
      <c r="B25" s="12"/>
      <c r="C25" s="116">
        <f>Balans!C25/Balans!C$47</f>
        <v>0</v>
      </c>
      <c r="D25" s="116">
        <f>Balans!D25/Balans!D$47</f>
        <v>0</v>
      </c>
      <c r="E25" s="116">
        <f>Balans!E25/Balans!E$47</f>
        <v>0</v>
      </c>
    </row>
    <row r="26" spans="1:7">
      <c r="A26" s="16" t="s">
        <v>30</v>
      </c>
      <c r="B26" s="16" t="s">
        <v>31</v>
      </c>
      <c r="C26" s="117">
        <f>Balans!C26/Balans!C$47</f>
        <v>0.81879968891493171</v>
      </c>
      <c r="D26" s="117">
        <f>Balans!D26/Balans!D$47</f>
        <v>0.83145926637581546</v>
      </c>
      <c r="E26" s="117">
        <f>Balans!E26/Balans!E$47</f>
        <v>0.85736707081291252</v>
      </c>
    </row>
    <row r="27" spans="1:7">
      <c r="A27" s="12" t="s">
        <v>32</v>
      </c>
      <c r="B27" s="20">
        <v>29</v>
      </c>
      <c r="C27" s="116">
        <f>Balans!C27/Balans!C$47</f>
        <v>0</v>
      </c>
      <c r="D27" s="116">
        <f>Balans!D27/Balans!D$47</f>
        <v>0</v>
      </c>
      <c r="E27" s="116">
        <f>Balans!E27/Balans!E$47</f>
        <v>0</v>
      </c>
    </row>
    <row r="28" spans="1:7">
      <c r="A28" s="12" t="s">
        <v>33</v>
      </c>
      <c r="B28" s="20">
        <v>290</v>
      </c>
      <c r="C28" s="116">
        <f>Balans!C28/Balans!C$47</f>
        <v>0</v>
      </c>
      <c r="D28" s="116">
        <f>Balans!D28/Balans!D$47</f>
        <v>0</v>
      </c>
      <c r="E28" s="116">
        <f>Balans!E28/Balans!E$47</f>
        <v>0</v>
      </c>
    </row>
    <row r="29" spans="1:7">
      <c r="A29" s="12" t="s">
        <v>34</v>
      </c>
      <c r="B29" s="20">
        <v>291</v>
      </c>
      <c r="C29" s="116">
        <f>Balans!C29/Balans!C$47</f>
        <v>0</v>
      </c>
      <c r="D29" s="116">
        <f>Balans!D29/Balans!D$47</f>
        <v>0</v>
      </c>
      <c r="E29" s="116">
        <f>Balans!E29/Balans!E$47</f>
        <v>0</v>
      </c>
    </row>
    <row r="30" spans="1:7">
      <c r="A30" s="125" t="s">
        <v>35</v>
      </c>
      <c r="B30" s="127">
        <v>3</v>
      </c>
      <c r="C30" s="126">
        <f>Balans!C30/Balans!C$47</f>
        <v>9.5671466843396627E-2</v>
      </c>
      <c r="D30" s="126">
        <f>Balans!D30/Balans!D$47</f>
        <v>0.10446250063186963</v>
      </c>
      <c r="E30" s="126">
        <f>Balans!E30/Balans!E$47</f>
        <v>0.10828730872351708</v>
      </c>
      <c r="G30" t="s">
        <v>238</v>
      </c>
    </row>
    <row r="31" spans="1:7">
      <c r="A31" s="12" t="s">
        <v>36</v>
      </c>
      <c r="B31" s="12" t="s">
        <v>37</v>
      </c>
      <c r="C31" s="116">
        <f>Balans!C31/Balans!C$47</f>
        <v>9.5671466843396627E-2</v>
      </c>
      <c r="D31" s="116">
        <f>Balans!D31/Balans!D$47</f>
        <v>0.10446250063186963</v>
      </c>
      <c r="E31" s="116">
        <f>Balans!E31/Balans!E$47</f>
        <v>0.10828730872351708</v>
      </c>
    </row>
    <row r="32" spans="1:7">
      <c r="A32" s="12" t="s">
        <v>38</v>
      </c>
      <c r="B32" s="12" t="s">
        <v>39</v>
      </c>
      <c r="C32" s="116">
        <f>Balans!C32/Balans!C$47</f>
        <v>5.0662815979010518E-2</v>
      </c>
      <c r="D32" s="116">
        <f>Balans!D32/Balans!D$47</f>
        <v>4.8795107564096142E-2</v>
      </c>
      <c r="E32" s="116">
        <f>Balans!E32/Balans!E$47</f>
        <v>4.9331319213532739E-2</v>
      </c>
    </row>
    <row r="33" spans="1:7">
      <c r="A33" s="12" t="s">
        <v>40</v>
      </c>
      <c r="B33" s="20">
        <v>32</v>
      </c>
      <c r="C33" s="116">
        <f>Balans!C33/Balans!C$47</f>
        <v>8.1863939756217832E-3</v>
      </c>
      <c r="D33" s="116">
        <f>Balans!D33/Balans!D$47</f>
        <v>9.8312865034151393E-3</v>
      </c>
      <c r="E33" s="116">
        <f>Balans!E33/Balans!E$47</f>
        <v>5.9306837468837284E-3</v>
      </c>
    </row>
    <row r="34" spans="1:7">
      <c r="A34" s="12" t="s">
        <v>41</v>
      </c>
      <c r="B34" s="20">
        <v>33</v>
      </c>
      <c r="C34" s="116">
        <f>Balans!C34/Balans!C$47</f>
        <v>3.6822256888764317E-2</v>
      </c>
      <c r="D34" s="116">
        <f>Balans!D34/Balans!D$47</f>
        <v>4.5836106564358346E-2</v>
      </c>
      <c r="E34" s="116">
        <f>Balans!E34/Balans!E$47</f>
        <v>5.3025305763100612E-2</v>
      </c>
    </row>
    <row r="35" spans="1:7">
      <c r="A35" s="12" t="s">
        <v>42</v>
      </c>
      <c r="B35" s="20">
        <v>34</v>
      </c>
      <c r="C35" s="116">
        <f>Balans!C35/Balans!C$47</f>
        <v>0</v>
      </c>
      <c r="D35" s="116">
        <f>Balans!D35/Balans!D$47</f>
        <v>0</v>
      </c>
      <c r="E35" s="116">
        <f>Balans!E35/Balans!E$47</f>
        <v>0</v>
      </c>
    </row>
    <row r="36" spans="1:7">
      <c r="A36" s="12" t="s">
        <v>43</v>
      </c>
      <c r="B36" s="20">
        <v>35</v>
      </c>
      <c r="C36" s="116">
        <f>Balans!C36/Balans!C$47</f>
        <v>0</v>
      </c>
      <c r="D36" s="116">
        <f>Balans!D36/Balans!D$47</f>
        <v>0</v>
      </c>
      <c r="E36" s="116">
        <f>Balans!E36/Balans!E$47</f>
        <v>0</v>
      </c>
    </row>
    <row r="37" spans="1:7">
      <c r="A37" s="12" t="s">
        <v>44</v>
      </c>
      <c r="B37" s="20">
        <v>36</v>
      </c>
      <c r="C37" s="116">
        <f>Balans!C37/Balans!C$47</f>
        <v>0</v>
      </c>
      <c r="D37" s="116">
        <f>Balans!D37/Balans!D$47</f>
        <v>0</v>
      </c>
      <c r="E37" s="116">
        <f>Balans!E37/Balans!E$47</f>
        <v>0</v>
      </c>
    </row>
    <row r="38" spans="1:7">
      <c r="A38" s="12" t="s">
        <v>45</v>
      </c>
      <c r="B38" s="20">
        <v>37</v>
      </c>
      <c r="C38" s="116">
        <f>Balans!C38/Balans!C$47</f>
        <v>0</v>
      </c>
      <c r="D38" s="116">
        <f>Balans!D38/Balans!D$47</f>
        <v>0</v>
      </c>
      <c r="E38" s="116">
        <f>Balans!E38/Balans!E$47</f>
        <v>0</v>
      </c>
    </row>
    <row r="39" spans="1:7">
      <c r="A39" s="125" t="s">
        <v>46</v>
      </c>
      <c r="B39" s="125" t="s">
        <v>47</v>
      </c>
      <c r="C39" s="126">
        <f>Balans!C39/Balans!C$47</f>
        <v>0.38502687014879905</v>
      </c>
      <c r="D39" s="126">
        <f>Balans!D39/Balans!D$47</f>
        <v>0.45521141322044639</v>
      </c>
      <c r="E39" s="126">
        <f>Balans!E39/Balans!E$47</f>
        <v>0.44265479997022866</v>
      </c>
    </row>
    <row r="40" spans="1:7">
      <c r="A40" s="12" t="s">
        <v>33</v>
      </c>
      <c r="B40" s="20">
        <v>40</v>
      </c>
      <c r="C40" s="116">
        <f>Balans!C40/Balans!C$47</f>
        <v>0.36286044862553535</v>
      </c>
      <c r="D40" s="116">
        <f>Balans!D40/Balans!D$47</f>
        <v>0.43917213367534996</v>
      </c>
      <c r="E40" s="116">
        <f>Balans!E40/Balans!E$47</f>
        <v>0.43919952137678336</v>
      </c>
      <c r="G40" t="s">
        <v>239</v>
      </c>
    </row>
    <row r="41" spans="1:7">
      <c r="A41" s="12" t="s">
        <v>34</v>
      </c>
      <c r="B41" s="20">
        <v>41</v>
      </c>
      <c r="C41" s="116">
        <f>Balans!C41/Balans!C$47</f>
        <v>2.2166421523263705E-2</v>
      </c>
      <c r="D41" s="116">
        <f>Balans!D41/Balans!D$47</f>
        <v>1.6039279545096392E-2</v>
      </c>
      <c r="E41" s="116">
        <f>Balans!E41/Balans!E$47</f>
        <v>3.4552785934452925E-3</v>
      </c>
    </row>
    <row r="42" spans="1:7">
      <c r="A42" s="12" t="s">
        <v>48</v>
      </c>
      <c r="B42" s="12" t="s">
        <v>49</v>
      </c>
      <c r="C42" s="116">
        <f>Balans!C42/Balans!C$47</f>
        <v>0</v>
      </c>
      <c r="D42" s="116">
        <f>Balans!D42/Balans!D$47</f>
        <v>0</v>
      </c>
      <c r="E42" s="116">
        <f>Balans!E42/Balans!E$47</f>
        <v>0</v>
      </c>
    </row>
    <row r="43" spans="1:7">
      <c r="A43" s="12" t="s">
        <v>50</v>
      </c>
      <c r="B43" s="20">
        <v>50</v>
      </c>
      <c r="C43" s="116">
        <f>Balans!C43/Balans!C$47</f>
        <v>0</v>
      </c>
      <c r="D43" s="116">
        <f>Balans!D43/Balans!D$47</f>
        <v>0</v>
      </c>
      <c r="E43" s="116">
        <f>Balans!E43/Balans!E$47</f>
        <v>0</v>
      </c>
    </row>
    <row r="44" spans="1:7">
      <c r="A44" s="12" t="s">
        <v>51</v>
      </c>
      <c r="B44" s="12" t="s">
        <v>52</v>
      </c>
      <c r="C44" s="116">
        <f>Balans!C44/Balans!C$47</f>
        <v>0</v>
      </c>
      <c r="D44" s="116">
        <f>Balans!D44/Balans!D$47</f>
        <v>0</v>
      </c>
      <c r="E44" s="116">
        <f>Balans!E44/Balans!E$47</f>
        <v>0</v>
      </c>
    </row>
    <row r="45" spans="1:7">
      <c r="A45" s="125" t="s">
        <v>53</v>
      </c>
      <c r="B45" s="125" t="s">
        <v>54</v>
      </c>
      <c r="C45" s="126">
        <f>Balans!C45/Balans!C$47</f>
        <v>0.31551723660104736</v>
      </c>
      <c r="D45" s="126">
        <f>Balans!D45/Balans!D$47</f>
        <v>0.24502531199146868</v>
      </c>
      <c r="E45" s="126">
        <f>Balans!E45/Balans!E$47</f>
        <v>0.27991955638065008</v>
      </c>
      <c r="G45" t="s">
        <v>240</v>
      </c>
    </row>
    <row r="46" spans="1:7">
      <c r="A46" s="12" t="s">
        <v>55</v>
      </c>
      <c r="B46" s="12" t="s">
        <v>56</v>
      </c>
      <c r="C46" s="116">
        <f>Balans!C46/Balans!C$47</f>
        <v>2.2584115321688639E-2</v>
      </c>
      <c r="D46" s="116">
        <f>Balans!D46/Balans!D$47</f>
        <v>2.6760040532030741E-2</v>
      </c>
      <c r="E46" s="116">
        <f>Balans!E46/Balans!E$47</f>
        <v>2.6505405738516712E-2</v>
      </c>
    </row>
    <row r="47" spans="1:7">
      <c r="A47" s="16" t="s">
        <v>57</v>
      </c>
      <c r="B47" s="16" t="s">
        <v>58</v>
      </c>
      <c r="C47" s="117">
        <f>Balans!C47/Balans!C$47</f>
        <v>1</v>
      </c>
      <c r="D47" s="117">
        <f>Balans!D47/Balans!D$47</f>
        <v>1</v>
      </c>
      <c r="E47" s="117">
        <f>Balans!E47/Balans!E$47</f>
        <v>1</v>
      </c>
    </row>
    <row r="48" spans="1:7">
      <c r="A48" s="19"/>
      <c r="B48" s="19"/>
      <c r="C48" s="31"/>
      <c r="D48" s="31"/>
      <c r="E48" s="31"/>
    </row>
    <row r="49" spans="1:7">
      <c r="A49" s="19"/>
      <c r="B49" s="19"/>
      <c r="C49" s="31"/>
      <c r="D49" s="31"/>
      <c r="E49" s="31"/>
    </row>
    <row r="50" spans="1:7">
      <c r="A50" s="19"/>
      <c r="B50" s="19"/>
      <c r="C50" s="31"/>
      <c r="D50" s="31"/>
      <c r="E50" s="31"/>
    </row>
    <row r="51" spans="1:7">
      <c r="A51" s="13" t="s">
        <v>59</v>
      </c>
      <c r="B51" s="12" t="s">
        <v>2</v>
      </c>
      <c r="C51" s="32"/>
      <c r="D51" s="32"/>
      <c r="E51" s="32"/>
    </row>
    <row r="52" spans="1:7">
      <c r="A52" s="17" t="s">
        <v>62</v>
      </c>
      <c r="B52" s="16" t="s">
        <v>63</v>
      </c>
      <c r="C52" s="117">
        <f>Balans!C52/Balans!C$102</f>
        <v>0.8309716323233679</v>
      </c>
      <c r="D52" s="117">
        <f>Balans!D52/Balans!D$102</f>
        <v>0.83264958228056862</v>
      </c>
      <c r="E52" s="117">
        <f>Balans!E52/Balans!E$102</f>
        <v>0.81888424979617613</v>
      </c>
    </row>
    <row r="53" spans="1:7">
      <c r="A53" s="12" t="s">
        <v>64</v>
      </c>
      <c r="B53" s="20">
        <v>10</v>
      </c>
      <c r="C53" s="116">
        <f>Balans!C53/Balans!C$102</f>
        <v>9.4377158690248774E-3</v>
      </c>
      <c r="D53" s="116">
        <f>Balans!D53/Balans!D$102</f>
        <v>9.237484848417089E-3</v>
      </c>
      <c r="E53" s="116">
        <f>Balans!E53/Balans!E$102</f>
        <v>8.358260795846395E-3</v>
      </c>
    </row>
    <row r="54" spans="1:7">
      <c r="A54" s="12" t="s">
        <v>65</v>
      </c>
      <c r="B54" s="20">
        <v>100</v>
      </c>
      <c r="C54" s="116">
        <f>Balans!C54/Balans!C$102</f>
        <v>9.4377158690248774E-3</v>
      </c>
      <c r="D54" s="116">
        <f>Balans!D54/Balans!D$102</f>
        <v>9.237484848417089E-3</v>
      </c>
      <c r="E54" s="116">
        <f>Balans!E54/Balans!E$102</f>
        <v>8.358260795846395E-3</v>
      </c>
    </row>
    <row r="55" spans="1:7">
      <c r="A55" s="12" t="s">
        <v>66</v>
      </c>
      <c r="B55" s="20">
        <v>101</v>
      </c>
      <c r="C55" s="116">
        <f>Balans!C55/Balans!C$102</f>
        <v>0</v>
      </c>
      <c r="D55" s="116">
        <f>Balans!D55/Balans!D$102</f>
        <v>0</v>
      </c>
      <c r="E55" s="116">
        <f>Balans!E55/Balans!E$102</f>
        <v>0</v>
      </c>
    </row>
    <row r="56" spans="1:7">
      <c r="A56" s="12" t="s">
        <v>67</v>
      </c>
      <c r="B56" s="20">
        <v>11</v>
      </c>
      <c r="C56" s="116">
        <f>Balans!C56/Balans!C$102</f>
        <v>0</v>
      </c>
      <c r="D56" s="116">
        <f>Balans!D56/Balans!D$102</f>
        <v>0</v>
      </c>
      <c r="E56" s="116">
        <f>Balans!E56/Balans!E$102</f>
        <v>0</v>
      </c>
    </row>
    <row r="57" spans="1:7">
      <c r="A57" s="12" t="s">
        <v>68</v>
      </c>
      <c r="B57" s="20">
        <v>12</v>
      </c>
      <c r="C57" s="116">
        <f>Balans!C57/Balans!C$102</f>
        <v>0</v>
      </c>
      <c r="D57" s="116">
        <f>Balans!D57/Balans!D$102</f>
        <v>0</v>
      </c>
      <c r="E57" s="116">
        <f>Balans!E57/Balans!E$102</f>
        <v>0</v>
      </c>
    </row>
    <row r="58" spans="1:7">
      <c r="A58" s="12" t="s">
        <v>69</v>
      </c>
      <c r="B58" s="20">
        <v>13</v>
      </c>
      <c r="C58" s="116">
        <f>Balans!C58/Balans!C$102</f>
        <v>0.82153391645434304</v>
      </c>
      <c r="D58" s="116">
        <f>Balans!D58/Balans!D$102</f>
        <v>0.82341209743215149</v>
      </c>
      <c r="E58" s="116">
        <f>Balans!E58/Balans!E$102</f>
        <v>0.81052598900032979</v>
      </c>
    </row>
    <row r="59" spans="1:7">
      <c r="A59" s="12" t="s">
        <v>70</v>
      </c>
      <c r="B59" s="20">
        <v>130</v>
      </c>
      <c r="C59" s="116">
        <f>Balans!C59/Balans!C$102</f>
        <v>9.437715869024877E-4</v>
      </c>
      <c r="D59" s="116">
        <f>Balans!D59/Balans!D$102</f>
        <v>9.2374848484170894E-4</v>
      </c>
      <c r="E59" s="116">
        <f>Balans!E59/Balans!E$102</f>
        <v>8.3582607958463957E-4</v>
      </c>
    </row>
    <row r="60" spans="1:7">
      <c r="A60" s="12" t="s">
        <v>71</v>
      </c>
      <c r="B60" s="20">
        <v>131</v>
      </c>
      <c r="C60" s="116">
        <f>Balans!C60/Balans!C$102</f>
        <v>0</v>
      </c>
      <c r="D60" s="116">
        <f>Balans!D60/Balans!D$102</f>
        <v>0</v>
      </c>
      <c r="E60" s="116">
        <f>Balans!E60/Balans!E$102</f>
        <v>0</v>
      </c>
    </row>
    <row r="61" spans="1:7">
      <c r="A61" s="12" t="s">
        <v>72</v>
      </c>
      <c r="B61" s="20">
        <v>1310</v>
      </c>
      <c r="C61" s="116">
        <f>Balans!C61/Balans!C$102</f>
        <v>0</v>
      </c>
      <c r="D61" s="116">
        <f>Balans!D61/Balans!D$102</f>
        <v>0</v>
      </c>
      <c r="E61" s="116">
        <f>Balans!E61/Balans!E$102</f>
        <v>0</v>
      </c>
    </row>
    <row r="62" spans="1:7">
      <c r="A62" s="12" t="s">
        <v>73</v>
      </c>
      <c r="B62" s="20">
        <v>1311</v>
      </c>
      <c r="C62" s="116">
        <f>Balans!C62/Balans!C$102</f>
        <v>0</v>
      </c>
      <c r="D62" s="116">
        <f>Balans!D62/Balans!D$102</f>
        <v>0</v>
      </c>
      <c r="E62" s="116">
        <f>Balans!E62/Balans!E$102</f>
        <v>0</v>
      </c>
    </row>
    <row r="63" spans="1:7">
      <c r="A63" s="12" t="s">
        <v>74</v>
      </c>
      <c r="B63" s="20">
        <v>132</v>
      </c>
      <c r="C63" s="116">
        <f>Balans!C63/Balans!C$102</f>
        <v>1.1672432162297553E-3</v>
      </c>
      <c r="D63" s="116">
        <f>Balans!D63/Balans!D$102</f>
        <v>1.1424789296452993E-3</v>
      </c>
      <c r="E63" s="116">
        <f>Balans!E63/Balans!E$102</f>
        <v>1.3963602361314812E-2</v>
      </c>
    </row>
    <row r="64" spans="1:7">
      <c r="A64" s="125" t="s">
        <v>75</v>
      </c>
      <c r="B64" s="127">
        <v>133</v>
      </c>
      <c r="C64" s="126">
        <f>Balans!C64/Balans!C$102</f>
        <v>0.81942290165121079</v>
      </c>
      <c r="D64" s="126">
        <f>Balans!D64/Balans!D$102</f>
        <v>0.82134587001766446</v>
      </c>
      <c r="E64" s="126">
        <f>Balans!E64/Balans!E$102</f>
        <v>0.79572656055943036</v>
      </c>
      <c r="G64" t="s">
        <v>241</v>
      </c>
    </row>
    <row r="65" spans="1:6">
      <c r="A65" s="12" t="s">
        <v>76</v>
      </c>
      <c r="B65" s="20">
        <v>14</v>
      </c>
      <c r="C65" s="116">
        <f>Balans!C65/Balans!C$102</f>
        <v>0</v>
      </c>
      <c r="D65" s="116">
        <f>Balans!D65/Balans!D$102</f>
        <v>0</v>
      </c>
      <c r="E65" s="116">
        <f>Balans!E65/Balans!E$102</f>
        <v>0</v>
      </c>
      <c r="F65" s="34"/>
    </row>
    <row r="66" spans="1:6">
      <c r="A66" s="12" t="s">
        <v>77</v>
      </c>
      <c r="B66" s="20">
        <v>15</v>
      </c>
      <c r="C66" s="116">
        <f>Balans!C66/Balans!C$102</f>
        <v>0</v>
      </c>
      <c r="D66" s="116">
        <f>Balans!D66/Balans!D$102</f>
        <v>0</v>
      </c>
      <c r="E66" s="116">
        <f>Balans!E66/Balans!E$102</f>
        <v>0</v>
      </c>
    </row>
    <row r="67" spans="1:6">
      <c r="A67" s="16" t="s">
        <v>78</v>
      </c>
      <c r="B67" s="24">
        <v>16</v>
      </c>
      <c r="C67" s="117">
        <f>Balans!C67/Balans!C$102</f>
        <v>3.3421498577451589E-4</v>
      </c>
      <c r="D67" s="117">
        <f>Balans!D67/Balans!D$102</f>
        <v>3.2712426502886548E-4</v>
      </c>
      <c r="E67" s="117">
        <f>Balans!E67/Balans!E$102</f>
        <v>0</v>
      </c>
    </row>
    <row r="68" spans="1:6">
      <c r="A68" s="12" t="s">
        <v>79</v>
      </c>
      <c r="B68" s="12" t="s">
        <v>80</v>
      </c>
      <c r="C68" s="116">
        <f>Balans!C68/Balans!C$102</f>
        <v>3.3421498577451589E-4</v>
      </c>
      <c r="D68" s="116">
        <f>Balans!D68/Balans!D$102</f>
        <v>3.2712426502886548E-4</v>
      </c>
      <c r="E68" s="116">
        <f>Balans!E68/Balans!E$102</f>
        <v>0</v>
      </c>
    </row>
    <row r="69" spans="1:6">
      <c r="A69" s="12" t="s">
        <v>81</v>
      </c>
      <c r="B69" s="20">
        <v>160</v>
      </c>
      <c r="C69" s="116">
        <f>Balans!C69/Balans!C$102</f>
        <v>0</v>
      </c>
      <c r="D69" s="116">
        <f>Balans!D69/Balans!D$102</f>
        <v>0</v>
      </c>
      <c r="E69" s="116">
        <f>Balans!E69/Balans!E$102</f>
        <v>0</v>
      </c>
    </row>
    <row r="70" spans="1:6">
      <c r="A70" s="12" t="s">
        <v>82</v>
      </c>
      <c r="B70" s="20">
        <v>161</v>
      </c>
      <c r="C70" s="116">
        <f>Balans!C70/Balans!C$102</f>
        <v>0</v>
      </c>
      <c r="D70" s="116">
        <f>Balans!D70/Balans!D$102</f>
        <v>0</v>
      </c>
      <c r="E70" s="116">
        <f>Balans!E70/Balans!E$102</f>
        <v>0</v>
      </c>
    </row>
    <row r="71" spans="1:6">
      <c r="A71" s="12" t="s">
        <v>83</v>
      </c>
      <c r="B71" s="20">
        <v>162</v>
      </c>
      <c r="C71" s="116">
        <f>Balans!C71/Balans!C$102</f>
        <v>0</v>
      </c>
      <c r="D71" s="116">
        <f>Balans!D71/Balans!D$102</f>
        <v>0</v>
      </c>
      <c r="E71" s="116">
        <f>Balans!E71/Balans!E$102</f>
        <v>0</v>
      </c>
    </row>
    <row r="72" spans="1:6">
      <c r="A72" s="12" t="s">
        <v>84</v>
      </c>
      <c r="B72" s="12" t="s">
        <v>85</v>
      </c>
      <c r="C72" s="116">
        <f>Balans!C72/Balans!C$102</f>
        <v>3.3421498577451589E-4</v>
      </c>
      <c r="D72" s="116">
        <f>Balans!D72/Balans!D$102</f>
        <v>3.2712426502886548E-4</v>
      </c>
      <c r="E72" s="116">
        <f>Balans!E72/Balans!E$102</f>
        <v>0</v>
      </c>
    </row>
    <row r="73" spans="1:6">
      <c r="A73" s="12" t="s">
        <v>86</v>
      </c>
      <c r="B73" s="20">
        <v>168</v>
      </c>
      <c r="C73" s="116">
        <f>Balans!C73/Balans!C$102</f>
        <v>0</v>
      </c>
      <c r="D73" s="116">
        <f>Balans!D73/Balans!D$102</f>
        <v>0</v>
      </c>
      <c r="E73" s="116">
        <f>Balans!E73/Balans!E$102</f>
        <v>0</v>
      </c>
    </row>
    <row r="74" spans="1:6">
      <c r="A74" s="17" t="s">
        <v>87</v>
      </c>
      <c r="B74" s="16" t="s">
        <v>88</v>
      </c>
      <c r="C74" s="117">
        <f>Balans!C74/Balans!C$102</f>
        <v>0.16869415269085758</v>
      </c>
      <c r="D74" s="117">
        <f>Balans!D74/Balans!D$102</f>
        <v>0.16702329345440256</v>
      </c>
      <c r="E74" s="117">
        <f>Balans!E74/Balans!E$102</f>
        <v>0.18111575020382381</v>
      </c>
    </row>
    <row r="75" spans="1:6">
      <c r="A75" s="12" t="s">
        <v>89</v>
      </c>
      <c r="B75" s="20">
        <v>17</v>
      </c>
      <c r="C75" s="116">
        <f>Balans!C75/Balans!C$102</f>
        <v>0</v>
      </c>
      <c r="D75" s="116">
        <f>Balans!D75/Balans!D$102</f>
        <v>0</v>
      </c>
      <c r="E75" s="116">
        <f>Balans!E75/Balans!E$102</f>
        <v>0</v>
      </c>
    </row>
    <row r="76" spans="1:6">
      <c r="A76" s="12" t="s">
        <v>90</v>
      </c>
      <c r="B76" s="12" t="s">
        <v>91</v>
      </c>
      <c r="C76" s="116">
        <f>Balans!C76/Balans!C$102</f>
        <v>0</v>
      </c>
      <c r="D76" s="116">
        <f>Balans!D76/Balans!D$102</f>
        <v>0</v>
      </c>
      <c r="E76" s="116">
        <f>Balans!E76/Balans!E$102</f>
        <v>0</v>
      </c>
    </row>
    <row r="77" spans="1:6">
      <c r="A77" s="12" t="s">
        <v>92</v>
      </c>
      <c r="B77" s="20">
        <v>170</v>
      </c>
      <c r="C77" s="116">
        <f>Balans!C77/Balans!C$102</f>
        <v>0</v>
      </c>
      <c r="D77" s="116">
        <f>Balans!D77/Balans!D$102</f>
        <v>0</v>
      </c>
      <c r="E77" s="116">
        <f>Balans!E77/Balans!E$102</f>
        <v>0</v>
      </c>
    </row>
    <row r="78" spans="1:6">
      <c r="A78" s="12" t="s">
        <v>93</v>
      </c>
      <c r="B78" s="20">
        <v>171</v>
      </c>
      <c r="C78" s="116">
        <f>Balans!C78/Balans!C$102</f>
        <v>0</v>
      </c>
      <c r="D78" s="116">
        <f>Balans!D78/Balans!D$102</f>
        <v>0</v>
      </c>
      <c r="E78" s="116">
        <f>Balans!E78/Balans!E$102</f>
        <v>0</v>
      </c>
    </row>
    <row r="79" spans="1:6">
      <c r="A79" s="12" t="s">
        <v>94</v>
      </c>
      <c r="B79" s="20">
        <v>172</v>
      </c>
      <c r="C79" s="116">
        <f>Balans!C79/Balans!C$102</f>
        <v>0</v>
      </c>
      <c r="D79" s="116">
        <f>Balans!D79/Balans!D$102</f>
        <v>0</v>
      </c>
      <c r="E79" s="116">
        <f>Balans!E79/Balans!E$102</f>
        <v>0</v>
      </c>
    </row>
    <row r="80" spans="1:6">
      <c r="A80" s="12" t="s">
        <v>95</v>
      </c>
      <c r="B80" s="20">
        <v>173</v>
      </c>
      <c r="C80" s="116">
        <f>Balans!C80/Balans!C$102</f>
        <v>0</v>
      </c>
      <c r="D80" s="116">
        <f>Balans!D80/Balans!D$102</f>
        <v>0</v>
      </c>
      <c r="E80" s="116">
        <f>Balans!E80/Balans!E$102</f>
        <v>0</v>
      </c>
    </row>
    <row r="81" spans="1:7">
      <c r="A81" s="12" t="s">
        <v>96</v>
      </c>
      <c r="B81" s="20">
        <v>174</v>
      </c>
      <c r="C81" s="116">
        <f>Balans!C81/Balans!C$102</f>
        <v>0</v>
      </c>
      <c r="D81" s="116">
        <f>Balans!D81/Balans!D$102</f>
        <v>0</v>
      </c>
      <c r="E81" s="116">
        <f>Balans!E81/Balans!E$102</f>
        <v>0</v>
      </c>
    </row>
    <row r="82" spans="1:7">
      <c r="A82" s="12" t="s">
        <v>97</v>
      </c>
      <c r="B82" s="20">
        <v>175</v>
      </c>
      <c r="C82" s="116">
        <f>Balans!C82/Balans!C$102</f>
        <v>0</v>
      </c>
      <c r="D82" s="116">
        <f>Balans!D82/Balans!D$102</f>
        <v>0</v>
      </c>
      <c r="E82" s="116">
        <f>Balans!E82/Balans!E$102</f>
        <v>0</v>
      </c>
    </row>
    <row r="83" spans="1:7">
      <c r="A83" s="12" t="s">
        <v>98</v>
      </c>
      <c r="B83" s="20">
        <v>1750</v>
      </c>
      <c r="C83" s="116">
        <f>Balans!C83/Balans!C$102</f>
        <v>0</v>
      </c>
      <c r="D83" s="116">
        <f>Balans!D83/Balans!D$102</f>
        <v>0</v>
      </c>
      <c r="E83" s="116">
        <f>Balans!E83/Balans!E$102</f>
        <v>0</v>
      </c>
    </row>
    <row r="84" spans="1:7">
      <c r="A84" s="12" t="s">
        <v>99</v>
      </c>
      <c r="B84" s="20">
        <v>1751</v>
      </c>
      <c r="C84" s="116">
        <f>Balans!C84/Balans!C$102</f>
        <v>0</v>
      </c>
      <c r="D84" s="116">
        <f>Balans!D84/Balans!D$102</f>
        <v>0</v>
      </c>
      <c r="E84" s="116">
        <f>Balans!E84/Balans!E$102</f>
        <v>0</v>
      </c>
    </row>
    <row r="85" spans="1:7">
      <c r="A85" s="12" t="s">
        <v>100</v>
      </c>
      <c r="B85" s="20">
        <v>176</v>
      </c>
      <c r="C85" s="116">
        <f>Balans!C85/Balans!C$102</f>
        <v>0</v>
      </c>
      <c r="D85" s="116">
        <f>Balans!D85/Balans!D$102</f>
        <v>0</v>
      </c>
      <c r="E85" s="116">
        <f>Balans!E85/Balans!E$102</f>
        <v>0</v>
      </c>
    </row>
    <row r="86" spans="1:7">
      <c r="A86" s="12" t="s">
        <v>101</v>
      </c>
      <c r="B86" s="12" t="s">
        <v>102</v>
      </c>
      <c r="C86" s="116">
        <f>Balans!C86/Balans!C$102</f>
        <v>0</v>
      </c>
      <c r="D86" s="116">
        <f>Balans!D86/Balans!D$102</f>
        <v>0</v>
      </c>
      <c r="E86" s="116">
        <f>Balans!E86/Balans!E$102</f>
        <v>0</v>
      </c>
    </row>
    <row r="87" spans="1:7">
      <c r="A87" s="125" t="s">
        <v>103</v>
      </c>
      <c r="B87" s="125" t="s">
        <v>104</v>
      </c>
      <c r="C87" s="126">
        <f>Balans!C87/Balans!C$102</f>
        <v>0.14237696963632138</v>
      </c>
      <c r="D87" s="126">
        <f>Balans!D87/Balans!D$102</f>
        <v>0.1385620894428268</v>
      </c>
      <c r="E87" s="126">
        <f>Balans!E87/Balans!E$102</f>
        <v>0.15455893540699572</v>
      </c>
      <c r="G87" t="s">
        <v>242</v>
      </c>
    </row>
    <row r="88" spans="1:7">
      <c r="A88" s="12" t="s">
        <v>105</v>
      </c>
      <c r="B88" s="20">
        <v>42</v>
      </c>
      <c r="C88" s="116">
        <f>Balans!C88/Balans!C$102</f>
        <v>5.1506334355203263E-3</v>
      </c>
      <c r="D88" s="116">
        <f>Balans!D88/Balans!D$102</f>
        <v>0</v>
      </c>
      <c r="E88" s="116">
        <f>Balans!E88/Balans!E$102</f>
        <v>0</v>
      </c>
    </row>
    <row r="89" spans="1:7">
      <c r="A89" s="12" t="s">
        <v>90</v>
      </c>
      <c r="B89" s="20">
        <v>43</v>
      </c>
      <c r="C89" s="116">
        <f>Balans!C89/Balans!C$102</f>
        <v>0</v>
      </c>
      <c r="D89" s="116">
        <f>Balans!D89/Balans!D$102</f>
        <v>0</v>
      </c>
      <c r="E89" s="116">
        <f>Balans!E89/Balans!E$102</f>
        <v>0</v>
      </c>
    </row>
    <row r="90" spans="1:7">
      <c r="A90" s="12" t="s">
        <v>95</v>
      </c>
      <c r="B90" s="12" t="s">
        <v>106</v>
      </c>
      <c r="C90" s="116">
        <f>Balans!C90/Balans!C$102</f>
        <v>0</v>
      </c>
      <c r="D90" s="116">
        <f>Balans!D90/Balans!D$102</f>
        <v>0</v>
      </c>
      <c r="E90" s="116">
        <f>Balans!E90/Balans!E$102</f>
        <v>0</v>
      </c>
    </row>
    <row r="91" spans="1:7">
      <c r="A91" s="12" t="s">
        <v>96</v>
      </c>
      <c r="B91" s="20">
        <v>439</v>
      </c>
      <c r="C91" s="116">
        <f>Balans!C91/Balans!C$102</f>
        <v>0</v>
      </c>
      <c r="D91" s="116">
        <f>Balans!D91/Balans!D$102</f>
        <v>0</v>
      </c>
      <c r="E91" s="116">
        <f>Balans!E91/Balans!E$102</f>
        <v>0</v>
      </c>
    </row>
    <row r="92" spans="1:7">
      <c r="A92" s="12" t="s">
        <v>97</v>
      </c>
      <c r="B92" s="20">
        <v>44</v>
      </c>
      <c r="C92" s="116">
        <f>Balans!C92/Balans!C$102</f>
        <v>5.5110830243355252E-2</v>
      </c>
      <c r="D92" s="116">
        <f>Balans!D92/Balans!D$102</f>
        <v>4.9012151801348033E-2</v>
      </c>
      <c r="E92" s="116">
        <f>Balans!E92/Balans!E$102</f>
        <v>7.0123784847355444E-2</v>
      </c>
    </row>
    <row r="93" spans="1:7">
      <c r="A93" s="12" t="s">
        <v>98</v>
      </c>
      <c r="B93" s="12" t="s">
        <v>107</v>
      </c>
      <c r="C93" s="116">
        <f>Balans!C93/Balans!C$102</f>
        <v>5.5110830243355252E-2</v>
      </c>
      <c r="D93" s="116">
        <f>Balans!D93/Balans!D$102</f>
        <v>4.9012151801348033E-2</v>
      </c>
      <c r="E93" s="116">
        <f>Balans!E93/Balans!E$102</f>
        <v>7.0123784847355444E-2</v>
      </c>
    </row>
    <row r="94" spans="1:7">
      <c r="A94" s="12" t="s">
        <v>99</v>
      </c>
      <c r="B94" s="20">
        <v>441</v>
      </c>
      <c r="C94" s="116">
        <f>Balans!C94/Balans!C$102</f>
        <v>0</v>
      </c>
      <c r="D94" s="116">
        <f>Balans!D94/Balans!D$102</f>
        <v>0</v>
      </c>
      <c r="E94" s="116">
        <f>Balans!E94/Balans!E$102</f>
        <v>0</v>
      </c>
    </row>
    <row r="95" spans="1:7">
      <c r="A95" s="12" t="s">
        <v>100</v>
      </c>
      <c r="B95" s="20">
        <v>46</v>
      </c>
      <c r="C95" s="116">
        <f>Balans!C95/Balans!C$102</f>
        <v>1.4141967814692397E-3</v>
      </c>
      <c r="D95" s="116">
        <f>Balans!D95/Balans!D$102</f>
        <v>2.8794926480067763E-3</v>
      </c>
      <c r="E95" s="116">
        <f>Balans!E95/Balans!E$102</f>
        <v>1.6084013522737273E-3</v>
      </c>
    </row>
    <row r="96" spans="1:7">
      <c r="A96" s="12" t="s">
        <v>108</v>
      </c>
      <c r="B96" s="12"/>
      <c r="C96" s="116">
        <f>Balans!C96/Balans!C$102</f>
        <v>0</v>
      </c>
      <c r="D96" s="116">
        <f>Balans!D96/Balans!D$102</f>
        <v>0</v>
      </c>
      <c r="E96" s="116">
        <f>Balans!E96/Balans!E$102</f>
        <v>0</v>
      </c>
    </row>
    <row r="97" spans="1:5">
      <c r="A97" s="12" t="s">
        <v>109</v>
      </c>
      <c r="B97" s="20">
        <v>45</v>
      </c>
      <c r="C97" s="116">
        <f>Balans!C97/Balans!C$102</f>
        <v>6.123755569750413E-2</v>
      </c>
      <c r="D97" s="116">
        <f>Balans!D97/Balans!D$102</f>
        <v>6.1364061997746126E-2</v>
      </c>
      <c r="E97" s="116">
        <f>Balans!E97/Balans!E$102</f>
        <v>5.9890155869291792E-2</v>
      </c>
    </row>
    <row r="98" spans="1:5">
      <c r="A98" s="12" t="s">
        <v>110</v>
      </c>
      <c r="B98" s="12" t="s">
        <v>111</v>
      </c>
      <c r="C98" s="116">
        <f>Balans!C98/Balans!C$102</f>
        <v>1.9146953325551463E-3</v>
      </c>
      <c r="D98" s="116">
        <f>Balans!D98/Balans!D$102</f>
        <v>5.4897052813450127E-4</v>
      </c>
      <c r="E98" s="116">
        <f>Balans!E98/Balans!E$102</f>
        <v>1.7506244566093993E-3</v>
      </c>
    </row>
    <row r="99" spans="1:5">
      <c r="A99" s="12" t="s">
        <v>112</v>
      </c>
      <c r="B99" s="12" t="s">
        <v>113</v>
      </c>
      <c r="C99" s="116">
        <f>Balans!C99/Balans!C$102</f>
        <v>5.9322860364948986E-2</v>
      </c>
      <c r="D99" s="116">
        <f>Balans!D99/Balans!D$102</f>
        <v>6.0815091469611629E-2</v>
      </c>
      <c r="E99" s="116">
        <f>Balans!E99/Balans!E$102</f>
        <v>5.8139531412682396E-2</v>
      </c>
    </row>
    <row r="100" spans="1:5">
      <c r="A100" s="12" t="s">
        <v>101</v>
      </c>
      <c r="B100" s="12" t="s">
        <v>114</v>
      </c>
      <c r="C100" s="116">
        <f>Balans!C100/Balans!C$102</f>
        <v>1.9463753478472422E-2</v>
      </c>
      <c r="D100" s="116">
        <f>Balans!D100/Balans!D$102</f>
        <v>2.5306382995725869E-2</v>
      </c>
      <c r="E100" s="116">
        <f>Balans!E100/Balans!E$102</f>
        <v>2.2936593338074768E-2</v>
      </c>
    </row>
    <row r="101" spans="1:5">
      <c r="A101" s="12" t="s">
        <v>55</v>
      </c>
      <c r="B101" s="12" t="s">
        <v>115</v>
      </c>
      <c r="C101" s="116">
        <f>Balans!C101/Balans!C$102</f>
        <v>2.6317183054536217E-2</v>
      </c>
      <c r="D101" s="116">
        <f>Balans!D101/Balans!D$102</f>
        <v>2.8461204011575741E-2</v>
      </c>
      <c r="E101" s="116">
        <f>Balans!E101/Balans!E$102</f>
        <v>2.6556814796828095E-2</v>
      </c>
    </row>
    <row r="102" spans="1:5">
      <c r="A102" s="16" t="s">
        <v>116</v>
      </c>
      <c r="B102" s="16" t="s">
        <v>117</v>
      </c>
      <c r="C102" s="117">
        <f>Balans!C102/Balans!C$102</f>
        <v>1</v>
      </c>
      <c r="D102" s="117">
        <f>Balans!D102/Balans!D$102</f>
        <v>1</v>
      </c>
      <c r="E102" s="117">
        <f>Balans!E102/Balans!E$102</f>
        <v>1</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50"/>
  <sheetViews>
    <sheetView workbookViewId="0">
      <selection activeCell="I6" sqref="I6"/>
    </sheetView>
  </sheetViews>
  <sheetFormatPr defaultRowHeight="15"/>
  <cols>
    <col min="1" max="1" width="48.7109375" bestFit="1" customWidth="1"/>
    <col min="3" max="5" width="13.7109375" bestFit="1" customWidth="1"/>
  </cols>
  <sheetData>
    <row r="1" spans="1:5">
      <c r="A1" s="6" t="s">
        <v>126</v>
      </c>
      <c r="B1" s="6"/>
    </row>
    <row r="2" spans="1:5">
      <c r="A2" s="7"/>
      <c r="B2" s="7" t="s">
        <v>119</v>
      </c>
      <c r="C2" s="52" t="s">
        <v>3</v>
      </c>
      <c r="D2" s="52" t="s">
        <v>4</v>
      </c>
      <c r="E2" s="53" t="s">
        <v>5</v>
      </c>
    </row>
    <row r="3" spans="1:5">
      <c r="A3" s="54" t="s">
        <v>127</v>
      </c>
      <c r="B3" s="54" t="s">
        <v>189</v>
      </c>
      <c r="C3" s="117">
        <f>Resultatenrek!C3/Resultatenrek!C$4</f>
        <v>1.022385023182371</v>
      </c>
      <c r="D3" s="117">
        <f>Resultatenrek!D3/Resultatenrek!D$4</f>
        <v>1.0277872729031112</v>
      </c>
      <c r="E3" s="117">
        <f>Resultatenrek!E3/Resultatenrek!E$4</f>
        <v>1.0294788394018204</v>
      </c>
    </row>
    <row r="4" spans="1:5">
      <c r="A4" s="20" t="s">
        <v>128</v>
      </c>
      <c r="B4" s="20">
        <v>70</v>
      </c>
      <c r="C4" s="116">
        <f>Resultatenrek!C4/Resultatenrek!C$4</f>
        <v>1</v>
      </c>
      <c r="D4" s="118">
        <f>Resultatenrek!D4/Resultatenrek!D$4</f>
        <v>1</v>
      </c>
      <c r="E4" s="118">
        <f>Resultatenrek!E4/Resultatenrek!E$4</f>
        <v>1</v>
      </c>
    </row>
    <row r="5" spans="1:5">
      <c r="A5" s="20" t="s">
        <v>129</v>
      </c>
      <c r="B5" s="20">
        <v>71</v>
      </c>
      <c r="C5" s="116">
        <f>Resultatenrek!C5/Resultatenrek!C$4</f>
        <v>1.033502833987682E-3</v>
      </c>
      <c r="D5" s="118">
        <f>Resultatenrek!D5/Resultatenrek!D$4</f>
        <v>5.2307499211151154E-3</v>
      </c>
      <c r="E5" s="118">
        <f>Resultatenrek!E5/Resultatenrek!E$4</f>
        <v>5.9136388721064232E-3</v>
      </c>
    </row>
    <row r="6" spans="1:5">
      <c r="A6" s="20" t="s">
        <v>130</v>
      </c>
      <c r="B6" s="20">
        <v>72</v>
      </c>
      <c r="C6" s="116">
        <f>Resultatenrek!C6/Resultatenrek!C$4</f>
        <v>0</v>
      </c>
      <c r="D6" s="118">
        <f>Resultatenrek!D6/Resultatenrek!D$4</f>
        <v>0</v>
      </c>
      <c r="E6" s="118">
        <f>Resultatenrek!E6/Resultatenrek!E$4</f>
        <v>0</v>
      </c>
    </row>
    <row r="7" spans="1:5">
      <c r="A7" s="20" t="s">
        <v>131</v>
      </c>
      <c r="B7" s="20">
        <v>74</v>
      </c>
      <c r="C7" s="116">
        <f>Resultatenrek!C7/Resultatenrek!C$4</f>
        <v>2.0188866925362502E-2</v>
      </c>
      <c r="D7" s="118">
        <f>Resultatenrek!D7/Resultatenrek!D$4</f>
        <v>2.0809191336360472E-2</v>
      </c>
      <c r="E7" s="118">
        <f>Resultatenrek!E7/Resultatenrek!E$4</f>
        <v>2.0721078458146351E-2</v>
      </c>
    </row>
    <row r="8" spans="1:5">
      <c r="A8" s="20" t="s">
        <v>187</v>
      </c>
      <c r="B8" s="20" t="s">
        <v>188</v>
      </c>
      <c r="C8" s="116">
        <f>Resultatenrek!C8/Resultatenrek!C$4</f>
        <v>1.1626534230208402E-3</v>
      </c>
      <c r="D8" s="118">
        <f>Resultatenrek!D8/Resultatenrek!D$4</f>
        <v>1.7473316456355578E-3</v>
      </c>
      <c r="E8" s="118">
        <f>Resultatenrek!E8/Resultatenrek!E$4</f>
        <v>2.8441220715675866E-3</v>
      </c>
    </row>
    <row r="9" spans="1:5">
      <c r="A9" s="54" t="s">
        <v>132</v>
      </c>
      <c r="B9" s="54" t="s">
        <v>190</v>
      </c>
      <c r="C9" s="117">
        <f>Resultatenrek!C9/Resultatenrek!C$4</f>
        <v>0.82487384553427712</v>
      </c>
      <c r="D9" s="117">
        <f>Resultatenrek!D9/Resultatenrek!D$4</f>
        <v>0.84661225224164294</v>
      </c>
      <c r="E9" s="117">
        <f>Resultatenrek!E9/Resultatenrek!E$4</f>
        <v>0.83283923966615347</v>
      </c>
    </row>
    <row r="10" spans="1:5">
      <c r="A10" s="20" t="s">
        <v>133</v>
      </c>
      <c r="B10" s="20">
        <v>60</v>
      </c>
      <c r="C10" s="116">
        <f>Resultatenrek!C10/Resultatenrek!C$4</f>
        <v>0.42040584417381993</v>
      </c>
      <c r="D10" s="118">
        <f>Resultatenrek!D10/Resultatenrek!D$4</f>
        <v>0.43539732435734735</v>
      </c>
      <c r="E10" s="118">
        <f>Resultatenrek!E10/Resultatenrek!E$4</f>
        <v>0.42663111942626697</v>
      </c>
    </row>
    <row r="11" spans="1:5">
      <c r="A11" s="20" t="s">
        <v>134</v>
      </c>
      <c r="B11" s="20" t="s">
        <v>135</v>
      </c>
      <c r="C11" s="116">
        <f>Resultatenrek!C11/Resultatenrek!C$4</f>
        <v>0.42319036494442885</v>
      </c>
      <c r="D11" s="118">
        <f>Resultatenrek!D11/Resultatenrek!D$4</f>
        <v>0.43450393481677796</v>
      </c>
      <c r="E11" s="118">
        <f>Resultatenrek!E11/Resultatenrek!E$4</f>
        <v>0.4297237874580852</v>
      </c>
    </row>
    <row r="12" spans="1:5">
      <c r="A12" s="20" t="s">
        <v>136</v>
      </c>
      <c r="B12" s="20">
        <v>609</v>
      </c>
      <c r="C12" s="116">
        <f>Resultatenrek!C12/Resultatenrek!C$4</f>
        <v>-2.7845207706088779E-3</v>
      </c>
      <c r="D12" s="118">
        <f>Resultatenrek!D12/Resultatenrek!D$4</f>
        <v>8.9338954056940052E-4</v>
      </c>
      <c r="E12" s="118">
        <f>Resultatenrek!E12/Resultatenrek!E$4</f>
        <v>-3.0926680318182419E-3</v>
      </c>
    </row>
    <row r="13" spans="1:5">
      <c r="A13" s="20" t="s">
        <v>137</v>
      </c>
      <c r="B13" s="20">
        <v>61</v>
      </c>
      <c r="C13" s="116">
        <f>Resultatenrek!C13/Resultatenrek!C$4</f>
        <v>0.14439506460340312</v>
      </c>
      <c r="D13" s="118">
        <f>Resultatenrek!D13/Resultatenrek!D$4</f>
        <v>0.14934281770854702</v>
      </c>
      <c r="E13" s="118">
        <f>Resultatenrek!E13/Resultatenrek!E$4</f>
        <v>0.14636623263492765</v>
      </c>
    </row>
    <row r="14" spans="1:5">
      <c r="A14" s="20" t="s">
        <v>138</v>
      </c>
      <c r="B14" s="20">
        <v>62</v>
      </c>
      <c r="C14" s="116">
        <f>Resultatenrek!C14/Resultatenrek!C$4</f>
        <v>0.20355265694170893</v>
      </c>
      <c r="D14" s="118">
        <f>Resultatenrek!D14/Resultatenrek!D$4</f>
        <v>0.21437981460943664</v>
      </c>
      <c r="E14" s="118">
        <f>Resultatenrek!E14/Resultatenrek!E$4</f>
        <v>0.21530052448913731</v>
      </c>
    </row>
    <row r="15" spans="1:5">
      <c r="A15" s="20" t="s">
        <v>139</v>
      </c>
      <c r="B15" s="20">
        <v>630</v>
      </c>
      <c r="C15" s="116">
        <f>Resultatenrek!C15/Resultatenrek!C$4</f>
        <v>4.9683369177501761E-2</v>
      </c>
      <c r="D15" s="118">
        <f>Resultatenrek!D15/Resultatenrek!D$4</f>
        <v>4.4801421210208969E-2</v>
      </c>
      <c r="E15" s="118">
        <f>Resultatenrek!E15/Resultatenrek!E$4</f>
        <v>3.999072191943475E-2</v>
      </c>
    </row>
    <row r="16" spans="1:5">
      <c r="A16" s="20" t="s">
        <v>140</v>
      </c>
      <c r="B16" s="20" t="s">
        <v>141</v>
      </c>
      <c r="C16" s="116">
        <f>Resultatenrek!C16/Resultatenrek!C$4</f>
        <v>5.1168121827186337E-3</v>
      </c>
      <c r="D16" s="118">
        <f>Resultatenrek!D16/Resultatenrek!D$4</f>
        <v>1.0041619341395205E-3</v>
      </c>
      <c r="E16" s="118">
        <f>Resultatenrek!E16/Resultatenrek!E$4</f>
        <v>2.5789248128492508E-3</v>
      </c>
    </row>
    <row r="17" spans="1:5" ht="37.5" customHeight="1">
      <c r="A17" s="20" t="s">
        <v>142</v>
      </c>
      <c r="B17" s="20" t="s">
        <v>192</v>
      </c>
      <c r="C17" s="116">
        <f>Resultatenrek!C17/Resultatenrek!C$4</f>
        <v>0</v>
      </c>
      <c r="D17" s="118">
        <f>Resultatenrek!D17/Resultatenrek!D$4</f>
        <v>0</v>
      </c>
      <c r="E17" s="118">
        <f>Resultatenrek!E17/Resultatenrek!E$4</f>
        <v>0</v>
      </c>
    </row>
    <row r="18" spans="1:5" ht="21" customHeight="1">
      <c r="A18" s="20" t="s">
        <v>143</v>
      </c>
      <c r="B18" s="20" t="s">
        <v>144</v>
      </c>
      <c r="C18" s="116">
        <f>Resultatenrek!C18/Resultatenrek!C$4</f>
        <v>1.7200984551247168E-3</v>
      </c>
      <c r="D18" s="118">
        <f>Resultatenrek!D18/Resultatenrek!D$4</f>
        <v>1.6867124219634851E-3</v>
      </c>
      <c r="E18" s="118">
        <f>Resultatenrek!E18/Resultatenrek!E$4</f>
        <v>1.971716383537559E-3</v>
      </c>
    </row>
    <row r="19" spans="1:5">
      <c r="A19" s="20" t="s">
        <v>191</v>
      </c>
      <c r="B19" s="20" t="s">
        <v>203</v>
      </c>
      <c r="C19" s="116">
        <f>Resultatenrek!C19/Resultatenrek!C$4</f>
        <v>0</v>
      </c>
      <c r="D19" s="118">
        <f>Resultatenrek!D19/Resultatenrek!D$4</f>
        <v>0</v>
      </c>
      <c r="E19" s="118">
        <f>Resultatenrek!E19/Resultatenrek!E$4</f>
        <v>0</v>
      </c>
    </row>
    <row r="20" spans="1:5">
      <c r="A20" s="49" t="s">
        <v>145</v>
      </c>
      <c r="B20" s="51">
        <v>9901</v>
      </c>
      <c r="C20" s="117">
        <f>Resultatenrek!C20/Resultatenrek!C$4</f>
        <v>0.19751117764809389</v>
      </c>
      <c r="D20" s="117">
        <f>Resultatenrek!D20/Resultatenrek!D$4</f>
        <v>0.18117502066146818</v>
      </c>
      <c r="E20" s="117">
        <f>Resultatenrek!E20/Resultatenrek!E$4</f>
        <v>0.19663959973566686</v>
      </c>
    </row>
    <row r="21" spans="1:5">
      <c r="A21" s="54" t="s">
        <v>146</v>
      </c>
      <c r="B21" s="54" t="s">
        <v>193</v>
      </c>
      <c r="C21" s="117">
        <f>Resultatenrek!C21/Resultatenrek!C$4</f>
        <v>9.0093449235109091E-3</v>
      </c>
      <c r="D21" s="117">
        <f>Resultatenrek!D21/Resultatenrek!D$4</f>
        <v>9.2450607716206001E-3</v>
      </c>
      <c r="E21" s="117">
        <f>Resultatenrek!E21/Resultatenrek!E$4</f>
        <v>1.0090075113032398E-2</v>
      </c>
    </row>
    <row r="22" spans="1:5">
      <c r="A22" s="20" t="s">
        <v>200</v>
      </c>
      <c r="B22" s="20">
        <v>75</v>
      </c>
      <c r="C22" s="116">
        <f>Resultatenrek!C22/Resultatenrek!C$4</f>
        <v>9.0093449235109091E-3</v>
      </c>
      <c r="D22" s="118">
        <f>Resultatenrek!D22/Resultatenrek!D$4</f>
        <v>9.2450607716206001E-3</v>
      </c>
      <c r="E22" s="118">
        <f>Resultatenrek!E22/Resultatenrek!E$4</f>
        <v>1.0090075113032398E-2</v>
      </c>
    </row>
    <row r="23" spans="1:5">
      <c r="A23" s="20" t="s">
        <v>147</v>
      </c>
      <c r="B23" s="20">
        <v>750</v>
      </c>
      <c r="C23" s="116">
        <f>Resultatenrek!C23/Resultatenrek!C$4</f>
        <v>0</v>
      </c>
      <c r="D23" s="118">
        <f>Resultatenrek!D23/Resultatenrek!D$4</f>
        <v>0</v>
      </c>
      <c r="E23" s="118">
        <f>Resultatenrek!E23/Resultatenrek!E$4</f>
        <v>0</v>
      </c>
    </row>
    <row r="24" spans="1:5">
      <c r="A24" s="20" t="s">
        <v>148</v>
      </c>
      <c r="B24" s="20">
        <v>751</v>
      </c>
      <c r="C24" s="116">
        <f>Resultatenrek!C24/Resultatenrek!C$4</f>
        <v>1.5119030208333423E-5</v>
      </c>
      <c r="D24" s="118">
        <f>Resultatenrek!D24/Resultatenrek!D$4</f>
        <v>1.6777643454543952E-5</v>
      </c>
      <c r="E24" s="118">
        <f>Resultatenrek!E24/Resultatenrek!E$4</f>
        <v>7.3602180368050286E-6</v>
      </c>
    </row>
    <row r="25" spans="1:5">
      <c r="A25" s="20" t="s">
        <v>149</v>
      </c>
      <c r="B25" s="20" t="s">
        <v>150</v>
      </c>
      <c r="C25" s="116">
        <f>Resultatenrek!C25/Resultatenrek!C$4</f>
        <v>8.9942258933025758E-3</v>
      </c>
      <c r="D25" s="118">
        <f>Resultatenrek!D25/Resultatenrek!D$4</f>
        <v>9.2282831281660562E-3</v>
      </c>
      <c r="E25" s="118">
        <f>Resultatenrek!E25/Resultatenrek!E$4</f>
        <v>1.0082714894995593E-2</v>
      </c>
    </row>
    <row r="26" spans="1:5">
      <c r="A26" s="20" t="s">
        <v>194</v>
      </c>
      <c r="B26" s="20" t="s">
        <v>195</v>
      </c>
      <c r="C26" s="116">
        <f>Resultatenrek!C26/Resultatenrek!C$4</f>
        <v>0</v>
      </c>
      <c r="D26" s="118">
        <f>Resultatenrek!D26/Resultatenrek!D$4</f>
        <v>0</v>
      </c>
      <c r="E26" s="118">
        <f>Resultatenrek!E26/Resultatenrek!E$4</f>
        <v>0</v>
      </c>
    </row>
    <row r="27" spans="1:5" ht="24" customHeight="1">
      <c r="A27" s="54" t="s">
        <v>151</v>
      </c>
      <c r="B27" s="54" t="s">
        <v>196</v>
      </c>
      <c r="C27" s="117">
        <f>Resultatenrek!C27/Resultatenrek!C$4</f>
        <v>9.0641780260270486E-4</v>
      </c>
      <c r="D27" s="117">
        <f>Resultatenrek!D27/Resultatenrek!D$4</f>
        <v>7.5709116088629581E-4</v>
      </c>
      <c r="E27" s="117">
        <f>Resultatenrek!E27/Resultatenrek!E$4</f>
        <v>7.3179684735288225E-4</v>
      </c>
    </row>
    <row r="28" spans="1:5">
      <c r="A28" s="20" t="s">
        <v>197</v>
      </c>
      <c r="B28" s="20">
        <v>65</v>
      </c>
      <c r="C28" s="116">
        <f>Resultatenrek!C28/Resultatenrek!C$4</f>
        <v>9.0641780260270486E-4</v>
      </c>
      <c r="D28" s="118">
        <f>Resultatenrek!D28/Resultatenrek!D$4</f>
        <v>7.5709116088629581E-4</v>
      </c>
      <c r="E28" s="118">
        <f>Resultatenrek!E28/Resultatenrek!E$4</f>
        <v>7.3179684735288225E-4</v>
      </c>
    </row>
    <row r="29" spans="1:5">
      <c r="A29" s="20" t="s">
        <v>152</v>
      </c>
      <c r="B29" s="20">
        <v>650</v>
      </c>
      <c r="C29" s="116">
        <f>Resultatenrek!C29/Resultatenrek!C$4</f>
        <v>0</v>
      </c>
      <c r="D29" s="118">
        <f>Resultatenrek!D29/Resultatenrek!D$4</f>
        <v>9.035959403375813E-5</v>
      </c>
      <c r="E29" s="118">
        <f>Resultatenrek!E29/Resultatenrek!E$4</f>
        <v>0</v>
      </c>
    </row>
    <row r="30" spans="1:5">
      <c r="A30" s="20" t="s">
        <v>153</v>
      </c>
      <c r="B30" s="20">
        <v>651</v>
      </c>
      <c r="C30" s="116">
        <f>Resultatenrek!C30/Resultatenrek!C$4</f>
        <v>0</v>
      </c>
      <c r="D30" s="118">
        <f>Resultatenrek!D30/Resultatenrek!D$4</f>
        <v>0</v>
      </c>
      <c r="E30" s="118">
        <f>Resultatenrek!E30/Resultatenrek!E$4</f>
        <v>0</v>
      </c>
    </row>
    <row r="31" spans="1:5">
      <c r="A31" s="20" t="s">
        <v>154</v>
      </c>
      <c r="B31" s="20" t="s">
        <v>155</v>
      </c>
      <c r="C31" s="116">
        <f>Resultatenrek!C31/Resultatenrek!C$4</f>
        <v>9.0641780260270486E-4</v>
      </c>
      <c r="D31" s="118">
        <f>Resultatenrek!D31/Resultatenrek!D$4</f>
        <v>6.6673156685253762E-4</v>
      </c>
      <c r="E31" s="118">
        <f>Resultatenrek!E31/Resultatenrek!E$4</f>
        <v>7.3179684735288225E-4</v>
      </c>
    </row>
    <row r="32" spans="1:5">
      <c r="A32" s="20" t="s">
        <v>198</v>
      </c>
      <c r="B32" s="20" t="s">
        <v>199</v>
      </c>
      <c r="C32" s="116">
        <f>Resultatenrek!C32/Resultatenrek!C$4</f>
        <v>0</v>
      </c>
      <c r="D32" s="118">
        <f>Resultatenrek!D32/Resultatenrek!D$4</f>
        <v>0</v>
      </c>
      <c r="E32" s="118">
        <f>Resultatenrek!E32/Resultatenrek!E$4</f>
        <v>0</v>
      </c>
    </row>
    <row r="33" spans="1:5" ht="30" customHeight="1">
      <c r="A33" s="55" t="s">
        <v>201</v>
      </c>
      <c r="B33" s="54">
        <v>9903</v>
      </c>
      <c r="C33" s="117">
        <f>Resultatenrek!C33/Resultatenrek!C$4</f>
        <v>0.20561410476900208</v>
      </c>
      <c r="D33" s="117">
        <f>Resultatenrek!D33/Resultatenrek!D$4</f>
        <v>0.18966299027220249</v>
      </c>
      <c r="E33" s="117">
        <f>Resultatenrek!E33/Resultatenrek!E$4</f>
        <v>0.20599787800134636</v>
      </c>
    </row>
    <row r="34" spans="1:5">
      <c r="A34" s="20" t="s">
        <v>156</v>
      </c>
      <c r="B34" s="20">
        <v>780</v>
      </c>
      <c r="C34" s="116">
        <f>Resultatenrek!C34/Resultatenrek!C$4</f>
        <v>0</v>
      </c>
      <c r="D34" s="118">
        <f>Resultatenrek!D34/Resultatenrek!D$4</f>
        <v>0</v>
      </c>
      <c r="E34" s="118">
        <f>Resultatenrek!E34/Resultatenrek!E$4</f>
        <v>0</v>
      </c>
    </row>
    <row r="35" spans="1:5">
      <c r="A35" s="20" t="s">
        <v>157</v>
      </c>
      <c r="B35" s="20">
        <v>680</v>
      </c>
      <c r="C35" s="116">
        <f>Resultatenrek!C35/Resultatenrek!C$4</f>
        <v>0</v>
      </c>
      <c r="D35" s="118">
        <f>Resultatenrek!D35/Resultatenrek!D$4</f>
        <v>0</v>
      </c>
      <c r="E35" s="118">
        <f>Resultatenrek!E35/Resultatenrek!E$4</f>
        <v>0</v>
      </c>
    </row>
    <row r="36" spans="1:5">
      <c r="A36" s="20" t="s">
        <v>158</v>
      </c>
      <c r="B36" s="20" t="s">
        <v>159</v>
      </c>
      <c r="C36" s="116">
        <f>Resultatenrek!C36/Resultatenrek!C$4</f>
        <v>5.8844692296219532E-2</v>
      </c>
      <c r="D36" s="118">
        <f>Resultatenrek!D36/Resultatenrek!D$4</f>
        <v>5.3530689285912737E-2</v>
      </c>
      <c r="E36" s="118">
        <f>Resultatenrek!E36/Resultatenrek!E$4</f>
        <v>4.8171709413315493E-2</v>
      </c>
    </row>
    <row r="37" spans="1:5">
      <c r="A37" s="20" t="s">
        <v>160</v>
      </c>
      <c r="B37" s="20" t="s">
        <v>202</v>
      </c>
      <c r="C37" s="116">
        <f>Resultatenrek!C37/Resultatenrek!C$4</f>
        <v>5.8844692296219532E-2</v>
      </c>
      <c r="D37" s="118">
        <f>Resultatenrek!D37/Resultatenrek!D$4</f>
        <v>5.3530689285912737E-2</v>
      </c>
      <c r="E37" s="118">
        <f>Resultatenrek!E37/Resultatenrek!E$4</f>
        <v>4.8171709413315493E-2</v>
      </c>
    </row>
    <row r="38" spans="1:5">
      <c r="A38" s="20" t="s">
        <v>161</v>
      </c>
      <c r="B38" s="20">
        <v>77</v>
      </c>
      <c r="C38" s="116">
        <f>Resultatenrek!C38/Resultatenrek!C$4</f>
        <v>0</v>
      </c>
      <c r="D38" s="118">
        <f>Resultatenrek!D38/Resultatenrek!D$4</f>
        <v>0</v>
      </c>
      <c r="E38" s="118">
        <f>Resultatenrek!E38/Resultatenrek!E$4</f>
        <v>0</v>
      </c>
    </row>
    <row r="39" spans="1:5">
      <c r="A39" s="55" t="s">
        <v>162</v>
      </c>
      <c r="B39" s="54">
        <v>9904</v>
      </c>
      <c r="C39" s="117">
        <f>Resultatenrek!C39/Resultatenrek!C$4</f>
        <v>0.14676941247278255</v>
      </c>
      <c r="D39" s="117">
        <f>Resultatenrek!D39/Resultatenrek!D$4</f>
        <v>0.13613230098628976</v>
      </c>
      <c r="E39" s="117">
        <f>Resultatenrek!E39/Resultatenrek!E$4</f>
        <v>0.15782616858803086</v>
      </c>
    </row>
    <row r="40" spans="1:5">
      <c r="A40" s="20" t="s">
        <v>163</v>
      </c>
      <c r="B40" s="20">
        <v>789</v>
      </c>
      <c r="C40" s="116">
        <f>Resultatenrek!C40/Resultatenrek!C$4</f>
        <v>0</v>
      </c>
      <c r="D40" s="118">
        <f>Resultatenrek!D40/Resultatenrek!D$4</f>
        <v>0</v>
      </c>
      <c r="E40" s="118">
        <f>Resultatenrek!E40/Resultatenrek!E$4</f>
        <v>1.706041188583067E-4</v>
      </c>
    </row>
    <row r="41" spans="1:5">
      <c r="A41" s="20" t="s">
        <v>164</v>
      </c>
      <c r="B41" s="20">
        <v>689</v>
      </c>
      <c r="C41" s="116">
        <f>Resultatenrek!C41/Resultatenrek!C$4</f>
        <v>0</v>
      </c>
      <c r="D41" s="118">
        <f>Resultatenrek!D41/Resultatenrek!D$4</f>
        <v>0</v>
      </c>
      <c r="E41" s="118">
        <f>Resultatenrek!E41/Resultatenrek!E$4</f>
        <v>8.0484462168699134E-3</v>
      </c>
    </row>
    <row r="42" spans="1:5">
      <c r="A42" s="54" t="s">
        <v>165</v>
      </c>
      <c r="B42" s="54">
        <v>9905</v>
      </c>
      <c r="C42" s="117">
        <f>Resultatenrek!C42/Resultatenrek!C$4</f>
        <v>0.14676941247278255</v>
      </c>
      <c r="D42" s="117">
        <f>Resultatenrek!D42/Resultatenrek!D$4</f>
        <v>0.13613230098628976</v>
      </c>
      <c r="E42" s="117">
        <f>Resultatenrek!E42/Resultatenrek!E$4</f>
        <v>0.14994832649001927</v>
      </c>
    </row>
    <row r="43" spans="1:5">
      <c r="A43" s="10"/>
      <c r="B43" s="7"/>
      <c r="C43" s="34"/>
      <c r="D43" s="34"/>
      <c r="E43" s="34"/>
    </row>
    <row r="44" spans="1:5">
      <c r="A44" s="11"/>
      <c r="B44" s="11"/>
      <c r="C44" s="34"/>
      <c r="D44" s="34"/>
      <c r="E44" s="34"/>
    </row>
    <row r="45" spans="1:5">
      <c r="A45" s="7"/>
      <c r="B45" s="11"/>
      <c r="C45" s="34"/>
      <c r="D45" s="34"/>
      <c r="E45" s="34"/>
    </row>
    <row r="46" spans="1:5">
      <c r="A46" s="7"/>
      <c r="B46" s="11"/>
      <c r="C46" s="34"/>
      <c r="D46" s="34"/>
      <c r="E46" s="34"/>
    </row>
    <row r="47" spans="1:5">
      <c r="A47" s="11"/>
      <c r="B47" s="11"/>
      <c r="C47" s="34"/>
      <c r="D47" s="34"/>
      <c r="E47" s="34"/>
    </row>
    <row r="48" spans="1:5">
      <c r="C48" s="33"/>
      <c r="D48" s="33"/>
      <c r="E48" s="33"/>
    </row>
    <row r="49" spans="1:5">
      <c r="A49" s="11"/>
      <c r="B49" s="11"/>
      <c r="C49" s="28"/>
      <c r="D49" s="28"/>
      <c r="E49" s="28"/>
    </row>
    <row r="50" spans="1:5">
      <c r="A50" s="11"/>
      <c r="B50" s="11"/>
      <c r="C50" s="28"/>
      <c r="D50" s="28"/>
      <c r="E50" s="28"/>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G102"/>
  <sheetViews>
    <sheetView workbookViewId="0">
      <selection activeCell="K82" sqref="K82"/>
    </sheetView>
  </sheetViews>
  <sheetFormatPr defaultRowHeight="15"/>
  <cols>
    <col min="1" max="1" width="44" customWidth="1"/>
    <col min="3" max="3" width="9.7109375" bestFit="1" customWidth="1"/>
    <col min="4" max="5" width="10.28515625" bestFit="1" customWidth="1"/>
    <col min="6" max="6" width="10" bestFit="1" customWidth="1"/>
  </cols>
  <sheetData>
    <row r="3" spans="1:7">
      <c r="A3" s="13" t="s">
        <v>1</v>
      </c>
      <c r="B3" s="12" t="s">
        <v>2</v>
      </c>
      <c r="C3" s="29" t="s">
        <v>204</v>
      </c>
      <c r="D3" s="29" t="s">
        <v>205</v>
      </c>
      <c r="E3" s="29" t="s">
        <v>206</v>
      </c>
      <c r="F3" s="29"/>
    </row>
    <row r="4" spans="1:7">
      <c r="A4" s="12" t="s">
        <v>207</v>
      </c>
      <c r="B4" s="20">
        <v>20</v>
      </c>
      <c r="C4" s="35"/>
      <c r="D4" s="116" t="str">
        <f>IF(Balans!$C4=0,"",Balans!D4/Balans!$C4)</f>
        <v/>
      </c>
      <c r="E4" s="116" t="str">
        <f>IF(Balans!$C4=0,"",Balans!E4/Balans!$C4)</f>
        <v/>
      </c>
      <c r="F4" s="29"/>
    </row>
    <row r="5" spans="1:7">
      <c r="A5" s="60" t="s">
        <v>6</v>
      </c>
      <c r="B5" s="60" t="s">
        <v>231</v>
      </c>
      <c r="C5" s="61">
        <v>1</v>
      </c>
      <c r="D5" s="119">
        <f>IF(Balans!$C5=0,"",Balans!D5/Balans!$C5)</f>
        <v>0.95029636454802913</v>
      </c>
      <c r="E5" s="119">
        <f>IF(Balans!$C5=0,"",Balans!E5/Balans!$C5)</f>
        <v>0.88881586045340732</v>
      </c>
      <c r="F5" s="36"/>
    </row>
    <row r="6" spans="1:7">
      <c r="A6" s="12" t="s">
        <v>208</v>
      </c>
      <c r="B6" s="20">
        <v>21</v>
      </c>
      <c r="C6" s="35"/>
      <c r="D6" s="116" t="str">
        <f>IF(Balans!$C6=0,"",Balans!D6/Balans!$C6)</f>
        <v/>
      </c>
      <c r="E6" s="116" t="str">
        <f>IF(Balans!$C6=0,"",Balans!E6/Balans!$C6)</f>
        <v/>
      </c>
      <c r="F6" s="36"/>
    </row>
    <row r="7" spans="1:7">
      <c r="A7" s="12" t="s">
        <v>210</v>
      </c>
      <c r="B7" s="12" t="s">
        <v>10</v>
      </c>
      <c r="C7" s="35">
        <v>1</v>
      </c>
      <c r="D7" s="116">
        <f>IF(Balans!$C7=0,"",Balans!D7/Balans!$C7)</f>
        <v>0.9502886586344983</v>
      </c>
      <c r="E7" s="116">
        <f>IF(Balans!$C7=0,"",Balans!E7/Balans!$C7)</f>
        <v>0.88879862277335542</v>
      </c>
      <c r="F7" s="36"/>
    </row>
    <row r="8" spans="1:7">
      <c r="A8" s="12" t="s">
        <v>211</v>
      </c>
      <c r="B8" s="20">
        <v>22</v>
      </c>
      <c r="C8" s="35">
        <v>1</v>
      </c>
      <c r="D8" s="116">
        <f>IF(Balans!$C8=0,"",Balans!D8/Balans!$C8)</f>
        <v>0.77083211301155885</v>
      </c>
      <c r="E8" s="116">
        <f>IF(Balans!$C8=0,"",Balans!E8/Balans!$C8)</f>
        <v>0.53308902491408938</v>
      </c>
      <c r="F8" s="36"/>
    </row>
    <row r="9" spans="1:7">
      <c r="A9" s="12" t="s">
        <v>212</v>
      </c>
      <c r="B9" s="20">
        <v>23</v>
      </c>
      <c r="C9" s="35">
        <v>1</v>
      </c>
      <c r="D9" s="116">
        <f>IF(Balans!$C9=0,"",Balans!D9/Balans!$C9)</f>
        <v>1.0203177906186096</v>
      </c>
      <c r="E9" s="116">
        <f>IF(Balans!$C9=0,"",Balans!E9/Balans!$C9)</f>
        <v>0.95300519389337257</v>
      </c>
      <c r="F9" s="36"/>
    </row>
    <row r="10" spans="1:7">
      <c r="A10" s="12" t="s">
        <v>213</v>
      </c>
      <c r="B10" s="20">
        <v>24</v>
      </c>
      <c r="C10" s="35">
        <v>1</v>
      </c>
      <c r="D10" s="116">
        <f>IF(Balans!$C10=0,"",Balans!D10/Balans!$C10)</f>
        <v>0.95606203802266243</v>
      </c>
      <c r="E10" s="116">
        <f>IF(Balans!$C10=0,"",Balans!E10/Balans!$C10)</f>
        <v>0.86010207025537455</v>
      </c>
      <c r="F10" s="36"/>
    </row>
    <row r="11" spans="1:7">
      <c r="A11" s="12" t="s">
        <v>214</v>
      </c>
      <c r="B11" s="20">
        <v>25</v>
      </c>
      <c r="C11" s="35">
        <v>1</v>
      </c>
      <c r="D11" s="116">
        <f>IF(Balans!$C11=0,"",Balans!D11/Balans!$C11)</f>
        <v>0.88285824290216319</v>
      </c>
      <c r="E11" s="116">
        <f>IF(Balans!$C11=0,"",Balans!E11/Balans!$C11)</f>
        <v>0.76571648580432639</v>
      </c>
      <c r="F11" s="36"/>
    </row>
    <row r="12" spans="1:7">
      <c r="A12" s="125" t="s">
        <v>215</v>
      </c>
      <c r="B12" s="127">
        <v>26</v>
      </c>
      <c r="C12" s="128">
        <v>1</v>
      </c>
      <c r="D12" s="126">
        <f>IF(Balans!$C12=0,"",Balans!D12/Balans!$C12)</f>
        <v>0.88910527175277432</v>
      </c>
      <c r="E12" s="126">
        <f>IF(Balans!$C12=0,"",Balans!E12/Balans!$C12)</f>
        <v>1.3085251327748544</v>
      </c>
      <c r="F12" s="36"/>
      <c r="G12" t="s">
        <v>243</v>
      </c>
    </row>
    <row r="13" spans="1:7">
      <c r="A13" s="12" t="s">
        <v>216</v>
      </c>
      <c r="B13" s="20">
        <v>27</v>
      </c>
      <c r="C13" s="35"/>
      <c r="D13" s="116" t="str">
        <f>IF(Balans!$C13=0,"",Balans!D13/Balans!$C13)</f>
        <v/>
      </c>
      <c r="E13" s="116" t="str">
        <f>IF(Balans!$C13=0,"",Balans!E13/Balans!$C13)</f>
        <v/>
      </c>
      <c r="F13" s="36"/>
    </row>
    <row r="14" spans="1:7">
      <c r="A14" s="12" t="s">
        <v>217</v>
      </c>
      <c r="B14" s="20">
        <v>28</v>
      </c>
      <c r="C14" s="35">
        <v>1</v>
      </c>
      <c r="D14" s="116">
        <f>IF(Balans!$C14=0,"",Balans!D14/Balans!$C14)</f>
        <v>1</v>
      </c>
      <c r="E14" s="116">
        <f>IF(Balans!$C14=0,"",Balans!E14/Balans!$C14)</f>
        <v>1</v>
      </c>
      <c r="F14" s="36"/>
    </row>
    <row r="15" spans="1:7">
      <c r="A15" s="12" t="s">
        <v>218</v>
      </c>
      <c r="B15" s="12" t="s">
        <v>19</v>
      </c>
      <c r="C15" s="35"/>
      <c r="D15" s="116" t="str">
        <f>IF(Balans!$C15=0,"",Balans!D15/Balans!$C15)</f>
        <v/>
      </c>
      <c r="E15" s="116" t="str">
        <f>IF(Balans!$C15=0,"",Balans!E15/Balans!$C15)</f>
        <v/>
      </c>
      <c r="F15" s="36"/>
    </row>
    <row r="16" spans="1:7">
      <c r="A16" s="12" t="s">
        <v>219</v>
      </c>
      <c r="B16" s="20">
        <v>280</v>
      </c>
      <c r="C16" s="35"/>
      <c r="D16" s="116" t="str">
        <f>IF(Balans!$C16=0,"",Balans!D16/Balans!$C16)</f>
        <v/>
      </c>
      <c r="E16" s="116" t="str">
        <f>IF(Balans!$C16=0,"",Balans!E16/Balans!$C16)</f>
        <v/>
      </c>
      <c r="F16" s="36"/>
    </row>
    <row r="17" spans="1:6">
      <c r="A17" s="12" t="s">
        <v>220</v>
      </c>
      <c r="B17" s="20">
        <v>281</v>
      </c>
      <c r="C17" s="35"/>
      <c r="D17" s="116" t="str">
        <f>IF(Balans!$C17=0,"",Balans!D17/Balans!$C17)</f>
        <v/>
      </c>
      <c r="E17" s="116" t="str">
        <f>IF(Balans!$C17=0,"",Balans!E17/Balans!$C17)</f>
        <v/>
      </c>
      <c r="F17" s="36"/>
    </row>
    <row r="18" spans="1:6">
      <c r="A18" s="12" t="s">
        <v>22</v>
      </c>
      <c r="B18" s="12"/>
      <c r="C18" s="35"/>
      <c r="D18" s="116" t="str">
        <f>IF(Balans!$C18=0,"",Balans!D18/Balans!$C18)</f>
        <v/>
      </c>
      <c r="E18" s="116" t="str">
        <f>IF(Balans!$C18=0,"",Balans!E18/Balans!$C18)</f>
        <v/>
      </c>
      <c r="F18" s="36"/>
    </row>
    <row r="19" spans="1:6">
      <c r="A19" s="12" t="s">
        <v>221</v>
      </c>
      <c r="B19" s="12" t="s">
        <v>24</v>
      </c>
      <c r="C19" s="35"/>
      <c r="D19" s="116" t="str">
        <f>IF(Balans!$C19=0,"",Balans!D19/Balans!$C19)</f>
        <v/>
      </c>
      <c r="E19" s="116" t="str">
        <f>IF(Balans!$C19=0,"",Balans!E19/Balans!$C19)</f>
        <v/>
      </c>
      <c r="F19" s="36"/>
    </row>
    <row r="20" spans="1:6">
      <c r="A20" s="12" t="s">
        <v>222</v>
      </c>
      <c r="B20" s="20">
        <v>282</v>
      </c>
      <c r="C20" s="35"/>
      <c r="D20" s="116" t="str">
        <f>IF(Balans!$C20=0,"",Balans!D20/Balans!$C20)</f>
        <v/>
      </c>
      <c r="E20" s="116" t="str">
        <f>IF(Balans!$C20=0,"",Balans!E20/Balans!$C20)</f>
        <v/>
      </c>
      <c r="F20" s="36"/>
    </row>
    <row r="21" spans="1:6">
      <c r="A21" s="12" t="s">
        <v>220</v>
      </c>
      <c r="B21" s="20">
        <v>283</v>
      </c>
      <c r="C21" s="35"/>
      <c r="D21" s="116" t="str">
        <f>IF(Balans!$C21=0,"",Balans!D21/Balans!$C21)</f>
        <v/>
      </c>
      <c r="E21" s="116" t="str">
        <f>IF(Balans!$C21=0,"",Balans!E21/Balans!$C21)</f>
        <v/>
      </c>
      <c r="F21" s="36"/>
    </row>
    <row r="22" spans="1:6">
      <c r="A22" s="12" t="s">
        <v>223</v>
      </c>
      <c r="B22" s="12" t="s">
        <v>26</v>
      </c>
      <c r="C22" s="35">
        <v>1</v>
      </c>
      <c r="D22" s="116">
        <f>IF(Balans!$C22=0,"",Balans!D22/Balans!$C22)</f>
        <v>1</v>
      </c>
      <c r="E22" s="116">
        <f>IF(Balans!$C22=0,"",Balans!E22/Balans!$C22)</f>
        <v>1</v>
      </c>
      <c r="F22" s="36"/>
    </row>
    <row r="23" spans="1:6">
      <c r="A23" s="12" t="s">
        <v>224</v>
      </c>
      <c r="B23" s="20">
        <v>284</v>
      </c>
      <c r="C23" s="35"/>
      <c r="D23" s="116" t="str">
        <f>IF(Balans!$C23=0,"",Balans!D23/Balans!$C23)</f>
        <v/>
      </c>
      <c r="E23" s="116" t="str">
        <f>IF(Balans!$C23=0,"",Balans!E23/Balans!$C23)</f>
        <v/>
      </c>
      <c r="F23" s="36"/>
    </row>
    <row r="24" spans="1:6">
      <c r="A24" s="12" t="s">
        <v>209</v>
      </c>
      <c r="B24" s="12" t="s">
        <v>29</v>
      </c>
      <c r="C24" s="35">
        <v>1</v>
      </c>
      <c r="D24" s="116">
        <f>IF(Balans!$C24=0,"",Balans!D24/Balans!$C24)</f>
        <v>1</v>
      </c>
      <c r="E24" s="116">
        <f>IF(Balans!$C24=0,"",Balans!E24/Balans!$C24)</f>
        <v>1</v>
      </c>
      <c r="F24" s="36"/>
    </row>
    <row r="25" spans="1:6">
      <c r="A25" s="12"/>
      <c r="B25" s="12"/>
      <c r="C25" s="35"/>
      <c r="D25" s="116" t="str">
        <f>IF(Balans!$C25=0,"",Balans!D25/Balans!$C25)</f>
        <v/>
      </c>
      <c r="E25" s="116" t="str">
        <f>IF(Balans!$C25=0,"",Balans!E25/Balans!$C25)</f>
        <v/>
      </c>
      <c r="F25" s="36"/>
    </row>
    <row r="26" spans="1:6">
      <c r="A26" s="61" t="s">
        <v>30</v>
      </c>
      <c r="B26" s="61" t="s">
        <v>31</v>
      </c>
      <c r="C26" s="61">
        <v>1</v>
      </c>
      <c r="D26" s="119">
        <f>IF(Balans!$C26=0,"",Balans!D26/Balans!$C26)</f>
        <v>1.0374721219517105</v>
      </c>
      <c r="E26" s="119">
        <f>IF(Balans!$C26=0,"",Balans!E26/Balans!$C26)</f>
        <v>1.1823336876597441</v>
      </c>
      <c r="F26" s="36"/>
    </row>
    <row r="27" spans="1:6">
      <c r="A27" s="12" t="s">
        <v>32</v>
      </c>
      <c r="B27" s="20">
        <v>29</v>
      </c>
      <c r="C27" s="35"/>
      <c r="D27" s="116" t="str">
        <f>IF(Balans!$C27=0,"",Balans!D27/Balans!$C27)</f>
        <v/>
      </c>
      <c r="E27" s="116" t="str">
        <f>IF(Balans!$C27=0,"",Balans!E27/Balans!$C27)</f>
        <v/>
      </c>
      <c r="F27" s="36"/>
    </row>
    <row r="28" spans="1:6">
      <c r="A28" s="12" t="s">
        <v>33</v>
      </c>
      <c r="B28" s="20">
        <v>290</v>
      </c>
      <c r="C28" s="35"/>
      <c r="D28" s="116" t="str">
        <f>IF(Balans!$C28=0,"",Balans!D28/Balans!$C28)</f>
        <v/>
      </c>
      <c r="E28" s="116" t="str">
        <f>IF(Balans!$C28=0,"",Balans!E28/Balans!$C28)</f>
        <v/>
      </c>
      <c r="F28" s="36"/>
    </row>
    <row r="29" spans="1:6">
      <c r="A29" s="12" t="s">
        <v>34</v>
      </c>
      <c r="B29" s="20">
        <v>291</v>
      </c>
      <c r="C29" s="35"/>
      <c r="D29" s="116" t="str">
        <f>IF(Balans!$C29=0,"",Balans!D29/Balans!$C29)</f>
        <v/>
      </c>
      <c r="E29" s="116" t="str">
        <f>IF(Balans!$C29=0,"",Balans!E29/Balans!$C29)</f>
        <v/>
      </c>
      <c r="F29" s="36"/>
    </row>
    <row r="30" spans="1:6">
      <c r="A30" s="12" t="s">
        <v>35</v>
      </c>
      <c r="B30" s="20">
        <v>3</v>
      </c>
      <c r="C30" s="35">
        <v>1</v>
      </c>
      <c r="D30" s="116">
        <f>IF(Balans!$C30=0,"",Balans!D30/Balans!$C30)</f>
        <v>1.1155553206814481</v>
      </c>
      <c r="E30" s="116">
        <f>IF(Balans!$C30=0,"",Balans!E30/Balans!$C30)</f>
        <v>1.2780447513466116</v>
      </c>
      <c r="F30" s="36"/>
    </row>
    <row r="31" spans="1:6">
      <c r="A31" s="12" t="s">
        <v>36</v>
      </c>
      <c r="B31" s="12" t="s">
        <v>37</v>
      </c>
      <c r="C31" s="35">
        <v>1</v>
      </c>
      <c r="D31" s="116">
        <f>IF(Balans!$C31=0,"",Balans!D31/Balans!$C31)</f>
        <v>1.1155553206814481</v>
      </c>
      <c r="E31" s="116">
        <f>IF(Balans!$C31=0,"",Balans!E31/Balans!$C31)</f>
        <v>1.2780447513466116</v>
      </c>
      <c r="F31" s="36"/>
    </row>
    <row r="32" spans="1:6">
      <c r="A32" s="12" t="s">
        <v>38</v>
      </c>
      <c r="B32" s="12" t="s">
        <v>39</v>
      </c>
      <c r="C32" s="35">
        <v>1</v>
      </c>
      <c r="D32" s="116">
        <f>IF(Balans!$C32=0,"",Balans!D32/Balans!$C32)</f>
        <v>0.98401128945339444</v>
      </c>
      <c r="E32" s="116">
        <f>IF(Balans!$C32=0,"",Balans!E32/Balans!$C32)</f>
        <v>1.0994724146878214</v>
      </c>
      <c r="F32" s="36"/>
    </row>
    <row r="33" spans="1:7">
      <c r="A33" s="12" t="s">
        <v>40</v>
      </c>
      <c r="B33" s="20">
        <v>32</v>
      </c>
      <c r="C33" s="35">
        <v>1</v>
      </c>
      <c r="D33" s="116">
        <f>IF(Balans!$C33=0,"",Balans!D33/Balans!$C33)</f>
        <v>1.2269612238549235</v>
      </c>
      <c r="E33" s="116">
        <f>IF(Balans!$C33=0,"",Balans!E33/Balans!$C33)</f>
        <v>0.81801837246326425</v>
      </c>
      <c r="F33" s="36"/>
    </row>
    <row r="34" spans="1:7">
      <c r="A34" s="125" t="s">
        <v>41</v>
      </c>
      <c r="B34" s="127">
        <v>33</v>
      </c>
      <c r="C34" s="128">
        <v>1</v>
      </c>
      <c r="D34" s="126">
        <f>IF(Balans!$C34=0,"",Balans!D34/Balans!$C34)</f>
        <v>1.2717754690018868</v>
      </c>
      <c r="E34" s="126">
        <f>IF(Balans!$C34=0,"",Balans!E34/Balans!$C34)</f>
        <v>1.6260118693456604</v>
      </c>
      <c r="F34" s="36"/>
      <c r="G34" t="s">
        <v>244</v>
      </c>
    </row>
    <row r="35" spans="1:7">
      <c r="A35" s="12" t="s">
        <v>42</v>
      </c>
      <c r="B35" s="20">
        <v>34</v>
      </c>
      <c r="C35" s="35"/>
      <c r="D35" s="116" t="str">
        <f>IF(Balans!$C35=0,"",Balans!D35/Balans!$C35)</f>
        <v/>
      </c>
      <c r="E35" s="116" t="str">
        <f>IF(Balans!$C35=0,"",Balans!E35/Balans!$C35)</f>
        <v/>
      </c>
      <c r="F35" s="36"/>
    </row>
    <row r="36" spans="1:7">
      <c r="A36" s="12" t="s">
        <v>43</v>
      </c>
      <c r="B36" s="20">
        <v>35</v>
      </c>
      <c r="C36" s="35"/>
      <c r="D36" s="116" t="str">
        <f>IF(Balans!$C36=0,"",Balans!D36/Balans!$C36)</f>
        <v/>
      </c>
      <c r="E36" s="116" t="str">
        <f>IF(Balans!$C36=0,"",Balans!E36/Balans!$C36)</f>
        <v/>
      </c>
      <c r="F36" s="36"/>
    </row>
    <row r="37" spans="1:7">
      <c r="A37" s="12" t="s">
        <v>44</v>
      </c>
      <c r="B37" s="20">
        <v>36</v>
      </c>
      <c r="C37" s="35"/>
      <c r="D37" s="116" t="str">
        <f>IF(Balans!$C37=0,"",Balans!D37/Balans!$C37)</f>
        <v/>
      </c>
      <c r="E37" s="116" t="str">
        <f>IF(Balans!$C37=0,"",Balans!E37/Balans!$C37)</f>
        <v/>
      </c>
      <c r="F37" s="36"/>
    </row>
    <row r="38" spans="1:7">
      <c r="A38" s="12" t="s">
        <v>45</v>
      </c>
      <c r="B38" s="20">
        <v>37</v>
      </c>
      <c r="C38" s="35"/>
      <c r="D38" s="116" t="str">
        <f>IF(Balans!$C38=0,"",Balans!D38/Balans!$C38)</f>
        <v/>
      </c>
      <c r="E38" s="116" t="str">
        <f>IF(Balans!$C38=0,"",Balans!E38/Balans!$C38)</f>
        <v/>
      </c>
      <c r="F38" s="36"/>
    </row>
    <row r="39" spans="1:7">
      <c r="A39" s="125" t="s">
        <v>46</v>
      </c>
      <c r="B39" s="125" t="s">
        <v>47</v>
      </c>
      <c r="C39" s="128">
        <v>1</v>
      </c>
      <c r="D39" s="126">
        <f>IF(Balans!$C39=0,"",Balans!D39/Balans!$C39)</f>
        <v>1.2079118173113474</v>
      </c>
      <c r="E39" s="126">
        <f>IF(Balans!$C39=0,"",Balans!E39/Balans!$C39)</f>
        <v>1.2981505820393613</v>
      </c>
      <c r="F39" s="36"/>
    </row>
    <row r="40" spans="1:7">
      <c r="A40" s="125" t="s">
        <v>33</v>
      </c>
      <c r="B40" s="127">
        <v>40</v>
      </c>
      <c r="C40" s="128">
        <v>1</v>
      </c>
      <c r="D40" s="126">
        <f>IF(Balans!$C40=0,"",Balans!D40/Balans!$C40)</f>
        <v>1.2365402832155727</v>
      </c>
      <c r="E40" s="126">
        <f>IF(Balans!$C40=0,"",Balans!E40/Balans!$C40)</f>
        <v>1.3666998869012024</v>
      </c>
      <c r="F40" s="36"/>
      <c r="G40" t="s">
        <v>245</v>
      </c>
    </row>
    <row r="41" spans="1:7">
      <c r="A41" s="125" t="s">
        <v>34</v>
      </c>
      <c r="B41" s="127">
        <v>41</v>
      </c>
      <c r="C41" s="128">
        <v>1</v>
      </c>
      <c r="D41" s="126">
        <f>IF(Balans!$C41=0,"",Balans!D41/Balans!$C41)</f>
        <v>0.7392688308660289</v>
      </c>
      <c r="E41" s="126">
        <f>IF(Balans!$C41=0,"",Balans!E41/Balans!$C41)</f>
        <v>0.17601043465332147</v>
      </c>
      <c r="F41" s="36"/>
      <c r="G41" t="s">
        <v>247</v>
      </c>
    </row>
    <row r="42" spans="1:7">
      <c r="A42" s="12" t="s">
        <v>48</v>
      </c>
      <c r="B42" s="12" t="s">
        <v>49</v>
      </c>
      <c r="C42" s="35"/>
      <c r="D42" s="116" t="str">
        <f>IF(Balans!$C42=0,"",Balans!D42/Balans!$C42)</f>
        <v/>
      </c>
      <c r="E42" s="116" t="str">
        <f>IF(Balans!$C42=0,"",Balans!E42/Balans!$C42)</f>
        <v/>
      </c>
      <c r="F42" s="36"/>
    </row>
    <row r="43" spans="1:7">
      <c r="A43" s="12" t="s">
        <v>50</v>
      </c>
      <c r="B43" s="20">
        <v>50</v>
      </c>
      <c r="C43" s="35"/>
      <c r="D43" s="116" t="str">
        <f>IF(Balans!$C43=0,"",Balans!D43/Balans!$C43)</f>
        <v/>
      </c>
      <c r="E43" s="116" t="str">
        <f>IF(Balans!$C43=0,"",Balans!E43/Balans!$C43)</f>
        <v/>
      </c>
      <c r="F43" s="36"/>
    </row>
    <row r="44" spans="1:7">
      <c r="A44" s="12" t="s">
        <v>51</v>
      </c>
      <c r="B44" s="12" t="s">
        <v>52</v>
      </c>
      <c r="C44" s="35"/>
      <c r="D44" s="116" t="str">
        <f>IF(Balans!$C44=0,"",Balans!D44/Balans!$C44)</f>
        <v/>
      </c>
      <c r="E44" s="116" t="str">
        <f>IF(Balans!$C44=0,"",Balans!E44/Balans!$C44)</f>
        <v/>
      </c>
      <c r="F44" s="36"/>
    </row>
    <row r="45" spans="1:7">
      <c r="A45" s="125" t="s">
        <v>53</v>
      </c>
      <c r="B45" s="125" t="s">
        <v>54</v>
      </c>
      <c r="C45" s="128">
        <v>1</v>
      </c>
      <c r="D45" s="126">
        <f>IF(Balans!$C45=0,"",Balans!D45/Balans!$C45)</f>
        <v>0.79341606185113023</v>
      </c>
      <c r="E45" s="126">
        <f>IF(Balans!$C45=0,"",Balans!E45/Balans!$C45)</f>
        <v>1.0017539996759546</v>
      </c>
      <c r="F45" s="36"/>
      <c r="G45" t="s">
        <v>240</v>
      </c>
    </row>
    <row r="46" spans="1:7">
      <c r="A46" s="125" t="s">
        <v>55</v>
      </c>
      <c r="B46" s="125" t="s">
        <v>56</v>
      </c>
      <c r="C46" s="128">
        <v>1</v>
      </c>
      <c r="D46" s="126">
        <f>IF(Balans!$C46=0,"",Balans!D46/Balans!$C46)</f>
        <v>1.2105892439310346</v>
      </c>
      <c r="E46" s="126">
        <f>IF(Balans!$C46=0,"",Balans!E46/Balans!$C46)</f>
        <v>1.3252026857835553</v>
      </c>
      <c r="F46" s="36"/>
      <c r="G46" t="s">
        <v>248</v>
      </c>
    </row>
    <row r="47" spans="1:7">
      <c r="A47" s="61" t="s">
        <v>57</v>
      </c>
      <c r="B47" s="61" t="s">
        <v>58</v>
      </c>
      <c r="C47" s="61">
        <v>1</v>
      </c>
      <c r="D47" s="119">
        <f>IF(Balans!$C47=0,"",Balans!D47/Balans!$C47)</f>
        <v>1.021675847591087</v>
      </c>
      <c r="E47" s="119">
        <f>IF(Balans!$C47=0,"",Balans!E47/Balans!$C47)</f>
        <v>1.1291481660609426</v>
      </c>
      <c r="F47" s="36"/>
    </row>
    <row r="48" spans="1:7">
      <c r="D48" s="36"/>
      <c r="E48" s="36"/>
      <c r="F48" s="39"/>
    </row>
    <row r="49" spans="1:7">
      <c r="D49" s="36"/>
      <c r="E49" s="36"/>
    </row>
    <row r="50" spans="1:7">
      <c r="A50" s="13"/>
      <c r="B50" s="12"/>
      <c r="C50" s="32"/>
      <c r="D50" s="36"/>
      <c r="E50" s="36"/>
      <c r="F50" s="32"/>
    </row>
    <row r="51" spans="1:7">
      <c r="A51" s="13" t="s">
        <v>59</v>
      </c>
      <c r="B51" s="12" t="s">
        <v>2</v>
      </c>
      <c r="C51" s="57"/>
      <c r="D51" s="57"/>
      <c r="E51" s="57"/>
      <c r="F51" s="32"/>
    </row>
    <row r="52" spans="1:7">
      <c r="A52" s="61" t="s">
        <v>62</v>
      </c>
      <c r="B52" s="61" t="s">
        <v>63</v>
      </c>
      <c r="C52" s="61">
        <v>1</v>
      </c>
      <c r="D52" s="119">
        <f>IF(Balans!$C52=0,"",Balans!D52/Balans!$C52)</f>
        <v>1.0237389561226686</v>
      </c>
      <c r="E52" s="119">
        <f>IF(Balans!$C52=0,"",Balans!E52/Balans!$C52)</f>
        <v>1.1127236031084429</v>
      </c>
      <c r="F52" s="38"/>
    </row>
    <row r="53" spans="1:7">
      <c r="A53" s="12" t="s">
        <v>64</v>
      </c>
      <c r="B53" s="20">
        <v>10</v>
      </c>
      <c r="C53" s="35">
        <v>1</v>
      </c>
      <c r="D53" s="116">
        <f>IF(Balans!$C53=0,"",Balans!D53/Balans!$C53)</f>
        <v>1</v>
      </c>
      <c r="E53" s="116">
        <f>IF(Balans!$C53=0,"",Balans!E53/Balans!$C53)</f>
        <v>1</v>
      </c>
      <c r="F53" s="38"/>
    </row>
    <row r="54" spans="1:7">
      <c r="A54" s="12" t="s">
        <v>65</v>
      </c>
      <c r="B54" s="20">
        <v>100</v>
      </c>
      <c r="C54" s="35">
        <v>1</v>
      </c>
      <c r="D54" s="116">
        <f>IF(Balans!$C54=0,"",Balans!D54/Balans!$C54)</f>
        <v>1</v>
      </c>
      <c r="E54" s="116">
        <f>IF(Balans!$C54=0,"",Balans!E54/Balans!$C54)</f>
        <v>1</v>
      </c>
      <c r="F54" s="38"/>
    </row>
    <row r="55" spans="1:7">
      <c r="A55" s="12" t="s">
        <v>66</v>
      </c>
      <c r="B55" s="20">
        <v>101</v>
      </c>
      <c r="C55" s="35"/>
      <c r="D55" s="116" t="str">
        <f>IF(Balans!$C55=0,"",Balans!D55/Balans!$C55)</f>
        <v/>
      </c>
      <c r="E55" s="116" t="str">
        <f>IF(Balans!$C55=0,"",Balans!E55/Balans!$C55)</f>
        <v/>
      </c>
      <c r="F55" s="38"/>
    </row>
    <row r="56" spans="1:7">
      <c r="A56" s="12" t="s">
        <v>67</v>
      </c>
      <c r="B56" s="20">
        <v>11</v>
      </c>
      <c r="C56" s="35"/>
      <c r="D56" s="116" t="str">
        <f>IF(Balans!$C56=0,"",Balans!D56/Balans!$C56)</f>
        <v/>
      </c>
      <c r="E56" s="116" t="str">
        <f>IF(Balans!$C56=0,"",Balans!E56/Balans!$C56)</f>
        <v/>
      </c>
      <c r="F56" s="38"/>
    </row>
    <row r="57" spans="1:7">
      <c r="A57" s="12" t="s">
        <v>68</v>
      </c>
      <c r="B57" s="20">
        <v>12</v>
      </c>
      <c r="C57" s="35"/>
      <c r="D57" s="116" t="str">
        <f>IF(Balans!$C57=0,"",Balans!D57/Balans!$C57)</f>
        <v/>
      </c>
      <c r="E57" s="116" t="str">
        <f>IF(Balans!$C57=0,"",Balans!E57/Balans!$C57)</f>
        <v/>
      </c>
      <c r="F57" s="38"/>
    </row>
    <row r="58" spans="1:7">
      <c r="A58" s="12" t="s">
        <v>69</v>
      </c>
      <c r="B58" s="20">
        <v>13</v>
      </c>
      <c r="C58" s="35">
        <v>1</v>
      </c>
      <c r="D58" s="116">
        <f>IF(Balans!$C58=0,"",Balans!D58/Balans!$C58)</f>
        <v>1.0240116673503195</v>
      </c>
      <c r="E58" s="116">
        <f>IF(Balans!$C58=0,"",Balans!E58/Balans!$C58)</f>
        <v>1.114018562837509</v>
      </c>
      <c r="F58" s="38"/>
    </row>
    <row r="59" spans="1:7">
      <c r="A59" s="12" t="s">
        <v>70</v>
      </c>
      <c r="B59" s="20">
        <v>130</v>
      </c>
      <c r="C59" s="35">
        <v>1</v>
      </c>
      <c r="D59" s="116">
        <f>IF(Balans!$C59=0,"",Balans!D59/Balans!$C59)</f>
        <v>1</v>
      </c>
      <c r="E59" s="116">
        <f>IF(Balans!$C59=0,"",Balans!E59/Balans!$C59)</f>
        <v>1</v>
      </c>
      <c r="F59" s="38"/>
    </row>
    <row r="60" spans="1:7">
      <c r="A60" s="12" t="s">
        <v>71</v>
      </c>
      <c r="B60" s="20">
        <v>131</v>
      </c>
      <c r="C60" s="35"/>
      <c r="D60" s="116" t="str">
        <f>IF(Balans!$C60=0,"",Balans!D60/Balans!$C60)</f>
        <v/>
      </c>
      <c r="E60" s="116" t="str">
        <f>IF(Balans!$C60=0,"",Balans!E60/Balans!$C60)</f>
        <v/>
      </c>
      <c r="F60" s="38"/>
    </row>
    <row r="61" spans="1:7">
      <c r="A61" s="12" t="s">
        <v>72</v>
      </c>
      <c r="B61" s="20">
        <v>1310</v>
      </c>
      <c r="C61" s="35"/>
      <c r="D61" s="116" t="str">
        <f>IF(Balans!$C61=0,"",Balans!D61/Balans!$C61)</f>
        <v/>
      </c>
      <c r="E61" s="116" t="str">
        <f>IF(Balans!$C61=0,"",Balans!E61/Balans!$C61)</f>
        <v/>
      </c>
      <c r="F61" s="38"/>
    </row>
    <row r="62" spans="1:7">
      <c r="A62" s="12" t="s">
        <v>73</v>
      </c>
      <c r="B62" s="20">
        <v>1311</v>
      </c>
      <c r="C62" s="35"/>
      <c r="D62" s="116" t="str">
        <f>IF(Balans!$C62=0,"",Balans!D62/Balans!$C62)</f>
        <v/>
      </c>
      <c r="E62" s="116" t="str">
        <f>IF(Balans!$C62=0,"",Balans!E62/Balans!$C62)</f>
        <v/>
      </c>
      <c r="F62" s="38"/>
    </row>
    <row r="63" spans="1:7">
      <c r="A63" s="125" t="s">
        <v>74</v>
      </c>
      <c r="B63" s="127">
        <v>132</v>
      </c>
      <c r="C63" s="128">
        <v>1</v>
      </c>
      <c r="D63" s="126">
        <f>IF(Balans!$C63=0,"",Balans!D63/Balans!$C63)</f>
        <v>1</v>
      </c>
      <c r="E63" s="126">
        <f>IF(Balans!$C63=0,"",Balans!E63/Balans!$C63)</f>
        <v>13.507876921102449</v>
      </c>
      <c r="F63" s="38"/>
      <c r="G63" t="s">
        <v>246</v>
      </c>
    </row>
    <row r="64" spans="1:7">
      <c r="A64" s="12" t="s">
        <v>75</v>
      </c>
      <c r="B64" s="20">
        <v>133</v>
      </c>
      <c r="C64" s="35">
        <v>1</v>
      </c>
      <c r="D64" s="116">
        <f>IF(Balans!$C64=0,"",Balans!D64/Balans!$C64)</f>
        <v>1.0240735267212526</v>
      </c>
      <c r="E64" s="116">
        <f>IF(Balans!$C64=0,"",Balans!E64/Balans!$C64)</f>
        <v>1.0964952063598257</v>
      </c>
      <c r="F64" s="38"/>
    </row>
    <row r="65" spans="1:7">
      <c r="A65" s="12" t="s">
        <v>76</v>
      </c>
      <c r="B65" s="20">
        <v>14</v>
      </c>
      <c r="C65" s="35"/>
      <c r="D65" s="116" t="str">
        <f>IF(Balans!$C65=0,"",Balans!D65/Balans!$C65)</f>
        <v/>
      </c>
      <c r="E65" s="116" t="str">
        <f>IF(Balans!$C65=0,"",Balans!E65/Balans!$C65)</f>
        <v/>
      </c>
      <c r="F65" s="38"/>
    </row>
    <row r="66" spans="1:7">
      <c r="A66" s="12" t="s">
        <v>77</v>
      </c>
      <c r="B66" s="20">
        <v>15</v>
      </c>
      <c r="C66" s="35"/>
      <c r="D66" s="116" t="str">
        <f>IF(Balans!$C66=0,"",Balans!D66/Balans!$C66)</f>
        <v/>
      </c>
      <c r="E66" s="116" t="str">
        <f>IF(Balans!$C66=0,"",Balans!E66/Balans!$C66)</f>
        <v/>
      </c>
      <c r="F66" s="38"/>
    </row>
    <row r="67" spans="1:7">
      <c r="A67" s="61" t="s">
        <v>78</v>
      </c>
      <c r="B67" s="61">
        <v>16</v>
      </c>
      <c r="C67" s="61">
        <v>1</v>
      </c>
      <c r="D67" s="119">
        <f>IF(Balans!$C67=0,"",Balans!D67/Balans!$C67)</f>
        <v>1</v>
      </c>
      <c r="E67" s="119">
        <f>IF(Balans!$C67=0,"",Balans!E67/Balans!$C67)</f>
        <v>0</v>
      </c>
      <c r="F67" s="38"/>
    </row>
    <row r="68" spans="1:7">
      <c r="A68" s="12" t="s">
        <v>79</v>
      </c>
      <c r="B68" s="12" t="s">
        <v>80</v>
      </c>
      <c r="C68" s="35">
        <v>1</v>
      </c>
      <c r="D68" s="116">
        <f>IF(Balans!$C68=0,"",Balans!D68/Balans!$C68)</f>
        <v>1</v>
      </c>
      <c r="E68" s="116">
        <f>IF(Balans!$C68=0,"",Balans!E68/Balans!$C68)</f>
        <v>0</v>
      </c>
      <c r="F68" s="38"/>
    </row>
    <row r="69" spans="1:7">
      <c r="A69" s="12" t="s">
        <v>81</v>
      </c>
      <c r="B69" s="20">
        <v>160</v>
      </c>
      <c r="C69" s="35"/>
      <c r="D69" s="116" t="str">
        <f>IF(Balans!$C69=0,"",Balans!D69/Balans!$C69)</f>
        <v/>
      </c>
      <c r="E69" s="116" t="str">
        <f>IF(Balans!$C69=0,"",Balans!E69/Balans!$C69)</f>
        <v/>
      </c>
      <c r="F69" s="38"/>
    </row>
    <row r="70" spans="1:7">
      <c r="A70" s="12" t="s">
        <v>82</v>
      </c>
      <c r="B70" s="20">
        <v>161</v>
      </c>
      <c r="C70" s="35"/>
      <c r="D70" s="116" t="str">
        <f>IF(Balans!$C70=0,"",Balans!D70/Balans!$C70)</f>
        <v/>
      </c>
      <c r="E70" s="116" t="str">
        <f>IF(Balans!$C70=0,"",Balans!E70/Balans!$C70)</f>
        <v/>
      </c>
      <c r="F70" s="38"/>
    </row>
    <row r="71" spans="1:7">
      <c r="A71" s="12" t="s">
        <v>83</v>
      </c>
      <c r="B71" s="20">
        <v>162</v>
      </c>
      <c r="C71" s="35"/>
      <c r="D71" s="116" t="str">
        <f>IF(Balans!$C71=0,"",Balans!D71/Balans!$C71)</f>
        <v/>
      </c>
      <c r="E71" s="116" t="str">
        <f>IF(Balans!$C71=0,"",Balans!E71/Balans!$C71)</f>
        <v/>
      </c>
      <c r="F71" s="38"/>
    </row>
    <row r="72" spans="1:7">
      <c r="A72" s="125" t="s">
        <v>84</v>
      </c>
      <c r="B72" s="125" t="s">
        <v>85</v>
      </c>
      <c r="C72" s="128">
        <v>1</v>
      </c>
      <c r="D72" s="126">
        <f>IF(Balans!$C72=0,"",Balans!D72/Balans!$C72)</f>
        <v>1</v>
      </c>
      <c r="E72" s="126">
        <f>IF(Balans!$C72=0,"",Balans!E72/Balans!$C72)</f>
        <v>0</v>
      </c>
      <c r="F72" s="38"/>
      <c r="G72" t="s">
        <v>249</v>
      </c>
    </row>
    <row r="73" spans="1:7">
      <c r="A73" s="12" t="s">
        <v>86</v>
      </c>
      <c r="B73" s="20">
        <v>168</v>
      </c>
      <c r="C73" s="35"/>
      <c r="D73" s="116" t="str">
        <f>IF(Balans!$C73=0,"",Balans!D73/Balans!$C73)</f>
        <v/>
      </c>
      <c r="E73" s="116" t="str">
        <f>IF(Balans!$C73=0,"",Balans!E73/Balans!$C73)</f>
        <v/>
      </c>
      <c r="F73" s="38"/>
    </row>
    <row r="74" spans="1:7">
      <c r="A74" s="61" t="s">
        <v>87</v>
      </c>
      <c r="B74" s="61" t="s">
        <v>88</v>
      </c>
      <c r="C74" s="61">
        <v>1</v>
      </c>
      <c r="D74" s="119">
        <f>IF(Balans!$C74=0,"",Balans!D74/Balans!$C74)</f>
        <v>1.011556565341271</v>
      </c>
      <c r="E74" s="119">
        <f>IF(Balans!$C74=0,"",Balans!E74/Balans!$C74)</f>
        <v>1.2122918075484985</v>
      </c>
      <c r="F74" s="38"/>
    </row>
    <row r="75" spans="1:7">
      <c r="A75" s="12" t="s">
        <v>89</v>
      </c>
      <c r="B75" s="20">
        <v>17</v>
      </c>
      <c r="C75" s="35"/>
      <c r="D75" s="116" t="str">
        <f>IF(Balans!$C75=0,"",Balans!D75/Balans!$C75)</f>
        <v/>
      </c>
      <c r="E75" s="116" t="str">
        <f>IF(Balans!$C75=0,"",Balans!E75/Balans!$C75)</f>
        <v/>
      </c>
      <c r="F75" s="38"/>
    </row>
    <row r="76" spans="1:7">
      <c r="A76" s="12" t="s">
        <v>90</v>
      </c>
      <c r="B76" s="12" t="s">
        <v>91</v>
      </c>
      <c r="C76" s="35"/>
      <c r="D76" s="116" t="str">
        <f>IF(Balans!$C76=0,"",Balans!D76/Balans!$C76)</f>
        <v/>
      </c>
      <c r="E76" s="116" t="str">
        <f>IF(Balans!$C76=0,"",Balans!E76/Balans!$C76)</f>
        <v/>
      </c>
      <c r="F76" s="38"/>
    </row>
    <row r="77" spans="1:7">
      <c r="A77" s="12" t="s">
        <v>92</v>
      </c>
      <c r="B77" s="20">
        <v>170</v>
      </c>
      <c r="C77" s="35"/>
      <c r="D77" s="116" t="str">
        <f>IF(Balans!$C77=0,"",Balans!D77/Balans!$C77)</f>
        <v/>
      </c>
      <c r="E77" s="116" t="str">
        <f>IF(Balans!$C77=0,"",Balans!E77/Balans!$C77)</f>
        <v/>
      </c>
      <c r="F77" s="38"/>
    </row>
    <row r="78" spans="1:7">
      <c r="A78" s="12" t="s">
        <v>93</v>
      </c>
      <c r="B78" s="20">
        <v>171</v>
      </c>
      <c r="C78" s="35"/>
      <c r="D78" s="116" t="str">
        <f>IF(Balans!$C78=0,"",Balans!D78/Balans!$C78)</f>
        <v/>
      </c>
      <c r="E78" s="116" t="str">
        <f>IF(Balans!$C78=0,"",Balans!E78/Balans!$C78)</f>
        <v/>
      </c>
      <c r="F78" s="38"/>
    </row>
    <row r="79" spans="1:7">
      <c r="A79" s="12" t="s">
        <v>94</v>
      </c>
      <c r="B79" s="20">
        <v>172</v>
      </c>
      <c r="C79" s="35"/>
      <c r="D79" s="116" t="str">
        <f>IF(Balans!$C79=0,"",Balans!D79/Balans!$C79)</f>
        <v/>
      </c>
      <c r="E79" s="116" t="str">
        <f>IF(Balans!$C79=0,"",Balans!E79/Balans!$C79)</f>
        <v/>
      </c>
      <c r="F79" s="38"/>
    </row>
    <row r="80" spans="1:7">
      <c r="A80" s="12" t="s">
        <v>95</v>
      </c>
      <c r="B80" s="20">
        <v>173</v>
      </c>
      <c r="C80" s="35"/>
      <c r="D80" s="116" t="str">
        <f>IF(Balans!$C80=0,"",Balans!D80/Balans!$C80)</f>
        <v/>
      </c>
      <c r="E80" s="116" t="str">
        <f>IF(Balans!$C80=0,"",Balans!E80/Balans!$C80)</f>
        <v/>
      </c>
      <c r="F80" s="38"/>
    </row>
    <row r="81" spans="1:7">
      <c r="A81" s="12" t="s">
        <v>96</v>
      </c>
      <c r="B81" s="20">
        <v>174</v>
      </c>
      <c r="C81" s="35"/>
      <c r="D81" s="116" t="str">
        <f>IF(Balans!$C81=0,"",Balans!D81/Balans!$C81)</f>
        <v/>
      </c>
      <c r="E81" s="116" t="str">
        <f>IF(Balans!$C81=0,"",Balans!E81/Balans!$C81)</f>
        <v/>
      </c>
      <c r="F81" s="38"/>
    </row>
    <row r="82" spans="1:7">
      <c r="A82" s="12" t="s">
        <v>97</v>
      </c>
      <c r="B82" s="20">
        <v>175</v>
      </c>
      <c r="C82" s="35"/>
      <c r="D82" s="116" t="str">
        <f>IF(Balans!$C82=0,"",Balans!D82/Balans!$C82)</f>
        <v/>
      </c>
      <c r="E82" s="116" t="str">
        <f>IF(Balans!$C82=0,"",Balans!E82/Balans!$C82)</f>
        <v/>
      </c>
      <c r="F82" s="38"/>
    </row>
    <row r="83" spans="1:7">
      <c r="A83" s="12" t="s">
        <v>98</v>
      </c>
      <c r="B83" s="20">
        <v>1750</v>
      </c>
      <c r="C83" s="35"/>
      <c r="D83" s="116" t="str">
        <f>IF(Balans!$C83=0,"",Balans!D83/Balans!$C83)</f>
        <v/>
      </c>
      <c r="E83" s="116" t="str">
        <f>IF(Balans!$C83=0,"",Balans!E83/Balans!$C83)</f>
        <v/>
      </c>
      <c r="F83" s="38"/>
    </row>
    <row r="84" spans="1:7">
      <c r="A84" s="12" t="s">
        <v>99</v>
      </c>
      <c r="B84" s="20">
        <v>1751</v>
      </c>
      <c r="C84" s="35"/>
      <c r="D84" s="116" t="str">
        <f>IF(Balans!$C84=0,"",Balans!D84/Balans!$C84)</f>
        <v/>
      </c>
      <c r="E84" s="116" t="str">
        <f>IF(Balans!$C84=0,"",Balans!E84/Balans!$C84)</f>
        <v/>
      </c>
      <c r="F84" s="38"/>
    </row>
    <row r="85" spans="1:7">
      <c r="A85" s="12" t="s">
        <v>100</v>
      </c>
      <c r="B85" s="20">
        <v>176</v>
      </c>
      <c r="C85" s="35"/>
      <c r="D85" s="116" t="str">
        <f>IF(Balans!$C85=0,"",Balans!D85/Balans!$C85)</f>
        <v/>
      </c>
      <c r="E85" s="116" t="str">
        <f>IF(Balans!$C85=0,"",Balans!E85/Balans!$C85)</f>
        <v/>
      </c>
      <c r="F85" s="38"/>
    </row>
    <row r="86" spans="1:7">
      <c r="A86" s="12" t="s">
        <v>101</v>
      </c>
      <c r="B86" s="12" t="s">
        <v>102</v>
      </c>
      <c r="C86" s="35"/>
      <c r="D86" s="116" t="str">
        <f>IF(Balans!$C86=0,"",Balans!D86/Balans!$C86)</f>
        <v/>
      </c>
      <c r="E86" s="116" t="str">
        <f>IF(Balans!$C86=0,"",Balans!E86/Balans!$C86)</f>
        <v/>
      </c>
      <c r="F86" s="38"/>
    </row>
    <row r="87" spans="1:7">
      <c r="A87" s="125" t="s">
        <v>103</v>
      </c>
      <c r="B87" s="125" t="s">
        <v>104</v>
      </c>
      <c r="C87" s="128">
        <v>1</v>
      </c>
      <c r="D87" s="126">
        <f>IF(Balans!$C87=0,"",Balans!D87/Balans!$C87)</f>
        <v>0.99430091215392424</v>
      </c>
      <c r="E87" s="126">
        <f>IF(Balans!$C87=0,"",Balans!E87/Balans!$C87)</f>
        <v>1.2257597402819451</v>
      </c>
      <c r="F87" s="38"/>
      <c r="G87" t="s">
        <v>242</v>
      </c>
    </row>
    <row r="88" spans="1:7">
      <c r="A88" s="12" t="s">
        <v>105</v>
      </c>
      <c r="B88" s="20">
        <v>42</v>
      </c>
      <c r="C88" s="35">
        <v>1</v>
      </c>
      <c r="D88" s="116">
        <f>IF(Balans!$C88=0,"",Balans!D88/Balans!$C88)</f>
        <v>0</v>
      </c>
      <c r="E88" s="116">
        <f>IF(Balans!$C88=0,"",Balans!E88/Balans!$C88)</f>
        <v>0</v>
      </c>
      <c r="F88" s="38"/>
    </row>
    <row r="89" spans="1:7">
      <c r="A89" s="12" t="s">
        <v>90</v>
      </c>
      <c r="B89" s="20">
        <v>43</v>
      </c>
      <c r="C89" s="35"/>
      <c r="D89" s="116" t="str">
        <f>IF(Balans!$C89=0,"",Balans!D89/Balans!$C89)</f>
        <v/>
      </c>
      <c r="E89" s="116" t="str">
        <f>IF(Balans!$C89=0,"",Balans!E89/Balans!$C89)</f>
        <v/>
      </c>
      <c r="F89" s="38"/>
    </row>
    <row r="90" spans="1:7">
      <c r="A90" s="12" t="s">
        <v>95</v>
      </c>
      <c r="B90" s="12" t="s">
        <v>106</v>
      </c>
      <c r="C90" s="35"/>
      <c r="D90" s="116" t="str">
        <f>IF(Balans!$C90=0,"",Balans!D90/Balans!$C90)</f>
        <v/>
      </c>
      <c r="E90" s="116" t="str">
        <f>IF(Balans!$C90=0,"",Balans!E90/Balans!$C90)</f>
        <v/>
      </c>
      <c r="F90" s="38"/>
    </row>
    <row r="91" spans="1:7">
      <c r="A91" s="12" t="s">
        <v>96</v>
      </c>
      <c r="B91" s="20">
        <v>439</v>
      </c>
      <c r="C91" s="35"/>
      <c r="D91" s="116" t="str">
        <f>IF(Balans!$C91=0,"",Balans!D91/Balans!$C91)</f>
        <v/>
      </c>
      <c r="E91" s="116" t="str">
        <f>IF(Balans!$C91=0,"",Balans!E91/Balans!$C91)</f>
        <v/>
      </c>
      <c r="F91" s="38"/>
    </row>
    <row r="92" spans="1:7">
      <c r="A92" s="12" t="s">
        <v>97</v>
      </c>
      <c r="B92" s="20">
        <v>44</v>
      </c>
      <c r="C92" s="35">
        <v>1</v>
      </c>
      <c r="D92" s="116">
        <f>IF(Balans!$C92=0,"",Balans!D92/Balans!$C92)</f>
        <v>0.90861515356413536</v>
      </c>
      <c r="E92" s="116">
        <f>IF(Balans!$C92=0,"",Balans!E92/Balans!$C92)</f>
        <v>1.4367439442486927</v>
      </c>
      <c r="F92" s="38"/>
    </row>
    <row r="93" spans="1:7">
      <c r="A93" s="12" t="s">
        <v>98</v>
      </c>
      <c r="B93" s="12" t="s">
        <v>107</v>
      </c>
      <c r="C93" s="35">
        <v>1</v>
      </c>
      <c r="D93" s="116">
        <f>IF(Balans!$C93=0,"",Balans!D93/Balans!$C93)</f>
        <v>0.90861515356413536</v>
      </c>
      <c r="E93" s="116">
        <f>IF(Balans!$C93=0,"",Balans!E93/Balans!$C93)</f>
        <v>1.4367439442486927</v>
      </c>
      <c r="F93" s="38"/>
    </row>
    <row r="94" spans="1:7">
      <c r="A94" s="12" t="s">
        <v>99</v>
      </c>
      <c r="B94" s="20">
        <v>441</v>
      </c>
      <c r="C94" s="35"/>
      <c r="D94" s="116" t="str">
        <f>IF(Balans!$C94=0,"",Balans!D94/Balans!$C94)</f>
        <v/>
      </c>
      <c r="E94" s="116" t="str">
        <f>IF(Balans!$C94=0,"",Balans!E94/Balans!$C94)</f>
        <v/>
      </c>
      <c r="F94" s="38"/>
    </row>
    <row r="95" spans="1:7">
      <c r="A95" s="125" t="s">
        <v>100</v>
      </c>
      <c r="B95" s="127">
        <v>46</v>
      </c>
      <c r="C95" s="128">
        <v>1</v>
      </c>
      <c r="D95" s="126">
        <f>IF(Balans!$C95=0,"",Balans!D95/Balans!$C95)</f>
        <v>2.0802680013770822</v>
      </c>
      <c r="E95" s="126">
        <f>IF(Balans!$C95=0,"",Balans!E95/Balans!$C95)</f>
        <v>1.2842085749847727</v>
      </c>
      <c r="F95" s="38"/>
      <c r="G95" t="s">
        <v>251</v>
      </c>
    </row>
    <row r="96" spans="1:7">
      <c r="A96" s="12" t="s">
        <v>108</v>
      </c>
      <c r="B96" s="12"/>
      <c r="C96" s="35"/>
      <c r="D96" s="116" t="str">
        <f>IF(Balans!$C96=0,"",Balans!D96/Balans!$C96)</f>
        <v/>
      </c>
      <c r="E96" s="116" t="str">
        <f>IF(Balans!$C96=0,"",Balans!E96/Balans!$C96)</f>
        <v/>
      </c>
      <c r="F96" s="38"/>
    </row>
    <row r="97" spans="1:7">
      <c r="A97" s="12" t="s">
        <v>109</v>
      </c>
      <c r="B97" s="20">
        <v>45</v>
      </c>
      <c r="C97" s="35">
        <v>1</v>
      </c>
      <c r="D97" s="116">
        <f>IF(Balans!$C97=0,"",Balans!D97/Balans!$C97)</f>
        <v>1.0237865315660497</v>
      </c>
      <c r="E97" s="116">
        <f>IF(Balans!$C97=0,"",Balans!E97/Balans!$C97)</f>
        <v>1.1043038247182022</v>
      </c>
      <c r="F97" s="38"/>
    </row>
    <row r="98" spans="1:7">
      <c r="A98" s="125" t="s">
        <v>110</v>
      </c>
      <c r="B98" s="125" t="s">
        <v>111</v>
      </c>
      <c r="C98" s="128">
        <v>1</v>
      </c>
      <c r="D98" s="126">
        <f>IF(Balans!$C98=0,"",Balans!D98/Balans!$C98)</f>
        <v>0.29292909535452322</v>
      </c>
      <c r="E98" s="126">
        <f>IF(Balans!$C98=0,"",Balans!E98/Balans!$C98)</f>
        <v>1.0323911980440097</v>
      </c>
      <c r="F98" s="38"/>
      <c r="G98" t="s">
        <v>250</v>
      </c>
    </row>
    <row r="99" spans="1:7">
      <c r="A99" s="12" t="s">
        <v>112</v>
      </c>
      <c r="B99" s="12" t="s">
        <v>113</v>
      </c>
      <c r="C99" s="35">
        <v>1</v>
      </c>
      <c r="D99" s="116">
        <f>IF(Balans!$C99=0,"",Balans!D99/Balans!$C99)</f>
        <v>1.0473755714954904</v>
      </c>
      <c r="E99" s="116">
        <f>IF(Balans!$C99=0,"",Balans!E99/Balans!$C99)</f>
        <v>1.1066248653726447</v>
      </c>
      <c r="F99" s="38"/>
    </row>
    <row r="100" spans="1:7">
      <c r="A100" s="12" t="s">
        <v>101</v>
      </c>
      <c r="B100" s="12" t="s">
        <v>114</v>
      </c>
      <c r="C100" s="35">
        <v>1</v>
      </c>
      <c r="D100" s="116">
        <f>IF(Balans!$C100=0,"",Balans!D100/Balans!$C100)</f>
        <v>1.3283626029181714</v>
      </c>
      <c r="E100" s="116">
        <f>IF(Balans!$C100=0,"",Balans!E100/Balans!$C100)</f>
        <v>1.3306177110652306</v>
      </c>
      <c r="F100" s="38"/>
    </row>
    <row r="101" spans="1:7">
      <c r="A101" s="12" t="s">
        <v>55</v>
      </c>
      <c r="B101" s="12" t="s">
        <v>115</v>
      </c>
      <c r="C101" s="35">
        <v>1</v>
      </c>
      <c r="D101" s="116">
        <f>IF(Balans!$C101=0,"",Balans!D101/Balans!$C101)</f>
        <v>1.1049103108701375</v>
      </c>
      <c r="E101" s="116">
        <f>IF(Balans!$C101=0,"",Balans!E101/Balans!$C101)</f>
        <v>1.1394297749411204</v>
      </c>
      <c r="F101" s="38"/>
    </row>
    <row r="102" spans="1:7">
      <c r="A102" s="61" t="s">
        <v>116</v>
      </c>
      <c r="B102" s="61" t="s">
        <v>117</v>
      </c>
      <c r="C102" s="61">
        <v>1</v>
      </c>
      <c r="D102" s="119">
        <f>IF(Balans!$C102=0,"",Balans!D102/Balans!$C102)</f>
        <v>1.0216759241171691</v>
      </c>
      <c r="E102" s="119">
        <f>IF(Balans!$C102=0,"",Balans!E102/Balans!$C102)</f>
        <v>1.1291482880882244</v>
      </c>
      <c r="F102" s="3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8"/>
  <sheetViews>
    <sheetView workbookViewId="0">
      <selection activeCell="L5" sqref="L5"/>
    </sheetView>
  </sheetViews>
  <sheetFormatPr defaultRowHeight="15"/>
  <cols>
    <col min="1" max="1" width="48.7109375" bestFit="1" customWidth="1"/>
    <col min="2" max="2" width="6" bestFit="1" customWidth="1"/>
    <col min="3" max="4" width="9.7109375" bestFit="1" customWidth="1"/>
    <col min="5" max="5" width="10.28515625" bestFit="1" customWidth="1"/>
  </cols>
  <sheetData>
    <row r="1" spans="1:7">
      <c r="A1" s="6" t="s">
        <v>126</v>
      </c>
      <c r="B1" s="6"/>
    </row>
    <row r="2" spans="1:7">
      <c r="A2" s="7"/>
      <c r="B2" s="7" t="s">
        <v>119</v>
      </c>
      <c r="C2" s="52" t="s">
        <v>3</v>
      </c>
      <c r="D2" s="52" t="s">
        <v>4</v>
      </c>
      <c r="E2" s="52" t="s">
        <v>5</v>
      </c>
    </row>
    <row r="3" spans="1:7">
      <c r="A3" s="62" t="s">
        <v>127</v>
      </c>
      <c r="B3" s="62" t="s">
        <v>189</v>
      </c>
      <c r="C3" s="63">
        <v>1</v>
      </c>
      <c r="D3" s="63">
        <f>IF(Resultatenrek!$C3=0,"",Resultatenrek!D3/Resultatenrek!$C3)</f>
        <v>1.071772643865375</v>
      </c>
      <c r="E3" s="63">
        <f>IF(Resultatenrek!$C3=0,"",Resultatenrek!E3/Resultatenrek!$C3)</f>
        <v>1.1216014987950904</v>
      </c>
    </row>
    <row r="4" spans="1:7">
      <c r="A4" s="20" t="s">
        <v>128</v>
      </c>
      <c r="B4" s="20">
        <v>70</v>
      </c>
      <c r="C4" s="58">
        <v>1</v>
      </c>
      <c r="D4" s="56">
        <f>IF(Resultatenrek!$C4=0,"",Resultatenrek!D4/Resultatenrek!$C4)</f>
        <v>1.0661391984835655</v>
      </c>
      <c r="E4" s="56">
        <f>IF(Resultatenrek!$C4=0,"",Resultatenrek!E4/Resultatenrek!$C4)</f>
        <v>1.113872894185272</v>
      </c>
    </row>
    <row r="5" spans="1:7" ht="42.75" customHeight="1">
      <c r="A5" s="127" t="s">
        <v>129</v>
      </c>
      <c r="B5" s="127">
        <v>71</v>
      </c>
      <c r="C5" s="129">
        <v>1</v>
      </c>
      <c r="D5" s="129">
        <f>IF(Resultatenrek!$C5=0,"",Resultatenrek!D5/Resultatenrek!$C5)</f>
        <v>5.3959286273540199</v>
      </c>
      <c r="E5" s="129">
        <f>IF(Resultatenrek!$C5=0,"",Resultatenrek!E5/Resultatenrek!$C5)</f>
        <v>6.3735113528660321</v>
      </c>
      <c r="G5" t="s">
        <v>252</v>
      </c>
    </row>
    <row r="6" spans="1:7">
      <c r="A6" s="20" t="s">
        <v>130</v>
      </c>
      <c r="B6" s="20">
        <v>72</v>
      </c>
      <c r="C6" s="58"/>
      <c r="D6" s="56" t="str">
        <f>IF(Resultatenrek!$C6=0,"",Resultatenrek!D6/Resultatenrek!$C6)</f>
        <v/>
      </c>
      <c r="E6" s="56" t="str">
        <f>IF(Resultatenrek!$C6=0,"",Resultatenrek!E6/Resultatenrek!$C6)</f>
        <v/>
      </c>
    </row>
    <row r="7" spans="1:7">
      <c r="A7" s="20" t="s">
        <v>131</v>
      </c>
      <c r="B7" s="20">
        <v>74</v>
      </c>
      <c r="C7" s="58">
        <v>1</v>
      </c>
      <c r="D7" s="56">
        <f>IF(Resultatenrek!$C7=0,"",Resultatenrek!D7/Resultatenrek!$C7)</f>
        <v>1.0988974593996517</v>
      </c>
      <c r="E7" s="56">
        <f>IF(Resultatenrek!$C7=0,"",Resultatenrek!E7/Resultatenrek!$C7)</f>
        <v>1.1432364044076311</v>
      </c>
    </row>
    <row r="8" spans="1:7">
      <c r="A8" s="127" t="s">
        <v>187</v>
      </c>
      <c r="B8" s="127" t="s">
        <v>188</v>
      </c>
      <c r="C8" s="129">
        <v>1</v>
      </c>
      <c r="D8" s="129">
        <f>IF(Resultatenrek!$C8=0,"",Resultatenrek!D8/Resultatenrek!$C8)</f>
        <v>1.6022820930786279</v>
      </c>
      <c r="E8" s="129">
        <f>IF(Resultatenrek!$C8=0,"",Resultatenrek!E8/Resultatenrek!$C8)</f>
        <v>2.7247934943863439</v>
      </c>
      <c r="G8" t="s">
        <v>253</v>
      </c>
    </row>
    <row r="9" spans="1:7">
      <c r="A9" s="62" t="s">
        <v>132</v>
      </c>
      <c r="B9" s="62" t="s">
        <v>190</v>
      </c>
      <c r="C9" s="63">
        <v>1</v>
      </c>
      <c r="D9" s="63">
        <f>IF(Resultatenrek!$C9=0,"",Resultatenrek!D9/Resultatenrek!$C9)</f>
        <v>1.0942358191107953</v>
      </c>
      <c r="E9" s="63">
        <f>IF(Resultatenrek!$C9=0,"",Resultatenrek!E9/Resultatenrek!$C9)</f>
        <v>1.124629007575257</v>
      </c>
    </row>
    <row r="10" spans="1:7">
      <c r="A10" s="20" t="s">
        <v>133</v>
      </c>
      <c r="B10" s="20">
        <v>60</v>
      </c>
      <c r="C10" s="58">
        <v>1</v>
      </c>
      <c r="D10" s="56">
        <f>IF(Resultatenrek!$C10=0,"",Resultatenrek!D10/Resultatenrek!$C10)</f>
        <v>1.1041572348368847</v>
      </c>
      <c r="E10" s="56">
        <f>IF(Resultatenrek!$C10=0,"",Resultatenrek!E10/Resultatenrek!$C10)</f>
        <v>1.1303668736544923</v>
      </c>
    </row>
    <row r="11" spans="1:7">
      <c r="A11" s="20" t="s">
        <v>134</v>
      </c>
      <c r="B11" s="20" t="s">
        <v>135</v>
      </c>
      <c r="C11" s="58">
        <v>1</v>
      </c>
      <c r="D11" s="56">
        <f>IF(Resultatenrek!$C11=0,"",Resultatenrek!D11/Resultatenrek!$C11)</f>
        <v>1.0946413604297101</v>
      </c>
      <c r="E11" s="56">
        <f>IF(Resultatenrek!$C11=0,"",Resultatenrek!E11/Resultatenrek!$C11)</f>
        <v>1.1310694157676511</v>
      </c>
    </row>
    <row r="12" spans="1:7">
      <c r="A12" s="127" t="s">
        <v>136</v>
      </c>
      <c r="B12" s="127">
        <v>609</v>
      </c>
      <c r="C12" s="129">
        <v>1</v>
      </c>
      <c r="D12" s="129">
        <f>IF(Resultatenrek!$C12=0,"",Resultatenrek!D12/Resultatenrek!$C12)</f>
        <v>-0.34206159234645889</v>
      </c>
      <c r="E12" s="129">
        <f>IF(Resultatenrek!$C12=0,"",Resultatenrek!E12/Resultatenrek!$C12)</f>
        <v>1.2371389460321345</v>
      </c>
      <c r="G12" t="s">
        <v>255</v>
      </c>
    </row>
    <row r="13" spans="1:7">
      <c r="A13" s="20" t="s">
        <v>137</v>
      </c>
      <c r="B13" s="20">
        <v>61</v>
      </c>
      <c r="C13" s="58">
        <v>1</v>
      </c>
      <c r="D13" s="56">
        <f>IF(Resultatenrek!$C13=0,"",Resultatenrek!D13/Resultatenrek!$C13)</f>
        <v>1.102670873193508</v>
      </c>
      <c r="E13" s="56">
        <f>IF(Resultatenrek!$C13=0,"",Resultatenrek!E13/Resultatenrek!$C13)</f>
        <v>1.1290786122354717</v>
      </c>
    </row>
    <row r="14" spans="1:7" ht="35.25" customHeight="1">
      <c r="A14" s="20" t="s">
        <v>138</v>
      </c>
      <c r="B14" s="20">
        <v>62</v>
      </c>
      <c r="C14" s="58">
        <v>1</v>
      </c>
      <c r="D14" s="56">
        <f>IF(Resultatenrek!$C14=0,"",Resultatenrek!D14/Resultatenrek!$C14)</f>
        <v>1.1228481472693925</v>
      </c>
      <c r="E14" s="56">
        <f>IF(Resultatenrek!$C14=0,"",Resultatenrek!E14/Resultatenrek!$C14)</f>
        <v>1.1781591158547173</v>
      </c>
    </row>
    <row r="15" spans="1:7" ht="33.75" customHeight="1">
      <c r="A15" s="20" t="s">
        <v>139</v>
      </c>
      <c r="B15" s="20">
        <v>630</v>
      </c>
      <c r="C15" s="58">
        <v>1</v>
      </c>
      <c r="D15" s="56">
        <f>IF(Resultatenrek!$C15=0,"",Resultatenrek!D15/Resultatenrek!$C15)</f>
        <v>0.96137907091868768</v>
      </c>
      <c r="E15" s="56">
        <f>IF(Resultatenrek!$C15=0,"",Resultatenrek!E15/Resultatenrek!$C15)</f>
        <v>0.89656925249607289</v>
      </c>
    </row>
    <row r="16" spans="1:7" ht="27" customHeight="1">
      <c r="A16" s="127" t="s">
        <v>140</v>
      </c>
      <c r="B16" s="127" t="s">
        <v>141</v>
      </c>
      <c r="C16" s="129">
        <v>1</v>
      </c>
      <c r="D16" s="129">
        <f>IF(Resultatenrek!$C16=0,"",Resultatenrek!D16/Resultatenrek!$C16)</f>
        <v>0.20922722221991019</v>
      </c>
      <c r="E16" s="129">
        <f>IF(Resultatenrek!$C16=0,"",Resultatenrek!E16/Resultatenrek!$C16)</f>
        <v>0.56140314371444389</v>
      </c>
      <c r="G16" t="s">
        <v>254</v>
      </c>
    </row>
    <row r="17" spans="1:7">
      <c r="A17" s="20" t="s">
        <v>142</v>
      </c>
      <c r="B17" s="20" t="s">
        <v>192</v>
      </c>
      <c r="C17" s="58"/>
      <c r="D17" s="56" t="str">
        <f>IF(Resultatenrek!$C17=0,"",Resultatenrek!D17/Resultatenrek!$C17)</f>
        <v/>
      </c>
      <c r="E17" s="56" t="str">
        <f>IF(Resultatenrek!$C17=0,"",Resultatenrek!E17/Resultatenrek!$C17)</f>
        <v/>
      </c>
    </row>
    <row r="18" spans="1:7">
      <c r="A18" s="20" t="s">
        <v>143</v>
      </c>
      <c r="B18" s="20" t="s">
        <v>144</v>
      </c>
      <c r="C18" s="58">
        <v>1</v>
      </c>
      <c r="D18" s="56">
        <f>IF(Resultatenrek!$C18=0,"",Resultatenrek!D18/Resultatenrek!$C18)</f>
        <v>1.0454461047080232</v>
      </c>
      <c r="E18" s="56">
        <f>IF(Resultatenrek!$C18=0,"",Resultatenrek!E18/Resultatenrek!$C18)</f>
        <v>1.2768114686111145</v>
      </c>
    </row>
    <row r="19" spans="1:7">
      <c r="A19" s="20" t="s">
        <v>191</v>
      </c>
      <c r="B19" s="20" t="s">
        <v>203</v>
      </c>
      <c r="C19" s="58"/>
      <c r="D19" s="56" t="str">
        <f>IF(Resultatenrek!$C19=0,"",Resultatenrek!D19/Resultatenrek!$C19)</f>
        <v/>
      </c>
      <c r="E19" s="56" t="str">
        <f>IF(Resultatenrek!$C19=0,"",Resultatenrek!E19/Resultatenrek!$C19)</f>
        <v/>
      </c>
    </row>
    <row r="20" spans="1:7">
      <c r="A20" s="62" t="s">
        <v>145</v>
      </c>
      <c r="B20" s="62">
        <v>9901</v>
      </c>
      <c r="C20" s="63">
        <v>1</v>
      </c>
      <c r="D20" s="63">
        <f>IF(Resultatenrek!$C20=0,"",Resultatenrek!D20/Resultatenrek!$C20)</f>
        <v>0.97795878498284683</v>
      </c>
      <c r="E20" s="63">
        <f>IF(Resultatenrek!$C20=0,"",Resultatenrek!E20/Resultatenrek!$C20)</f>
        <v>1.108957592563443</v>
      </c>
    </row>
    <row r="21" spans="1:7">
      <c r="A21" s="62" t="s">
        <v>146</v>
      </c>
      <c r="B21" s="62" t="s">
        <v>193</v>
      </c>
      <c r="C21" s="63">
        <v>1</v>
      </c>
      <c r="D21" s="63">
        <f>IF(Resultatenrek!$C21=0,"",Resultatenrek!D21/Resultatenrek!$C21)</f>
        <v>1.0940331139132797</v>
      </c>
      <c r="E21" s="63">
        <f>IF(Resultatenrek!$C21=0,"",Resultatenrek!E21/Resultatenrek!$C21)</f>
        <v>1.2474892752047462</v>
      </c>
    </row>
    <row r="22" spans="1:7">
      <c r="A22" s="20" t="s">
        <v>200</v>
      </c>
      <c r="B22" s="20">
        <v>75</v>
      </c>
      <c r="C22" s="58">
        <v>1</v>
      </c>
      <c r="D22" s="56">
        <f>IF(Resultatenrek!$C22=0,"",Resultatenrek!D22/Resultatenrek!$C22)</f>
        <v>1.0940331139132797</v>
      </c>
      <c r="E22" s="56">
        <f>IF(Resultatenrek!$C22=0,"",Resultatenrek!E22/Resultatenrek!$C22)</f>
        <v>1.2474892752047462</v>
      </c>
    </row>
    <row r="23" spans="1:7">
      <c r="A23" s="20" t="s">
        <v>147</v>
      </c>
      <c r="B23" s="20">
        <v>750</v>
      </c>
      <c r="C23" s="58"/>
      <c r="D23" s="56" t="str">
        <f>IF(Resultatenrek!$C23=0,"",Resultatenrek!D23/Resultatenrek!$C23)</f>
        <v/>
      </c>
      <c r="E23" s="56" t="str">
        <f>IF(Resultatenrek!$C23=0,"",Resultatenrek!E23/Resultatenrek!$C23)</f>
        <v/>
      </c>
    </row>
    <row r="24" spans="1:7">
      <c r="A24" s="127" t="s">
        <v>148</v>
      </c>
      <c r="B24" s="127">
        <v>751</v>
      </c>
      <c r="C24" s="129">
        <v>1</v>
      </c>
      <c r="D24" s="129">
        <f>IF(Resultatenrek!$C24=0,"",Resultatenrek!D24/Resultatenrek!$C24)</f>
        <v>1.1830985915492958</v>
      </c>
      <c r="E24" s="129">
        <f>IF(Resultatenrek!$C24=0,"",Resultatenrek!E24/Resultatenrek!$C24)</f>
        <v>0.54225352112676062</v>
      </c>
      <c r="G24" t="s">
        <v>256</v>
      </c>
    </row>
    <row r="25" spans="1:7" ht="31.5" customHeight="1">
      <c r="A25" s="20" t="s">
        <v>149</v>
      </c>
      <c r="B25" s="20" t="s">
        <v>150</v>
      </c>
      <c r="C25" s="58">
        <v>1</v>
      </c>
      <c r="D25" s="56">
        <f>IF(Resultatenrek!$C25=0,"",Resultatenrek!D25/Resultatenrek!$C25)</f>
        <v>1.0938833974548683</v>
      </c>
      <c r="E25" s="56">
        <f>IF(Resultatenrek!$C25=0,"",Resultatenrek!E25/Resultatenrek!$C25)</f>
        <v>1.2486747558449245</v>
      </c>
    </row>
    <row r="26" spans="1:7">
      <c r="A26" s="20" t="s">
        <v>194</v>
      </c>
      <c r="B26" s="20" t="s">
        <v>195</v>
      </c>
      <c r="C26" s="58"/>
      <c r="D26" s="56" t="str">
        <f>IF(Resultatenrek!$C26=0,"",Resultatenrek!D26/Resultatenrek!$C26)</f>
        <v/>
      </c>
      <c r="E26" s="56" t="str">
        <f>IF(Resultatenrek!$C26=0,"",Resultatenrek!E26/Resultatenrek!$C26)</f>
        <v/>
      </c>
    </row>
    <row r="27" spans="1:7" ht="36.75" customHeight="1">
      <c r="A27" s="62" t="s">
        <v>151</v>
      </c>
      <c r="B27" s="62" t="s">
        <v>196</v>
      </c>
      <c r="C27" s="63">
        <v>1</v>
      </c>
      <c r="D27" s="63">
        <f>IF(Resultatenrek!$C27=0,"",Resultatenrek!D27/Resultatenrek!$C27)</f>
        <v>0.89049945966264155</v>
      </c>
      <c r="E27" s="63">
        <f>IF(Resultatenrek!$C27=0,"",Resultatenrek!E27/Resultatenrek!$C27)</f>
        <v>0.89928581496969417</v>
      </c>
    </row>
    <row r="28" spans="1:7">
      <c r="A28" s="20" t="s">
        <v>197</v>
      </c>
      <c r="B28" s="20">
        <v>65</v>
      </c>
      <c r="C28" s="58">
        <v>1</v>
      </c>
      <c r="D28" s="56">
        <f>IF(Resultatenrek!$C28=0,"",Resultatenrek!D28/Resultatenrek!$C28)</f>
        <v>0.89049945966264155</v>
      </c>
      <c r="E28" s="56">
        <f>IF(Resultatenrek!$C28=0,"",Resultatenrek!E28/Resultatenrek!$C28)</f>
        <v>0.89928581496969417</v>
      </c>
    </row>
    <row r="29" spans="1:7" ht="35.25" customHeight="1">
      <c r="A29" s="20" t="s">
        <v>152</v>
      </c>
      <c r="B29" s="20">
        <v>650</v>
      </c>
      <c r="C29" s="58"/>
      <c r="D29" s="56" t="str">
        <f>IF(Resultatenrek!$C29=0,"",Resultatenrek!D29/Resultatenrek!$C29)</f>
        <v/>
      </c>
      <c r="E29" s="56" t="str">
        <f>IF(Resultatenrek!$C29=0,"",Resultatenrek!E29/Resultatenrek!$C29)</f>
        <v/>
      </c>
    </row>
    <row r="30" spans="1:7">
      <c r="A30" s="20" t="s">
        <v>153</v>
      </c>
      <c r="B30" s="20">
        <v>651</v>
      </c>
      <c r="C30" s="58"/>
      <c r="D30" s="56" t="str">
        <f>IF(Resultatenrek!$C30=0,"",Resultatenrek!D30/Resultatenrek!$C30)</f>
        <v/>
      </c>
      <c r="E30" s="56" t="str">
        <f>IF(Resultatenrek!$C30=0,"",Resultatenrek!E30/Resultatenrek!$C30)</f>
        <v/>
      </c>
    </row>
    <row r="31" spans="1:7">
      <c r="A31" s="20" t="s">
        <v>154</v>
      </c>
      <c r="B31" s="20" t="s">
        <v>155</v>
      </c>
      <c r="C31" s="58">
        <v>1</v>
      </c>
      <c r="D31" s="56">
        <f>IF(Resultatenrek!$C31=0,"",Resultatenrek!D31/Resultatenrek!$C31)</f>
        <v>0.78421745054738523</v>
      </c>
      <c r="E31" s="56">
        <f>IF(Resultatenrek!$C31=0,"",Resultatenrek!E31/Resultatenrek!$C31)</f>
        <v>0.89928581496969417</v>
      </c>
    </row>
    <row r="32" spans="1:7">
      <c r="A32" s="20" t="s">
        <v>198</v>
      </c>
      <c r="B32" s="20" t="s">
        <v>199</v>
      </c>
      <c r="C32" s="58"/>
      <c r="D32" s="56" t="str">
        <f>IF(Resultatenrek!$C32=0,"",Resultatenrek!D32/Resultatenrek!$C32)</f>
        <v/>
      </c>
      <c r="E32" s="56" t="str">
        <f>IF(Resultatenrek!$C32=0,"",Resultatenrek!E32/Resultatenrek!$C32)</f>
        <v/>
      </c>
    </row>
    <row r="33" spans="1:5">
      <c r="A33" s="62" t="s">
        <v>201</v>
      </c>
      <c r="B33" s="62">
        <v>9903</v>
      </c>
      <c r="C33" s="63">
        <v>1</v>
      </c>
      <c r="D33" s="63">
        <f>IF(Resultatenrek!$C33=0,"",Resultatenrek!D33/Resultatenrek!$C33)</f>
        <v>0.9834303374176232</v>
      </c>
      <c r="E33" s="63">
        <f>IF(Resultatenrek!$C33=0,"",Resultatenrek!E33/Resultatenrek!$C33)</f>
        <v>1.1159519081785116</v>
      </c>
    </row>
    <row r="34" spans="1:5">
      <c r="A34" s="20" t="s">
        <v>156</v>
      </c>
      <c r="B34" s="20">
        <v>780</v>
      </c>
      <c r="C34" s="58"/>
      <c r="D34" s="56" t="str">
        <f>IF(Resultatenrek!$C34=0,"",Resultatenrek!D34/Resultatenrek!$C34)</f>
        <v/>
      </c>
      <c r="E34" s="56" t="str">
        <f>IF(Resultatenrek!$C34=0,"",Resultatenrek!E34/Resultatenrek!$C34)</f>
        <v/>
      </c>
    </row>
    <row r="35" spans="1:5">
      <c r="A35" s="20" t="s">
        <v>157</v>
      </c>
      <c r="B35" s="20">
        <v>680</v>
      </c>
      <c r="C35" s="58"/>
      <c r="D35" s="56" t="str">
        <f>IF(Resultatenrek!$C35=0,"",Resultatenrek!D35/Resultatenrek!$C35)</f>
        <v/>
      </c>
      <c r="E35" s="56" t="str">
        <f>IF(Resultatenrek!$C35=0,"",Resultatenrek!E35/Resultatenrek!$C35)</f>
        <v/>
      </c>
    </row>
    <row r="36" spans="1:5">
      <c r="A36" s="20" t="s">
        <v>158</v>
      </c>
      <c r="B36" s="20" t="s">
        <v>159</v>
      </c>
      <c r="C36" s="58">
        <v>1</v>
      </c>
      <c r="D36" s="56">
        <f>IF(Resultatenrek!$C36=0,"",Resultatenrek!D36/Resultatenrek!$C36)</f>
        <v>0.96986089896203465</v>
      </c>
      <c r="E36" s="56">
        <f>IF(Resultatenrek!$C36=0,"",Resultatenrek!E36/Resultatenrek!$C36)</f>
        <v>0.91184369036982515</v>
      </c>
    </row>
    <row r="37" spans="1:5">
      <c r="A37" s="20" t="s">
        <v>160</v>
      </c>
      <c r="B37" s="20" t="s">
        <v>202</v>
      </c>
      <c r="C37" s="58">
        <v>1</v>
      </c>
      <c r="D37" s="56">
        <f>IF(Resultatenrek!$C37=0,"",Resultatenrek!D37/Resultatenrek!$C37)</f>
        <v>0.96986089896203465</v>
      </c>
      <c r="E37" s="56">
        <f>IF(Resultatenrek!$C37=0,"",Resultatenrek!E37/Resultatenrek!$C37)</f>
        <v>0.91184369036982515</v>
      </c>
    </row>
    <row r="38" spans="1:5">
      <c r="A38" s="20" t="s">
        <v>161</v>
      </c>
      <c r="B38" s="20">
        <v>77</v>
      </c>
      <c r="C38" s="58"/>
      <c r="D38" s="56" t="str">
        <f>IF(Resultatenrek!$C38=0,"",Resultatenrek!D38/Resultatenrek!$C38)</f>
        <v/>
      </c>
      <c r="E38" s="56" t="str">
        <f>IF(Resultatenrek!$C38=0,"",Resultatenrek!E38/Resultatenrek!$C38)</f>
        <v/>
      </c>
    </row>
    <row r="39" spans="1:5">
      <c r="A39" s="62" t="s">
        <v>162</v>
      </c>
      <c r="B39" s="62">
        <v>9904</v>
      </c>
      <c r="C39" s="63">
        <v>1</v>
      </c>
      <c r="D39" s="63">
        <f>IF(Resultatenrek!$C39=0,"",Resultatenrek!D39/Resultatenrek!$C39)</f>
        <v>0.98887077229501741</v>
      </c>
      <c r="E39" s="63">
        <f>IF(Resultatenrek!$C39=0,"",Resultatenrek!E39/Resultatenrek!$C39)</f>
        <v>1.1977856163723712</v>
      </c>
    </row>
    <row r="40" spans="1:5">
      <c r="A40" s="20" t="s">
        <v>163</v>
      </c>
      <c r="B40" s="20">
        <v>789</v>
      </c>
      <c r="C40" s="58"/>
      <c r="D40" s="56" t="str">
        <f>IF(Resultatenrek!$C40=0,"",Resultatenrek!D40/Resultatenrek!$C40)</f>
        <v/>
      </c>
      <c r="E40" s="56" t="str">
        <f>IF(Resultatenrek!$C40=0,"",Resultatenrek!E40/Resultatenrek!$C40)</f>
        <v/>
      </c>
    </row>
    <row r="41" spans="1:5">
      <c r="A41" s="20" t="s">
        <v>164</v>
      </c>
      <c r="B41" s="20">
        <v>689</v>
      </c>
      <c r="C41" s="58"/>
      <c r="D41" s="56" t="str">
        <f>IF(Resultatenrek!$C41=0,"",Resultatenrek!D41/Resultatenrek!$C41)</f>
        <v/>
      </c>
      <c r="E41" s="56" t="str">
        <f>IF(Resultatenrek!$C41=0,"",Resultatenrek!E41/Resultatenrek!$C41)</f>
        <v/>
      </c>
    </row>
    <row r="42" spans="1:5">
      <c r="A42" s="62" t="s">
        <v>165</v>
      </c>
      <c r="B42" s="62">
        <v>9905</v>
      </c>
      <c r="C42" s="63">
        <v>1</v>
      </c>
      <c r="D42" s="63">
        <f>IF(Resultatenrek!$C42=0,"",Resultatenrek!D42/Resultatenrek!$C42)</f>
        <v>0.98887077229501741</v>
      </c>
      <c r="E42" s="63">
        <f>IF(Resultatenrek!$C42=0,"",Resultatenrek!E42/Resultatenrek!$C42)</f>
        <v>1.1379985351964892</v>
      </c>
    </row>
    <row r="43" spans="1:5">
      <c r="A43" s="7"/>
      <c r="B43" s="7"/>
      <c r="C43" s="40"/>
      <c r="D43" s="33"/>
    </row>
    <row r="44" spans="1:5" ht="31.5" customHeight="1">
      <c r="A44" s="10"/>
      <c r="B44" s="7"/>
      <c r="C44" s="40"/>
      <c r="D44" s="33"/>
    </row>
    <row r="45" spans="1:5">
      <c r="A45" s="11"/>
      <c r="B45" s="11"/>
      <c r="C45" s="40"/>
      <c r="D45" s="33"/>
    </row>
    <row r="46" spans="1:5">
      <c r="A46" s="7"/>
      <c r="B46" s="11"/>
      <c r="C46" s="40"/>
      <c r="D46" s="33"/>
    </row>
    <row r="47" spans="1:5">
      <c r="A47" s="7"/>
      <c r="B47" s="11"/>
      <c r="C47" s="40"/>
      <c r="D47" s="33"/>
    </row>
    <row r="48" spans="1:5">
      <c r="A48" s="11"/>
      <c r="B48" s="11"/>
      <c r="C48" s="40"/>
      <c r="D48" s="3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7"/>
  <sheetViews>
    <sheetView topLeftCell="A17" workbookViewId="0">
      <selection activeCell="A30" sqref="A30"/>
    </sheetView>
  </sheetViews>
  <sheetFormatPr defaultRowHeight="15"/>
  <cols>
    <col min="1" max="1" width="49.28515625" bestFit="1" customWidth="1"/>
    <col min="3" max="3" width="14.28515625" customWidth="1"/>
    <col min="4" max="4" width="12.85546875" bestFit="1" customWidth="1"/>
    <col min="5" max="5" width="12.7109375" bestFit="1" customWidth="1"/>
    <col min="6" max="6" width="10.85546875" bestFit="1" customWidth="1"/>
    <col min="8" max="8" width="11.7109375" bestFit="1" customWidth="1"/>
  </cols>
  <sheetData>
    <row r="1" spans="1:5">
      <c r="A1" s="12" t="s">
        <v>0</v>
      </c>
      <c r="B1" s="12"/>
      <c r="C1" s="18"/>
      <c r="D1" s="18"/>
    </row>
    <row r="2" spans="1:5">
      <c r="A2" s="12"/>
      <c r="B2" s="12"/>
      <c r="D2" s="37"/>
    </row>
    <row r="3" spans="1:5">
      <c r="A3" s="13" t="s">
        <v>1</v>
      </c>
      <c r="B3" s="12" t="s">
        <v>2</v>
      </c>
      <c r="C3" s="30" t="s">
        <v>232</v>
      </c>
      <c r="D3" s="30" t="s">
        <v>60</v>
      </c>
      <c r="E3" s="30" t="s">
        <v>61</v>
      </c>
    </row>
    <row r="4" spans="1:5">
      <c r="A4" s="12" t="s">
        <v>7</v>
      </c>
      <c r="B4" s="20">
        <v>20</v>
      </c>
      <c r="C4" s="19">
        <v>0</v>
      </c>
      <c r="D4" s="14">
        <v>0</v>
      </c>
      <c r="E4" s="9">
        <v>0</v>
      </c>
    </row>
    <row r="5" spans="1:5">
      <c r="A5" s="16" t="s">
        <v>6</v>
      </c>
      <c r="B5" s="16" t="s">
        <v>231</v>
      </c>
      <c r="C5" s="25">
        <f>C6+C7+C14</f>
        <v>4838298</v>
      </c>
      <c r="D5" s="25">
        <f t="shared" ref="D5:E5" si="0">D6+D7+D14</f>
        <v>4597817</v>
      </c>
      <c r="E5" s="25">
        <f t="shared" si="0"/>
        <v>4300356</v>
      </c>
    </row>
    <row r="6" spans="1:5">
      <c r="A6" s="12" t="s">
        <v>8</v>
      </c>
      <c r="B6" s="20">
        <v>21</v>
      </c>
      <c r="C6" s="14">
        <v>0</v>
      </c>
      <c r="D6" s="14">
        <v>0</v>
      </c>
      <c r="E6" s="9">
        <v>0</v>
      </c>
    </row>
    <row r="7" spans="1:5">
      <c r="A7" s="12" t="s">
        <v>9</v>
      </c>
      <c r="B7" s="12" t="s">
        <v>10</v>
      </c>
      <c r="C7" s="21">
        <f>SUM(C8:C13)</f>
        <v>4837548</v>
      </c>
      <c r="D7" s="21">
        <f>SUM(D8:D13)</f>
        <v>4597067</v>
      </c>
      <c r="E7" s="9">
        <f>SUM(E8:E13)</f>
        <v>4299606</v>
      </c>
    </row>
    <row r="8" spans="1:5">
      <c r="A8" s="12" t="s">
        <v>11</v>
      </c>
      <c r="B8" s="20">
        <v>22</v>
      </c>
      <c r="C8" s="15">
        <v>819456</v>
      </c>
      <c r="D8" s="15">
        <v>631663</v>
      </c>
      <c r="E8" s="15">
        <v>436843</v>
      </c>
    </row>
    <row r="9" spans="1:5">
      <c r="A9" s="12" t="s">
        <v>12</v>
      </c>
      <c r="B9" s="20">
        <v>23</v>
      </c>
      <c r="C9" s="15">
        <v>2754581</v>
      </c>
      <c r="D9" s="15">
        <v>2810548</v>
      </c>
      <c r="E9" s="15">
        <v>2625130</v>
      </c>
    </row>
    <row r="10" spans="1:5">
      <c r="A10" s="12" t="s">
        <v>13</v>
      </c>
      <c r="B10" s="20">
        <v>24</v>
      </c>
      <c r="C10" s="15">
        <v>502595</v>
      </c>
      <c r="D10" s="15">
        <v>480512</v>
      </c>
      <c r="E10" s="15">
        <v>432283</v>
      </c>
    </row>
    <row r="11" spans="1:5">
      <c r="A11" s="12" t="s">
        <v>14</v>
      </c>
      <c r="B11" s="20">
        <v>25</v>
      </c>
      <c r="C11" s="15">
        <v>350635</v>
      </c>
      <c r="D11" s="15">
        <v>309561</v>
      </c>
      <c r="E11" s="15">
        <v>268487</v>
      </c>
    </row>
    <row r="12" spans="1:5">
      <c r="A12" s="12" t="s">
        <v>15</v>
      </c>
      <c r="B12" s="20">
        <v>26</v>
      </c>
      <c r="C12" s="15">
        <v>410281</v>
      </c>
      <c r="D12" s="15">
        <v>364783</v>
      </c>
      <c r="E12" s="15">
        <v>536863</v>
      </c>
    </row>
    <row r="13" spans="1:5">
      <c r="A13" s="12" t="s">
        <v>16</v>
      </c>
      <c r="B13" s="20">
        <v>27</v>
      </c>
      <c r="C13" s="14">
        <v>0</v>
      </c>
      <c r="D13" s="14">
        <v>0</v>
      </c>
      <c r="E13" s="9">
        <v>0</v>
      </c>
    </row>
    <row r="14" spans="1:5">
      <c r="A14" s="12" t="s">
        <v>17</v>
      </c>
      <c r="B14" s="20">
        <v>28</v>
      </c>
      <c r="C14" s="14">
        <v>750</v>
      </c>
      <c r="D14" s="14">
        <v>750</v>
      </c>
      <c r="E14" s="9">
        <f>E15+E19+E22</f>
        <v>750</v>
      </c>
    </row>
    <row r="15" spans="1:5">
      <c r="A15" s="12" t="s">
        <v>18</v>
      </c>
      <c r="B15" s="12" t="s">
        <v>19</v>
      </c>
      <c r="C15" s="14"/>
      <c r="D15" s="14"/>
      <c r="E15" s="9"/>
    </row>
    <row r="16" spans="1:5">
      <c r="A16" s="12" t="s">
        <v>20</v>
      </c>
      <c r="B16" s="20">
        <v>280</v>
      </c>
      <c r="C16" s="14"/>
      <c r="D16" s="14"/>
      <c r="E16" s="9"/>
    </row>
    <row r="17" spans="1:5">
      <c r="A17" s="12" t="s">
        <v>21</v>
      </c>
      <c r="B17" s="20">
        <v>281</v>
      </c>
      <c r="C17" s="14"/>
      <c r="D17" s="14"/>
      <c r="E17" s="9"/>
    </row>
    <row r="18" spans="1:5">
      <c r="A18" s="12" t="s">
        <v>22</v>
      </c>
      <c r="B18" s="12"/>
      <c r="C18" s="14"/>
      <c r="D18" s="14"/>
      <c r="E18" s="9"/>
    </row>
    <row r="19" spans="1:5">
      <c r="A19" s="12" t="s">
        <v>23</v>
      </c>
      <c r="B19" s="12" t="s">
        <v>24</v>
      </c>
      <c r="C19" s="14">
        <f>C20+C21</f>
        <v>0</v>
      </c>
      <c r="D19" s="14">
        <f>D20+D21</f>
        <v>0</v>
      </c>
      <c r="E19" s="9">
        <f>E20+E21</f>
        <v>0</v>
      </c>
    </row>
    <row r="20" spans="1:5">
      <c r="A20" s="12" t="s">
        <v>20</v>
      </c>
      <c r="B20" s="20">
        <v>282</v>
      </c>
      <c r="C20" s="14"/>
      <c r="D20" s="14"/>
      <c r="E20" s="9"/>
    </row>
    <row r="21" spans="1:5">
      <c r="A21" s="12" t="s">
        <v>21</v>
      </c>
      <c r="B21" s="20">
        <v>283</v>
      </c>
      <c r="C21" s="14"/>
      <c r="D21" s="14"/>
      <c r="E21" s="9"/>
    </row>
    <row r="22" spans="1:5">
      <c r="A22" s="12" t="s">
        <v>25</v>
      </c>
      <c r="B22" s="12" t="s">
        <v>26</v>
      </c>
      <c r="C22" s="14">
        <v>750</v>
      </c>
      <c r="D22" s="14">
        <v>750</v>
      </c>
      <c r="E22" s="9">
        <f>E23+E24</f>
        <v>750</v>
      </c>
    </row>
    <row r="23" spans="1:5">
      <c r="A23" s="12" t="s">
        <v>27</v>
      </c>
      <c r="B23" s="20">
        <v>284</v>
      </c>
      <c r="C23" s="14"/>
      <c r="D23" s="14"/>
      <c r="E23" s="9"/>
    </row>
    <row r="24" spans="1:5">
      <c r="A24" s="12" t="s">
        <v>28</v>
      </c>
      <c r="B24" s="12" t="s">
        <v>29</v>
      </c>
      <c r="C24" s="14">
        <v>750</v>
      </c>
      <c r="D24" s="14">
        <v>750</v>
      </c>
      <c r="E24" s="9">
        <v>750</v>
      </c>
    </row>
    <row r="25" spans="1:5">
      <c r="A25" s="12"/>
      <c r="B25" s="12"/>
      <c r="C25" s="14"/>
      <c r="D25" s="14"/>
      <c r="E25" s="9"/>
    </row>
    <row r="26" spans="1:5">
      <c r="A26" s="16" t="s">
        <v>30</v>
      </c>
      <c r="B26" s="16" t="s">
        <v>31</v>
      </c>
      <c r="C26" s="26">
        <f>C27+C30+C39+C42+C45+C46</f>
        <v>21863080</v>
      </c>
      <c r="D26" s="26">
        <f>D27+D30+D39+D42+D45+D46</f>
        <v>22682336</v>
      </c>
      <c r="E26" s="26">
        <f>E27+E30+E39+E42+E45+E46</f>
        <v>25849456</v>
      </c>
    </row>
    <row r="27" spans="1:5">
      <c r="A27" s="12" t="s">
        <v>32</v>
      </c>
      <c r="B27" s="20">
        <v>29</v>
      </c>
      <c r="C27" s="14">
        <v>0</v>
      </c>
      <c r="D27" s="14">
        <v>0</v>
      </c>
      <c r="E27" s="9">
        <v>0</v>
      </c>
    </row>
    <row r="28" spans="1:5">
      <c r="A28" s="12" t="s">
        <v>33</v>
      </c>
      <c r="B28" s="20">
        <v>290</v>
      </c>
      <c r="C28" s="14">
        <v>0</v>
      </c>
      <c r="D28" s="14">
        <v>0</v>
      </c>
      <c r="E28" s="9">
        <v>0</v>
      </c>
    </row>
    <row r="29" spans="1:5">
      <c r="A29" s="12" t="s">
        <v>34</v>
      </c>
      <c r="B29" s="20">
        <v>291</v>
      </c>
      <c r="C29" s="14">
        <v>0</v>
      </c>
      <c r="D29" s="14">
        <v>0</v>
      </c>
      <c r="E29" s="9">
        <v>0</v>
      </c>
    </row>
    <row r="30" spans="1:5">
      <c r="A30" s="12" t="s">
        <v>35</v>
      </c>
      <c r="B30" s="20">
        <v>3</v>
      </c>
      <c r="C30" s="21">
        <f>C31+C38</f>
        <v>2554560</v>
      </c>
      <c r="D30" s="21">
        <f>D31+D38</f>
        <v>2849753</v>
      </c>
      <c r="E30" s="9">
        <f>E31+E38</f>
        <v>3264842</v>
      </c>
    </row>
    <row r="31" spans="1:5">
      <c r="A31" s="12" t="s">
        <v>36</v>
      </c>
      <c r="B31" s="12" t="s">
        <v>37</v>
      </c>
      <c r="C31" s="15">
        <v>2554560</v>
      </c>
      <c r="D31" s="15">
        <v>2849753</v>
      </c>
      <c r="E31" s="15">
        <v>3264842</v>
      </c>
    </row>
    <row r="32" spans="1:5">
      <c r="A32" s="12" t="s">
        <v>38</v>
      </c>
      <c r="B32" s="12" t="s">
        <v>39</v>
      </c>
      <c r="C32" s="15">
        <v>1352767</v>
      </c>
      <c r="D32" s="15">
        <v>1331138</v>
      </c>
      <c r="E32" s="15">
        <v>1487330</v>
      </c>
    </row>
    <row r="33" spans="1:5">
      <c r="A33" s="12" t="s">
        <v>40</v>
      </c>
      <c r="B33" s="20">
        <v>32</v>
      </c>
      <c r="C33" s="15">
        <v>218588</v>
      </c>
      <c r="D33" s="15">
        <v>268199</v>
      </c>
      <c r="E33" s="15">
        <v>178809</v>
      </c>
    </row>
    <row r="34" spans="1:5">
      <c r="A34" s="12" t="s">
        <v>41</v>
      </c>
      <c r="B34" s="20">
        <v>33</v>
      </c>
      <c r="C34" s="15">
        <v>983205</v>
      </c>
      <c r="D34" s="15">
        <v>1250416</v>
      </c>
      <c r="E34" s="15">
        <v>1598703</v>
      </c>
    </row>
    <row r="35" spans="1:5">
      <c r="A35" s="12" t="s">
        <v>42</v>
      </c>
      <c r="B35" s="20">
        <v>34</v>
      </c>
      <c r="C35" s="14">
        <v>0</v>
      </c>
      <c r="D35" s="14">
        <v>0</v>
      </c>
      <c r="E35" s="9">
        <v>0</v>
      </c>
    </row>
    <row r="36" spans="1:5">
      <c r="A36" s="12" t="s">
        <v>43</v>
      </c>
      <c r="B36" s="20">
        <v>35</v>
      </c>
      <c r="C36" s="14">
        <v>0</v>
      </c>
      <c r="D36" s="14">
        <v>0</v>
      </c>
      <c r="E36" s="9">
        <v>0</v>
      </c>
    </row>
    <row r="37" spans="1:5">
      <c r="A37" s="12" t="s">
        <v>44</v>
      </c>
      <c r="B37" s="20">
        <v>36</v>
      </c>
      <c r="C37" s="14">
        <v>0</v>
      </c>
      <c r="D37" s="14">
        <v>0</v>
      </c>
      <c r="E37" s="9">
        <v>0</v>
      </c>
    </row>
    <row r="38" spans="1:5">
      <c r="A38" s="12" t="s">
        <v>45</v>
      </c>
      <c r="B38" s="20">
        <v>37</v>
      </c>
      <c r="C38" s="14">
        <v>0</v>
      </c>
      <c r="D38" s="14">
        <v>0</v>
      </c>
      <c r="E38" s="9">
        <v>0</v>
      </c>
    </row>
    <row r="39" spans="1:5">
      <c r="A39" s="12" t="s">
        <v>46</v>
      </c>
      <c r="B39" s="12" t="s">
        <v>47</v>
      </c>
      <c r="C39" s="21">
        <f>C40+C41</f>
        <v>10280748</v>
      </c>
      <c r="D39" s="21">
        <f>D40+D41</f>
        <v>12418237</v>
      </c>
      <c r="E39" s="9">
        <f>E40+E41</f>
        <v>13345959</v>
      </c>
    </row>
    <row r="40" spans="1:5">
      <c r="A40" s="12" t="s">
        <v>33</v>
      </c>
      <c r="B40" s="20">
        <v>40</v>
      </c>
      <c r="C40" s="15">
        <v>9688874</v>
      </c>
      <c r="D40" s="15">
        <v>11980683</v>
      </c>
      <c r="E40" s="15">
        <v>13241783</v>
      </c>
    </row>
    <row r="41" spans="1:5">
      <c r="A41" s="12" t="s">
        <v>34</v>
      </c>
      <c r="B41" s="20">
        <v>41</v>
      </c>
      <c r="C41" s="15">
        <v>591874</v>
      </c>
      <c r="D41" s="15">
        <v>437554</v>
      </c>
      <c r="E41" s="15">
        <v>104176</v>
      </c>
    </row>
    <row r="42" spans="1:5">
      <c r="A42" s="12" t="s">
        <v>48</v>
      </c>
      <c r="B42" s="12" t="s">
        <v>49</v>
      </c>
      <c r="C42" s="14">
        <f>C43+C44</f>
        <v>0</v>
      </c>
      <c r="D42" s="14">
        <f>D43+D44</f>
        <v>0</v>
      </c>
      <c r="E42" s="9">
        <f>E43+E44</f>
        <v>0</v>
      </c>
    </row>
    <row r="43" spans="1:5">
      <c r="A43" s="12" t="s">
        <v>50</v>
      </c>
      <c r="B43" s="20">
        <v>50</v>
      </c>
      <c r="C43" s="14">
        <v>0</v>
      </c>
      <c r="D43" s="14">
        <v>0</v>
      </c>
      <c r="E43" s="9">
        <v>0</v>
      </c>
    </row>
    <row r="44" spans="1:5">
      <c r="A44" s="12" t="s">
        <v>51</v>
      </c>
      <c r="B44" s="12" t="s">
        <v>52</v>
      </c>
      <c r="C44" s="14">
        <v>0</v>
      </c>
      <c r="D44" s="14">
        <v>0</v>
      </c>
      <c r="E44" s="9">
        <v>0</v>
      </c>
    </row>
    <row r="45" spans="1:5">
      <c r="A45" s="12" t="s">
        <v>53</v>
      </c>
      <c r="B45" s="12" t="s">
        <v>54</v>
      </c>
      <c r="C45" s="15">
        <v>8424745</v>
      </c>
      <c r="D45" s="15">
        <v>6684328</v>
      </c>
      <c r="E45" s="15">
        <v>8439522</v>
      </c>
    </row>
    <row r="46" spans="1:5">
      <c r="A46" s="12" t="s">
        <v>55</v>
      </c>
      <c r="B46" s="12" t="s">
        <v>56</v>
      </c>
      <c r="C46" s="15">
        <v>603027</v>
      </c>
      <c r="D46" s="15">
        <v>730018</v>
      </c>
      <c r="E46" s="15">
        <v>799133</v>
      </c>
    </row>
    <row r="47" spans="1:5">
      <c r="A47" s="16" t="s">
        <v>57</v>
      </c>
      <c r="B47" s="16" t="s">
        <v>58</v>
      </c>
      <c r="C47" s="22">
        <f>C5+C26</f>
        <v>26701378</v>
      </c>
      <c r="D47" s="22">
        <f>D5+D26</f>
        <v>27280153</v>
      </c>
      <c r="E47" s="22">
        <f>E5+E26</f>
        <v>30149812</v>
      </c>
    </row>
    <row r="48" spans="1:5">
      <c r="A48" s="19"/>
      <c r="B48" s="19"/>
      <c r="C48" s="19"/>
      <c r="D48" s="19"/>
      <c r="E48" s="9"/>
    </row>
    <row r="49" spans="1:9">
      <c r="A49" s="19"/>
      <c r="B49" s="19"/>
      <c r="C49" s="19"/>
      <c r="D49" s="19"/>
      <c r="E49" s="9"/>
    </row>
    <row r="50" spans="1:9">
      <c r="A50" s="19"/>
      <c r="B50" s="19"/>
      <c r="C50" s="19"/>
      <c r="D50" s="19"/>
      <c r="E50" s="9"/>
    </row>
    <row r="51" spans="1:9">
      <c r="A51" s="13" t="s">
        <v>59</v>
      </c>
      <c r="B51" s="12" t="s">
        <v>2</v>
      </c>
      <c r="C51" s="12" t="s">
        <v>204</v>
      </c>
      <c r="D51" s="12" t="s">
        <v>205</v>
      </c>
      <c r="E51" s="12" t="s">
        <v>206</v>
      </c>
    </row>
    <row r="52" spans="1:9">
      <c r="A52" s="17" t="s">
        <v>62</v>
      </c>
      <c r="B52" s="16" t="s">
        <v>63</v>
      </c>
      <c r="C52" s="26">
        <f>C53+C56+C57+C58+C65+C66</f>
        <v>22188086</v>
      </c>
      <c r="D52" s="26">
        <f>D53+D56+D57+D58+D65+D66</f>
        <v>22714808</v>
      </c>
      <c r="E52" s="26">
        <f>E53+E56+E57+E58+E65+E66</f>
        <v>24689207</v>
      </c>
    </row>
    <row r="53" spans="1:9">
      <c r="A53" s="12" t="s">
        <v>64</v>
      </c>
      <c r="B53" s="20">
        <v>10</v>
      </c>
      <c r="C53" s="21">
        <f>C54+C55</f>
        <v>252000</v>
      </c>
      <c r="D53" s="21">
        <f t="shared" ref="D53" si="1">D54+D55</f>
        <v>252000</v>
      </c>
      <c r="E53" s="9">
        <f>E54+E55</f>
        <v>252000</v>
      </c>
    </row>
    <row r="54" spans="1:9">
      <c r="A54" s="12" t="s">
        <v>65</v>
      </c>
      <c r="B54" s="20">
        <v>100</v>
      </c>
      <c r="C54" s="15">
        <v>252000</v>
      </c>
      <c r="D54" s="15">
        <v>252000</v>
      </c>
      <c r="E54" s="15">
        <v>252000</v>
      </c>
    </row>
    <row r="55" spans="1:9">
      <c r="A55" s="12" t="s">
        <v>66</v>
      </c>
      <c r="B55" s="20">
        <v>101</v>
      </c>
      <c r="C55" s="12">
        <v>0</v>
      </c>
      <c r="D55" s="12"/>
      <c r="E55" s="9"/>
      <c r="H55" s="2"/>
      <c r="I55" s="1"/>
    </row>
    <row r="56" spans="1:9">
      <c r="A56" s="12" t="s">
        <v>67</v>
      </c>
      <c r="B56" s="20">
        <v>11</v>
      </c>
      <c r="C56" s="12"/>
      <c r="D56" s="12"/>
      <c r="E56" s="9"/>
      <c r="H56" s="2"/>
      <c r="I56" s="2"/>
    </row>
    <row r="57" spans="1:9">
      <c r="A57" s="12" t="s">
        <v>68</v>
      </c>
      <c r="B57" s="20">
        <v>12</v>
      </c>
      <c r="C57" s="12"/>
      <c r="D57" s="21"/>
      <c r="E57" s="9"/>
      <c r="H57" s="2"/>
      <c r="I57" s="2"/>
    </row>
    <row r="58" spans="1:9">
      <c r="A58" s="12" t="s">
        <v>69</v>
      </c>
      <c r="B58" s="20">
        <v>13</v>
      </c>
      <c r="C58" s="23">
        <f>C59+C60+C63+C64</f>
        <v>21936086</v>
      </c>
      <c r="D58" s="23">
        <f>D59+D60+D63+D64</f>
        <v>22462808</v>
      </c>
      <c r="E58" s="9">
        <f>E59+E60+E63+E64</f>
        <v>24437207</v>
      </c>
      <c r="H58" s="2"/>
      <c r="I58" s="2"/>
    </row>
    <row r="59" spans="1:9">
      <c r="A59" s="12" t="s">
        <v>70</v>
      </c>
      <c r="B59" s="20">
        <v>130</v>
      </c>
      <c r="C59" s="15">
        <v>25200</v>
      </c>
      <c r="D59" s="15">
        <v>25200</v>
      </c>
      <c r="E59" s="15">
        <v>25200</v>
      </c>
      <c r="H59" s="1"/>
      <c r="I59" s="1"/>
    </row>
    <row r="60" spans="1:9">
      <c r="A60" s="12" t="s">
        <v>71</v>
      </c>
      <c r="B60" s="20">
        <v>131</v>
      </c>
      <c r="C60" s="14"/>
      <c r="D60" s="14"/>
      <c r="E60" s="9"/>
      <c r="H60" s="1"/>
      <c r="I60" s="1"/>
    </row>
    <row r="61" spans="1:9">
      <c r="A61" s="12" t="s">
        <v>72</v>
      </c>
      <c r="B61" s="20">
        <v>1310</v>
      </c>
      <c r="C61" s="12"/>
      <c r="D61" s="12"/>
      <c r="E61" s="9"/>
      <c r="H61" s="1"/>
      <c r="I61" s="1"/>
    </row>
    <row r="62" spans="1:9">
      <c r="A62" s="12" t="s">
        <v>73</v>
      </c>
      <c r="B62" s="20">
        <v>1311</v>
      </c>
      <c r="C62" s="14"/>
      <c r="D62" s="14"/>
      <c r="E62" s="9"/>
      <c r="H62" s="4"/>
      <c r="I62" s="4"/>
    </row>
    <row r="63" spans="1:9">
      <c r="A63" s="12" t="s">
        <v>74</v>
      </c>
      <c r="B63" s="20">
        <v>132</v>
      </c>
      <c r="C63" s="15">
        <v>31167</v>
      </c>
      <c r="D63" s="15">
        <v>31167</v>
      </c>
      <c r="E63" s="15">
        <v>421000</v>
      </c>
      <c r="H63" s="4"/>
      <c r="I63" s="4"/>
    </row>
    <row r="64" spans="1:9">
      <c r="A64" s="12" t="s">
        <v>75</v>
      </c>
      <c r="B64" s="20">
        <v>133</v>
      </c>
      <c r="C64" s="15">
        <v>21879719</v>
      </c>
      <c r="D64" s="15">
        <v>22406441</v>
      </c>
      <c r="E64" s="15">
        <v>23991007</v>
      </c>
      <c r="H64" s="4"/>
      <c r="I64" s="4"/>
    </row>
    <row r="65" spans="1:9">
      <c r="A65" s="12" t="s">
        <v>76</v>
      </c>
      <c r="B65" s="20">
        <v>14</v>
      </c>
      <c r="C65" s="21"/>
      <c r="D65" s="21"/>
      <c r="E65" s="9"/>
      <c r="H65" s="1"/>
      <c r="I65" s="1"/>
    </row>
    <row r="66" spans="1:9">
      <c r="A66" s="12" t="s">
        <v>77</v>
      </c>
      <c r="B66" s="20">
        <v>15</v>
      </c>
      <c r="C66" s="14"/>
      <c r="D66" s="14"/>
      <c r="E66" s="9"/>
      <c r="H66" s="4"/>
      <c r="I66" s="4"/>
    </row>
    <row r="67" spans="1:9">
      <c r="A67" s="16" t="s">
        <v>78</v>
      </c>
      <c r="B67" s="24">
        <v>16</v>
      </c>
      <c r="C67" s="25">
        <f>C68+C73</f>
        <v>8924</v>
      </c>
      <c r="D67" s="25">
        <f>D68+D73</f>
        <v>8924</v>
      </c>
      <c r="E67" s="25">
        <f>E68+E73</f>
        <v>0</v>
      </c>
      <c r="H67" s="2"/>
      <c r="I67" s="2"/>
    </row>
    <row r="68" spans="1:9">
      <c r="A68" s="12" t="s">
        <v>79</v>
      </c>
      <c r="B68" s="12" t="s">
        <v>80</v>
      </c>
      <c r="C68" s="23">
        <f>C69+C70+C71+C72</f>
        <v>8924</v>
      </c>
      <c r="D68" s="23">
        <f>D69+D70+D71+D72</f>
        <v>8924</v>
      </c>
      <c r="E68" s="9">
        <f>E69+E70+E71+E72</f>
        <v>0</v>
      </c>
      <c r="F68" s="9"/>
      <c r="H68" s="4"/>
      <c r="I68" s="4"/>
    </row>
    <row r="69" spans="1:9">
      <c r="A69" s="12" t="s">
        <v>81</v>
      </c>
      <c r="B69" s="20">
        <v>160</v>
      </c>
      <c r="C69" s="14"/>
      <c r="D69" s="14"/>
      <c r="E69" s="9"/>
      <c r="H69" s="1"/>
      <c r="I69" s="1"/>
    </row>
    <row r="70" spans="1:9">
      <c r="A70" s="12" t="s">
        <v>82</v>
      </c>
      <c r="B70" s="20">
        <v>161</v>
      </c>
      <c r="C70" s="14"/>
      <c r="D70" s="14"/>
      <c r="E70" s="9"/>
      <c r="H70" s="1"/>
      <c r="I70" s="1"/>
    </row>
    <row r="71" spans="1:9">
      <c r="A71" s="12" t="s">
        <v>83</v>
      </c>
      <c r="B71" s="20">
        <v>162</v>
      </c>
      <c r="C71" s="14"/>
      <c r="D71" s="14"/>
      <c r="E71" s="9"/>
      <c r="H71" s="4"/>
      <c r="I71" s="4"/>
    </row>
    <row r="72" spans="1:9">
      <c r="A72" s="12" t="s">
        <v>84</v>
      </c>
      <c r="B72" s="12" t="s">
        <v>85</v>
      </c>
      <c r="C72" s="15">
        <v>8924</v>
      </c>
      <c r="D72" s="15">
        <v>8924</v>
      </c>
      <c r="E72" s="9">
        <v>0</v>
      </c>
      <c r="H72" s="4"/>
      <c r="I72" s="4"/>
    </row>
    <row r="73" spans="1:9">
      <c r="A73" s="12" t="s">
        <v>86</v>
      </c>
      <c r="B73" s="20">
        <v>168</v>
      </c>
      <c r="C73" s="14"/>
      <c r="D73" s="14"/>
      <c r="E73" s="9"/>
      <c r="H73" s="4"/>
      <c r="I73" s="4"/>
    </row>
    <row r="74" spans="1:9">
      <c r="A74" s="17" t="s">
        <v>87</v>
      </c>
      <c r="B74" s="16" t="s">
        <v>88</v>
      </c>
      <c r="C74" s="26">
        <f>C75+C87+C101</f>
        <v>4504366</v>
      </c>
      <c r="D74" s="26">
        <f>D75+D87+D101</f>
        <v>4556421</v>
      </c>
      <c r="E74" s="25">
        <f>E75+E87+E101</f>
        <v>5460606</v>
      </c>
      <c r="H74" s="1"/>
      <c r="I74" s="1"/>
    </row>
    <row r="75" spans="1:9">
      <c r="A75" s="12" t="s">
        <v>89</v>
      </c>
      <c r="B75" s="20">
        <v>17</v>
      </c>
      <c r="C75" s="21">
        <f>C76+C82+C85+C86</f>
        <v>0</v>
      </c>
      <c r="D75" s="21">
        <f>D76+D82+D85+D86</f>
        <v>0</v>
      </c>
      <c r="E75" s="9">
        <f>E76+E82+E85+E86</f>
        <v>0</v>
      </c>
      <c r="H75" s="4"/>
      <c r="I75" s="4"/>
    </row>
    <row r="76" spans="1:9">
      <c r="A76" s="12" t="s">
        <v>90</v>
      </c>
      <c r="B76" s="12" t="s">
        <v>91</v>
      </c>
      <c r="C76" s="21"/>
      <c r="D76" s="21"/>
      <c r="E76" s="9"/>
      <c r="H76" s="4"/>
      <c r="I76" s="4"/>
    </row>
    <row r="77" spans="1:9">
      <c r="A77" s="12" t="s">
        <v>92</v>
      </c>
      <c r="B77" s="20">
        <v>170</v>
      </c>
      <c r="C77" s="12"/>
      <c r="D77" s="12"/>
      <c r="E77" s="9"/>
      <c r="H77" s="4"/>
      <c r="I77" s="4"/>
    </row>
    <row r="78" spans="1:9">
      <c r="A78" s="12" t="s">
        <v>93</v>
      </c>
      <c r="B78" s="20">
        <v>171</v>
      </c>
      <c r="C78" s="12"/>
      <c r="D78" s="12"/>
      <c r="E78" s="9"/>
      <c r="H78" s="2"/>
      <c r="I78" s="2"/>
    </row>
    <row r="79" spans="1:9">
      <c r="A79" s="12" t="s">
        <v>94</v>
      </c>
      <c r="B79" s="20">
        <v>172</v>
      </c>
      <c r="C79" s="21"/>
      <c r="D79" s="21"/>
      <c r="E79" s="9"/>
      <c r="H79" s="2"/>
      <c r="I79" s="2"/>
    </row>
    <row r="80" spans="1:9">
      <c r="A80" s="12" t="s">
        <v>95</v>
      </c>
      <c r="B80" s="20">
        <v>173</v>
      </c>
      <c r="C80" s="14"/>
      <c r="D80" s="21"/>
      <c r="E80" s="9"/>
      <c r="H80" s="2"/>
      <c r="I80" s="2"/>
    </row>
    <row r="81" spans="1:9">
      <c r="A81" s="12" t="s">
        <v>96</v>
      </c>
      <c r="B81" s="20">
        <v>174</v>
      </c>
      <c r="C81" s="12"/>
      <c r="D81" s="21"/>
      <c r="E81" s="9"/>
      <c r="H81" s="1"/>
      <c r="I81" s="1"/>
    </row>
    <row r="82" spans="1:9">
      <c r="A82" s="12" t="s">
        <v>97</v>
      </c>
      <c r="B82" s="20">
        <v>175</v>
      </c>
      <c r="C82" s="12"/>
      <c r="D82" s="12"/>
      <c r="E82" s="9"/>
      <c r="H82" s="1"/>
      <c r="I82" s="1"/>
    </row>
    <row r="83" spans="1:9">
      <c r="A83" s="12" t="s">
        <v>98</v>
      </c>
      <c r="B83" s="20">
        <v>1750</v>
      </c>
      <c r="C83" s="12"/>
      <c r="D83" s="12"/>
      <c r="E83" s="9"/>
      <c r="H83" s="2"/>
      <c r="I83" s="2"/>
    </row>
    <row r="84" spans="1:9">
      <c r="A84" s="12" t="s">
        <v>99</v>
      </c>
      <c r="B84" s="20">
        <v>1751</v>
      </c>
      <c r="C84" s="12"/>
      <c r="D84" s="12"/>
      <c r="E84" s="9"/>
      <c r="H84" s="4"/>
      <c r="I84" s="2"/>
    </row>
    <row r="85" spans="1:9">
      <c r="A85" s="12" t="s">
        <v>100</v>
      </c>
      <c r="B85" s="20">
        <v>176</v>
      </c>
      <c r="C85" s="12"/>
      <c r="D85" s="12"/>
      <c r="E85" s="9"/>
      <c r="H85" s="1"/>
      <c r="I85" s="1"/>
    </row>
    <row r="86" spans="1:9">
      <c r="A86" s="12" t="s">
        <v>101</v>
      </c>
      <c r="B86" s="12" t="s">
        <v>102</v>
      </c>
      <c r="C86" s="12"/>
      <c r="D86" s="21"/>
      <c r="E86" s="9"/>
      <c r="H86" s="1"/>
      <c r="I86" s="1"/>
    </row>
    <row r="87" spans="1:9">
      <c r="A87" s="12" t="s">
        <v>103</v>
      </c>
      <c r="B87" s="12" t="s">
        <v>104</v>
      </c>
      <c r="C87" s="27">
        <f>C88+C89+C92+C95+C97+C100</f>
        <v>3801661</v>
      </c>
      <c r="D87" s="27">
        <f>D88+D89+D92+D95+D97+D100</f>
        <v>3779995</v>
      </c>
      <c r="E87" s="9">
        <f>E88+E89+E92+E95+E97+E100</f>
        <v>4659923</v>
      </c>
      <c r="F87" s="15"/>
      <c r="H87" s="1"/>
      <c r="I87" s="1"/>
    </row>
    <row r="88" spans="1:9">
      <c r="A88" s="12" t="s">
        <v>105</v>
      </c>
      <c r="B88" s="20">
        <v>42</v>
      </c>
      <c r="C88" s="15">
        <v>137529</v>
      </c>
      <c r="D88" s="21">
        <v>0</v>
      </c>
      <c r="E88" s="9">
        <v>0</v>
      </c>
      <c r="H88" s="1"/>
      <c r="I88" s="1"/>
    </row>
    <row r="89" spans="1:9">
      <c r="A89" s="12" t="s">
        <v>90</v>
      </c>
      <c r="B89" s="20">
        <v>43</v>
      </c>
      <c r="C89" s="21"/>
      <c r="D89" s="21"/>
      <c r="E89" s="9"/>
      <c r="H89" s="1"/>
      <c r="I89" s="1"/>
    </row>
    <row r="90" spans="1:9">
      <c r="A90" s="12" t="s">
        <v>95</v>
      </c>
      <c r="B90" s="12" t="s">
        <v>106</v>
      </c>
      <c r="C90" s="21"/>
      <c r="D90" s="21"/>
      <c r="E90" s="9"/>
      <c r="H90" s="1"/>
      <c r="I90" s="1"/>
    </row>
    <row r="91" spans="1:9">
      <c r="A91" s="12" t="s">
        <v>96</v>
      </c>
      <c r="B91" s="20">
        <v>439</v>
      </c>
      <c r="C91" s="12"/>
      <c r="D91" s="12"/>
      <c r="E91" s="9"/>
      <c r="H91" s="2"/>
      <c r="I91" s="2"/>
    </row>
    <row r="92" spans="1:9">
      <c r="A92" s="12" t="s">
        <v>97</v>
      </c>
      <c r="B92" s="20">
        <v>44</v>
      </c>
      <c r="C92" s="21">
        <f t="shared" ref="C92:D92" si="2">C93+C94</f>
        <v>1471535</v>
      </c>
      <c r="D92" s="21">
        <f t="shared" si="2"/>
        <v>1337059</v>
      </c>
      <c r="E92" s="9">
        <f>E93+E94</f>
        <v>2114219</v>
      </c>
      <c r="H92" s="1"/>
      <c r="I92" s="1"/>
    </row>
    <row r="93" spans="1:9">
      <c r="A93" s="12" t="s">
        <v>98</v>
      </c>
      <c r="B93" s="12" t="s">
        <v>107</v>
      </c>
      <c r="C93" s="15">
        <v>1471535</v>
      </c>
      <c r="D93" s="15">
        <v>1337059</v>
      </c>
      <c r="E93" s="15">
        <v>2114219</v>
      </c>
      <c r="H93" s="2"/>
      <c r="I93" s="2"/>
    </row>
    <row r="94" spans="1:9">
      <c r="A94" s="12" t="s">
        <v>99</v>
      </c>
      <c r="B94" s="20">
        <v>441</v>
      </c>
      <c r="C94" s="19"/>
      <c r="D94" s="19"/>
      <c r="E94" s="9"/>
      <c r="H94" s="2"/>
      <c r="I94" s="2"/>
    </row>
    <row r="95" spans="1:9">
      <c r="A95" s="12" t="s">
        <v>100</v>
      </c>
      <c r="B95" s="20">
        <v>46</v>
      </c>
      <c r="C95" s="15">
        <v>37761</v>
      </c>
      <c r="D95" s="15">
        <v>78553</v>
      </c>
      <c r="E95" s="15">
        <v>48493</v>
      </c>
      <c r="H95" s="2"/>
      <c r="I95" s="2"/>
    </row>
    <row r="96" spans="1:9">
      <c r="A96" s="12" t="s">
        <v>108</v>
      </c>
      <c r="B96" s="12"/>
      <c r="C96" s="12"/>
      <c r="D96" s="12"/>
      <c r="E96" s="9"/>
      <c r="H96" s="1"/>
      <c r="I96" s="1"/>
    </row>
    <row r="97" spans="1:9">
      <c r="A97" s="12" t="s">
        <v>109</v>
      </c>
      <c r="B97" s="20">
        <v>45</v>
      </c>
      <c r="C97" s="14">
        <f>SUM(C98:C99)</f>
        <v>1635127</v>
      </c>
      <c r="D97" s="14">
        <f>SUM(D98:D99)</f>
        <v>1674021</v>
      </c>
      <c r="E97" s="14">
        <f>SUM(E98:E99)</f>
        <v>1805677</v>
      </c>
      <c r="H97" s="14"/>
      <c r="I97" s="2"/>
    </row>
    <row r="98" spans="1:9">
      <c r="A98" s="12" t="s">
        <v>110</v>
      </c>
      <c r="B98" s="12" t="s">
        <v>111</v>
      </c>
      <c r="C98" s="15">
        <v>51125</v>
      </c>
      <c r="D98" s="15">
        <v>14976</v>
      </c>
      <c r="E98" s="15">
        <v>52781</v>
      </c>
      <c r="H98" s="2"/>
      <c r="I98" s="2"/>
    </row>
    <row r="99" spans="1:9">
      <c r="A99" s="12" t="s">
        <v>112</v>
      </c>
      <c r="B99" s="12" t="s">
        <v>113</v>
      </c>
      <c r="C99" s="15">
        <v>1584002</v>
      </c>
      <c r="D99" s="15">
        <v>1659045</v>
      </c>
      <c r="E99" s="15">
        <v>1752896</v>
      </c>
      <c r="H99" s="1"/>
      <c r="I99" s="1"/>
    </row>
    <row r="100" spans="1:9">
      <c r="A100" s="12" t="s">
        <v>101</v>
      </c>
      <c r="B100" s="12" t="s">
        <v>114</v>
      </c>
      <c r="C100" s="15">
        <v>519709</v>
      </c>
      <c r="D100" s="15">
        <v>690362</v>
      </c>
      <c r="E100" s="15">
        <v>691534</v>
      </c>
      <c r="H100" s="1"/>
      <c r="I100" s="1"/>
    </row>
    <row r="101" spans="1:9">
      <c r="A101" s="12" t="s">
        <v>55</v>
      </c>
      <c r="B101" s="12" t="s">
        <v>115</v>
      </c>
      <c r="C101" s="15">
        <v>702705</v>
      </c>
      <c r="D101" s="15">
        <v>776426</v>
      </c>
      <c r="E101" s="15">
        <v>800683</v>
      </c>
      <c r="H101" s="1"/>
      <c r="I101" s="1"/>
    </row>
    <row r="102" spans="1:9">
      <c r="A102" s="16" t="s">
        <v>257</v>
      </c>
      <c r="B102" s="16" t="s">
        <v>117</v>
      </c>
      <c r="C102" s="26">
        <f>C52+C67+C74</f>
        <v>26701376</v>
      </c>
      <c r="D102" s="26">
        <f>D52+D67+D74</f>
        <v>27280153</v>
      </c>
      <c r="E102" s="26">
        <f>E52+E67+E74</f>
        <v>30149813</v>
      </c>
      <c r="H102" s="4"/>
      <c r="I102" s="4"/>
    </row>
    <row r="103" spans="1:9">
      <c r="A103" s="1"/>
      <c r="B103" s="1"/>
      <c r="H103" s="4"/>
      <c r="I103" s="4"/>
    </row>
    <row r="104" spans="1:9">
      <c r="A104" s="1"/>
      <c r="B104" s="1"/>
      <c r="C104" s="5"/>
      <c r="D104" s="5"/>
      <c r="H104" s="4"/>
      <c r="I104" s="4"/>
    </row>
    <row r="105" spans="1:9">
      <c r="B105" s="1"/>
      <c r="C105" s="3"/>
      <c r="D105" s="3"/>
      <c r="H105" s="4"/>
      <c r="I105" s="4"/>
    </row>
    <row r="106" spans="1:9">
      <c r="A106" s="1"/>
      <c r="B106" s="1"/>
      <c r="C106" s="1"/>
      <c r="D106" s="1"/>
      <c r="H106" s="4"/>
      <c r="I106" s="4"/>
    </row>
    <row r="107" spans="1:9">
      <c r="H107" s="2"/>
      <c r="I107" s="2"/>
    </row>
  </sheetData>
  <pageMargins left="0.7" right="0.7" top="0.75" bottom="0.75" header="0.3" footer="0.3"/>
  <pageSetup paperSize="9" orientation="portrait" r:id="rId1"/>
  <ignoredErrors>
    <ignoredError sqref="C97:E9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E8" sqref="E8"/>
    </sheetView>
  </sheetViews>
  <sheetFormatPr defaultRowHeight="15"/>
  <cols>
    <col min="1" max="1" width="68.5703125" bestFit="1" customWidth="1"/>
    <col min="3" max="5" width="11.7109375" bestFit="1" customWidth="1"/>
  </cols>
  <sheetData>
    <row r="1" spans="1:5">
      <c r="A1" s="41" t="s">
        <v>118</v>
      </c>
      <c r="B1" t="s">
        <v>119</v>
      </c>
      <c r="C1" t="s">
        <v>204</v>
      </c>
      <c r="D1" t="s">
        <v>205</v>
      </c>
      <c r="E1" t="s">
        <v>206</v>
      </c>
    </row>
    <row r="2" spans="1:5">
      <c r="A2" s="41" t="s">
        <v>120</v>
      </c>
    </row>
    <row r="3" spans="1:5">
      <c r="A3" t="s">
        <v>121</v>
      </c>
      <c r="B3">
        <v>9145</v>
      </c>
      <c r="C3" s="15">
        <v>6421923</v>
      </c>
      <c r="D3" s="15">
        <v>7015604</v>
      </c>
      <c r="E3" s="15">
        <v>7924284</v>
      </c>
    </row>
    <row r="4" spans="1:5">
      <c r="A4" t="s">
        <v>122</v>
      </c>
      <c r="B4">
        <v>9146</v>
      </c>
      <c r="C4" s="15">
        <v>7701561</v>
      </c>
      <c r="D4" s="15">
        <v>7994119</v>
      </c>
      <c r="E4" s="15">
        <v>7248408</v>
      </c>
    </row>
    <row r="5" spans="1:5">
      <c r="A5" s="41" t="s">
        <v>123</v>
      </c>
    </row>
    <row r="6" spans="1:5">
      <c r="A6" t="s">
        <v>124</v>
      </c>
      <c r="B6">
        <v>9147</v>
      </c>
      <c r="C6" s="15">
        <v>1364507</v>
      </c>
      <c r="D6" s="15">
        <v>1493940</v>
      </c>
      <c r="E6" s="15">
        <v>1546769</v>
      </c>
    </row>
    <row r="7" spans="1:5">
      <c r="A7" t="s">
        <v>125</v>
      </c>
      <c r="B7">
        <v>9148</v>
      </c>
      <c r="C7" s="15">
        <v>4284</v>
      </c>
      <c r="D7" s="15">
        <v>4799</v>
      </c>
      <c r="E7" s="15">
        <v>4914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
  <sheetViews>
    <sheetView workbookViewId="0">
      <selection activeCell="G1" sqref="G1"/>
    </sheetView>
  </sheetViews>
  <sheetFormatPr defaultRowHeight="15"/>
  <cols>
    <col min="1" max="1" width="40.140625" customWidth="1"/>
    <col min="2" max="3" width="14.85546875" bestFit="1" customWidth="1"/>
    <col min="4" max="4" width="12.28515625" bestFit="1" customWidth="1"/>
  </cols>
  <sheetData>
    <row r="1" spans="1:13" ht="15" customHeight="1">
      <c r="A1" s="70" t="s">
        <v>166</v>
      </c>
      <c r="B1" s="69"/>
      <c r="C1" s="69"/>
      <c r="D1" s="69"/>
      <c r="E1" s="69"/>
      <c r="F1" s="69"/>
      <c r="G1" s="69"/>
      <c r="H1" s="69"/>
      <c r="I1" s="69"/>
      <c r="J1" s="69"/>
      <c r="K1" s="69"/>
      <c r="L1" s="69"/>
      <c r="M1" s="69"/>
    </row>
    <row r="2" spans="1:13" ht="15" customHeight="1" thickBot="1">
      <c r="A2" s="69"/>
      <c r="B2" s="69"/>
      <c r="C2" s="69"/>
      <c r="D2" s="69"/>
      <c r="E2" s="69"/>
      <c r="F2" s="69"/>
      <c r="G2" s="69"/>
      <c r="H2" s="69"/>
      <c r="I2" s="69"/>
      <c r="J2" s="69"/>
      <c r="K2" s="69"/>
      <c r="L2" s="69"/>
      <c r="M2" s="69"/>
    </row>
    <row r="3" spans="1:13" ht="15" customHeight="1" thickBot="1">
      <c r="A3" s="71" t="s">
        <v>167</v>
      </c>
      <c r="B3" s="97">
        <f>B11/B16</f>
        <v>4.8537530031973422</v>
      </c>
      <c r="C3" s="97">
        <f>C11/C16</f>
        <v>4.9781036475777807</v>
      </c>
      <c r="D3" s="97">
        <f>D11/D16</f>
        <v>4.733807200153243</v>
      </c>
      <c r="E3" s="69"/>
      <c r="F3" s="69"/>
      <c r="G3" s="69"/>
      <c r="H3" s="69"/>
      <c r="I3" s="69"/>
      <c r="J3" s="69"/>
      <c r="K3" s="69"/>
      <c r="L3" s="69"/>
      <c r="M3" s="69"/>
    </row>
    <row r="4" spans="1:13" ht="15" customHeight="1">
      <c r="A4" s="71"/>
      <c r="B4" s="71"/>
      <c r="C4" s="71"/>
      <c r="D4" s="69"/>
      <c r="E4" s="69"/>
      <c r="F4" s="69"/>
      <c r="G4" s="69"/>
      <c r="H4" s="69"/>
      <c r="I4" s="69"/>
      <c r="J4" s="69"/>
      <c r="K4" s="69"/>
      <c r="L4" s="69"/>
      <c r="M4" s="69"/>
    </row>
    <row r="5" spans="1:13" ht="15" customHeight="1">
      <c r="A5" s="72"/>
      <c r="B5" s="73" t="s">
        <v>204</v>
      </c>
      <c r="C5" s="73" t="s">
        <v>205</v>
      </c>
      <c r="D5" s="73" t="s">
        <v>206</v>
      </c>
      <c r="E5" s="69"/>
      <c r="F5" s="69"/>
      <c r="G5" s="69"/>
      <c r="H5" s="69"/>
      <c r="I5" s="69"/>
      <c r="J5" s="69"/>
      <c r="K5" s="69"/>
      <c r="L5" s="69"/>
      <c r="M5" s="69"/>
    </row>
    <row r="6" spans="1:13" ht="15" customHeight="1">
      <c r="A6" s="74" t="str">
        <f>Balans!A30</f>
        <v>Voorraden en bestellingen in uitvoering ................................</v>
      </c>
      <c r="B6" s="94">
        <f>Balans!C30</f>
        <v>2554560</v>
      </c>
      <c r="C6" s="94">
        <f>Balans!D30</f>
        <v>2849753</v>
      </c>
      <c r="D6" s="94">
        <f>Balans!E30</f>
        <v>3264842</v>
      </c>
      <c r="E6" s="69"/>
      <c r="F6" s="69"/>
      <c r="G6" s="69"/>
      <c r="H6" s="69"/>
      <c r="I6" s="69"/>
      <c r="J6" s="69"/>
      <c r="K6" s="69"/>
      <c r="L6" s="69"/>
      <c r="M6" s="69"/>
    </row>
    <row r="7" spans="1:13" ht="15" customHeight="1">
      <c r="A7" s="74" t="str">
        <f>Balans!A39</f>
        <v>Vorderingen op ten hoogste één jaar .....................................</v>
      </c>
      <c r="B7" s="94">
        <f>Balans!C39</f>
        <v>10280748</v>
      </c>
      <c r="C7" s="94">
        <f>Balans!D39</f>
        <v>12418237</v>
      </c>
      <c r="D7" s="94">
        <f>Balans!E39</f>
        <v>13345959</v>
      </c>
      <c r="E7" s="69"/>
      <c r="F7" s="69"/>
      <c r="G7" s="69"/>
      <c r="H7" s="69"/>
      <c r="I7" s="69"/>
      <c r="J7" s="69"/>
      <c r="K7" s="69"/>
      <c r="L7" s="69"/>
      <c r="M7" s="69"/>
    </row>
    <row r="8" spans="1:13" ht="15" customHeight="1">
      <c r="A8" s="75" t="str">
        <f>Balans!A42</f>
        <v>Geldbeleggingen ......................................................................</v>
      </c>
      <c r="B8" s="95">
        <f>Balans!C42</f>
        <v>0</v>
      </c>
      <c r="C8" s="95">
        <f>Balans!D42</f>
        <v>0</v>
      </c>
      <c r="D8" s="95">
        <f>Balans!E42</f>
        <v>0</v>
      </c>
      <c r="E8" s="69"/>
      <c r="F8" s="69"/>
      <c r="G8" s="69"/>
      <c r="H8" s="69"/>
      <c r="I8" s="69"/>
      <c r="J8" s="69"/>
      <c r="K8" s="69"/>
      <c r="L8" s="69"/>
      <c r="M8" s="69"/>
    </row>
    <row r="9" spans="1:13" ht="15" customHeight="1">
      <c r="A9" s="74" t="str">
        <f>Balans!A45</f>
        <v>Liquide middelen ......................................................................</v>
      </c>
      <c r="B9" s="94">
        <f>Balans!C45</f>
        <v>8424745</v>
      </c>
      <c r="C9" s="94">
        <f>Balans!D45</f>
        <v>6684328</v>
      </c>
      <c r="D9" s="94">
        <f>Balans!E45</f>
        <v>8439522</v>
      </c>
      <c r="E9" s="69"/>
      <c r="F9" s="69"/>
      <c r="G9" s="69"/>
      <c r="H9" s="69"/>
      <c r="I9" s="69"/>
      <c r="J9" s="69"/>
      <c r="K9" s="69"/>
      <c r="L9" s="69"/>
      <c r="M9" s="69"/>
    </row>
    <row r="10" spans="1:13" ht="15" customHeight="1">
      <c r="A10" s="74" t="str">
        <f>Balans!A46</f>
        <v>Overlopende rekeningen .........................................................</v>
      </c>
      <c r="B10" s="94">
        <f>Balans!C46</f>
        <v>603027</v>
      </c>
      <c r="C10" s="94">
        <f>Balans!D46</f>
        <v>730018</v>
      </c>
      <c r="D10" s="94">
        <f>Balans!E46</f>
        <v>799133</v>
      </c>
      <c r="E10" s="69"/>
      <c r="F10" s="69"/>
      <c r="G10" s="69"/>
      <c r="H10" s="69"/>
      <c r="I10" s="69"/>
      <c r="J10" s="69"/>
      <c r="K10" s="69"/>
      <c r="L10" s="69"/>
      <c r="M10" s="69"/>
    </row>
    <row r="11" spans="1:13" ht="15" customHeight="1">
      <c r="A11" s="76" t="s">
        <v>168</v>
      </c>
      <c r="B11" s="96">
        <f>SUM(B6:B10)</f>
        <v>21863080</v>
      </c>
      <c r="C11" s="96">
        <f t="shared" ref="C11:D11" si="0">SUM(C6:C10)</f>
        <v>22682336</v>
      </c>
      <c r="D11" s="96">
        <f t="shared" si="0"/>
        <v>25849456</v>
      </c>
      <c r="E11" s="69"/>
      <c r="F11" s="69"/>
      <c r="G11" s="69"/>
      <c r="H11" s="69"/>
      <c r="I11" s="69"/>
      <c r="J11" s="69"/>
      <c r="K11" s="69"/>
      <c r="L11" s="69"/>
      <c r="M11" s="69"/>
    </row>
    <row r="12" spans="1:13" ht="15" customHeight="1">
      <c r="A12" s="71"/>
      <c r="B12" s="71"/>
      <c r="C12" s="71"/>
      <c r="D12" s="71"/>
      <c r="E12" s="69"/>
      <c r="F12" s="69"/>
      <c r="G12" s="69"/>
      <c r="H12" s="69"/>
      <c r="I12" s="69"/>
      <c r="J12" s="69"/>
      <c r="K12" s="69"/>
      <c r="L12" s="69"/>
      <c r="M12" s="69"/>
    </row>
    <row r="13" spans="1:13" ht="15" customHeight="1">
      <c r="A13" s="72"/>
      <c r="B13" s="73" t="s">
        <v>204</v>
      </c>
      <c r="C13" s="73" t="s">
        <v>205</v>
      </c>
      <c r="D13" s="73" t="s">
        <v>206</v>
      </c>
      <c r="E13" s="69"/>
      <c r="F13" s="69"/>
      <c r="G13" s="69"/>
      <c r="H13" s="69"/>
      <c r="I13" s="69"/>
      <c r="J13" s="69"/>
      <c r="K13" s="69"/>
      <c r="L13" s="69"/>
      <c r="M13" s="69"/>
    </row>
    <row r="14" spans="1:13" ht="15" customHeight="1">
      <c r="A14" s="74" t="str">
        <f>Balans!A87</f>
        <v>Schulden op ten hoogste één jaar ..........................................</v>
      </c>
      <c r="B14" s="94">
        <f>Balans!C87</f>
        <v>3801661</v>
      </c>
      <c r="C14" s="94">
        <f>Balans!D87</f>
        <v>3779995</v>
      </c>
      <c r="D14" s="94">
        <f>Balans!E87</f>
        <v>4659923</v>
      </c>
      <c r="E14" s="69"/>
      <c r="F14" s="69"/>
      <c r="G14" s="69"/>
      <c r="H14" s="69"/>
      <c r="I14" s="69"/>
      <c r="J14" s="69"/>
      <c r="K14" s="69"/>
      <c r="L14" s="69"/>
      <c r="M14" s="69"/>
    </row>
    <row r="15" spans="1:13" ht="15" customHeight="1">
      <c r="A15" s="74" t="str">
        <f>Balans!A101</f>
        <v>Overlopende rekeningen .........................................................</v>
      </c>
      <c r="B15" s="94">
        <f>Balans!C101</f>
        <v>702705</v>
      </c>
      <c r="C15" s="94">
        <f>Balans!D101</f>
        <v>776426</v>
      </c>
      <c r="D15" s="94">
        <f>Balans!E101</f>
        <v>800683</v>
      </c>
      <c r="E15" s="69"/>
      <c r="F15" s="69"/>
      <c r="G15" s="69"/>
      <c r="H15" s="69"/>
      <c r="I15" s="69"/>
      <c r="J15" s="69"/>
      <c r="K15" s="69"/>
      <c r="L15" s="69"/>
      <c r="M15" s="69"/>
    </row>
    <row r="16" spans="1:13" ht="15" customHeight="1">
      <c r="A16" s="76" t="s">
        <v>168</v>
      </c>
      <c r="B16" s="96">
        <f>SUM(B14:B15)</f>
        <v>4504366</v>
      </c>
      <c r="C16" s="96">
        <f>SUM(C14:C15)</f>
        <v>4556421</v>
      </c>
      <c r="D16" s="96">
        <f>SUM(D14:D15)</f>
        <v>5460606</v>
      </c>
      <c r="E16" s="69"/>
      <c r="F16" s="69"/>
      <c r="G16" s="69"/>
      <c r="H16" s="69"/>
      <c r="I16" s="69"/>
      <c r="J16" s="69"/>
      <c r="K16" s="69"/>
      <c r="L16" s="69"/>
      <c r="M16" s="69"/>
    </row>
    <row r="17" spans="1:13" ht="15" customHeight="1" thickBot="1">
      <c r="A17" s="77"/>
      <c r="B17" s="130"/>
      <c r="C17" s="130"/>
      <c r="D17" s="130"/>
      <c r="E17" s="69"/>
      <c r="F17" s="69"/>
      <c r="G17" s="69"/>
      <c r="H17" s="69"/>
      <c r="I17" s="69"/>
      <c r="J17" s="69"/>
      <c r="K17" s="69"/>
      <c r="L17" s="69"/>
      <c r="M17" s="69"/>
    </row>
    <row r="18" spans="1:13" ht="12" customHeight="1" thickBot="1">
      <c r="A18" s="77"/>
      <c r="B18" s="97">
        <f>B11/B16</f>
        <v>4.8537530031973422</v>
      </c>
      <c r="C18" s="97">
        <f>C11/C16</f>
        <v>4.9781036475777807</v>
      </c>
      <c r="D18" s="97">
        <f>D11/D16</f>
        <v>4.733807200153243</v>
      </c>
      <c r="E18" s="69"/>
      <c r="F18" s="69"/>
      <c r="G18" s="69"/>
      <c r="H18" s="69"/>
      <c r="I18" s="69"/>
      <c r="J18" s="69"/>
      <c r="K18" s="69"/>
      <c r="L18" s="69"/>
      <c r="M18" s="69"/>
    </row>
    <row r="19" spans="1:13" ht="15.75" customHeight="1" thickBot="1">
      <c r="A19" s="71"/>
      <c r="B19" s="71"/>
      <c r="C19" s="71"/>
      <c r="D19" s="69"/>
      <c r="E19" s="69"/>
      <c r="F19" s="69"/>
      <c r="G19" s="69"/>
      <c r="H19" s="69"/>
      <c r="I19" s="69"/>
      <c r="J19" s="69"/>
      <c r="K19" s="69"/>
      <c r="L19" s="69"/>
      <c r="M19" s="69"/>
    </row>
    <row r="20" spans="1:13" ht="15.75" thickBot="1">
      <c r="A20" s="71" t="s">
        <v>169</v>
      </c>
      <c r="B20" s="98">
        <f>B27/B32</f>
        <v>4.2866232450915405</v>
      </c>
      <c r="C20" s="98">
        <f t="shared" ref="C20:D20" si="1">C27/C32</f>
        <v>4.352666928714445</v>
      </c>
      <c r="D20" s="98">
        <f t="shared" si="1"/>
        <v>4.1359171491222773</v>
      </c>
      <c r="E20" s="69"/>
      <c r="F20" s="69"/>
      <c r="G20" s="69"/>
      <c r="H20" s="69"/>
      <c r="I20" s="69"/>
      <c r="J20" s="69"/>
      <c r="K20" s="69"/>
      <c r="L20" s="69"/>
      <c r="M20" s="69"/>
    </row>
    <row r="21" spans="1:13">
      <c r="A21" s="71"/>
      <c r="B21" s="71"/>
      <c r="C21" s="71"/>
      <c r="D21" s="71"/>
      <c r="E21" s="69"/>
      <c r="F21" s="69"/>
      <c r="G21" s="69"/>
      <c r="H21" s="69"/>
      <c r="I21" s="69"/>
      <c r="J21" s="69"/>
      <c r="K21" s="69"/>
      <c r="L21" s="69"/>
      <c r="M21" s="69"/>
    </row>
    <row r="22" spans="1:13">
      <c r="A22" s="71"/>
      <c r="B22" s="78" t="s">
        <v>204</v>
      </c>
      <c r="C22" s="78" t="s">
        <v>205</v>
      </c>
      <c r="D22" s="78" t="s">
        <v>206</v>
      </c>
      <c r="E22" s="69"/>
      <c r="F22" s="69"/>
      <c r="G22" s="69"/>
      <c r="H22" s="69"/>
      <c r="I22" s="69"/>
      <c r="J22" s="69"/>
      <c r="K22" s="69"/>
      <c r="L22" s="69"/>
      <c r="M22" s="69"/>
    </row>
    <row r="23" spans="1:13">
      <c r="A23" s="74" t="str">
        <f>Balans!A39</f>
        <v>Vorderingen op ten hoogste één jaar .....................................</v>
      </c>
      <c r="B23" s="94">
        <f>Balans!C39</f>
        <v>10280748</v>
      </c>
      <c r="C23" s="94">
        <f>Balans!D39</f>
        <v>12418237</v>
      </c>
      <c r="D23" s="94">
        <f>Balans!E39</f>
        <v>13345959</v>
      </c>
      <c r="E23" s="69"/>
      <c r="F23" s="69"/>
      <c r="G23" s="69"/>
      <c r="H23" s="69"/>
      <c r="I23" s="69"/>
      <c r="J23" s="69"/>
      <c r="K23" s="69"/>
      <c r="L23" s="69"/>
      <c r="M23" s="69"/>
    </row>
    <row r="24" spans="1:13">
      <c r="A24" s="75" t="str">
        <f>Balans!A42</f>
        <v>Geldbeleggingen ......................................................................</v>
      </c>
      <c r="B24" s="95">
        <f>Balans!C42</f>
        <v>0</v>
      </c>
      <c r="C24" s="95">
        <f>Balans!D42</f>
        <v>0</v>
      </c>
      <c r="D24" s="95">
        <f>Balans!E42</f>
        <v>0</v>
      </c>
      <c r="E24" s="69"/>
      <c r="F24" s="69"/>
      <c r="G24" s="69"/>
      <c r="H24" s="69"/>
      <c r="I24" s="69"/>
      <c r="J24" s="69"/>
      <c r="K24" s="69"/>
      <c r="L24" s="69"/>
      <c r="M24" s="69"/>
    </row>
    <row r="25" spans="1:13">
      <c r="A25" s="74" t="str">
        <f>Balans!A45</f>
        <v>Liquide middelen ......................................................................</v>
      </c>
      <c r="B25" s="94">
        <f>Balans!C45</f>
        <v>8424745</v>
      </c>
      <c r="C25" s="94">
        <f>Balans!D45</f>
        <v>6684328</v>
      </c>
      <c r="D25" s="94">
        <f>Balans!E45</f>
        <v>8439522</v>
      </c>
      <c r="E25" s="69"/>
      <c r="F25" s="69"/>
      <c r="G25" s="69"/>
      <c r="H25" s="69"/>
      <c r="I25" s="69"/>
      <c r="J25" s="69"/>
      <c r="K25" s="69"/>
      <c r="L25" s="69"/>
      <c r="M25" s="69"/>
    </row>
    <row r="26" spans="1:13">
      <c r="A26" s="74" t="str">
        <f>Balans!A46</f>
        <v>Overlopende rekeningen .........................................................</v>
      </c>
      <c r="B26" s="94">
        <f>Balans!C46</f>
        <v>603027</v>
      </c>
      <c r="C26" s="94">
        <f>Balans!D46</f>
        <v>730018</v>
      </c>
      <c r="D26" s="94">
        <f>Balans!E46</f>
        <v>799133</v>
      </c>
      <c r="E26" s="69"/>
      <c r="F26" s="69"/>
      <c r="G26" s="69"/>
      <c r="H26" s="69"/>
      <c r="I26" s="69"/>
      <c r="J26" s="69"/>
      <c r="K26" s="69"/>
      <c r="L26" s="69"/>
      <c r="M26" s="69"/>
    </row>
    <row r="27" spans="1:13">
      <c r="A27" s="76" t="s">
        <v>168</v>
      </c>
      <c r="B27" s="96">
        <f>SUM(B23:B26)</f>
        <v>19308520</v>
      </c>
      <c r="C27" s="96">
        <f t="shared" ref="C27:D27" si="2">SUM(C23:C26)</f>
        <v>19832583</v>
      </c>
      <c r="D27" s="96">
        <f t="shared" si="2"/>
        <v>22584614</v>
      </c>
      <c r="E27" s="69"/>
      <c r="F27" s="69"/>
      <c r="G27" s="69"/>
      <c r="H27" s="69"/>
      <c r="I27" s="69"/>
      <c r="J27" s="69"/>
      <c r="K27" s="69"/>
      <c r="L27" s="69"/>
      <c r="M27" s="69"/>
    </row>
    <row r="28" spans="1:13">
      <c r="A28" s="79"/>
      <c r="B28" s="71"/>
      <c r="C28" s="71"/>
      <c r="D28" s="71"/>
      <c r="E28" s="69"/>
      <c r="F28" s="69"/>
      <c r="G28" s="69"/>
      <c r="H28" s="69"/>
      <c r="I28" s="69"/>
      <c r="J28" s="69"/>
      <c r="K28" s="69"/>
      <c r="L28" s="69"/>
      <c r="M28" s="69"/>
    </row>
    <row r="29" spans="1:13">
      <c r="A29" s="79"/>
      <c r="B29" s="78" t="s">
        <v>204</v>
      </c>
      <c r="C29" s="78" t="s">
        <v>205</v>
      </c>
      <c r="D29" s="78" t="s">
        <v>206</v>
      </c>
      <c r="E29" s="69"/>
      <c r="F29" s="69"/>
      <c r="G29" s="69"/>
      <c r="H29" s="69"/>
      <c r="I29" s="69"/>
      <c r="J29" s="69"/>
      <c r="K29" s="69"/>
      <c r="L29" s="69"/>
      <c r="M29" s="69"/>
    </row>
    <row r="30" spans="1:13">
      <c r="A30" s="74" t="str">
        <f>Balans!A87</f>
        <v>Schulden op ten hoogste één jaar ..........................................</v>
      </c>
      <c r="B30" s="94">
        <f>Balans!C87</f>
        <v>3801661</v>
      </c>
      <c r="C30" s="94">
        <f>Balans!D87</f>
        <v>3779995</v>
      </c>
      <c r="D30" s="94">
        <f>Balans!E87</f>
        <v>4659923</v>
      </c>
      <c r="E30" s="69"/>
      <c r="F30" s="69"/>
      <c r="G30" s="69"/>
      <c r="H30" s="69"/>
      <c r="I30" s="69"/>
      <c r="J30" s="69"/>
      <c r="K30" s="69"/>
      <c r="L30" s="69"/>
      <c r="M30" s="69"/>
    </row>
    <row r="31" spans="1:13">
      <c r="A31" s="74" t="str">
        <f>Balans!A101</f>
        <v>Overlopende rekeningen .........................................................</v>
      </c>
      <c r="B31" s="94">
        <f>Balans!C101</f>
        <v>702705</v>
      </c>
      <c r="C31" s="94">
        <f>Balans!D101</f>
        <v>776426</v>
      </c>
      <c r="D31" s="94">
        <f>Balans!E101</f>
        <v>800683</v>
      </c>
      <c r="E31" s="69"/>
      <c r="F31" s="69"/>
      <c r="G31" s="69"/>
      <c r="H31" s="69"/>
      <c r="I31" s="69"/>
      <c r="J31" s="69"/>
      <c r="K31" s="69"/>
      <c r="L31" s="69"/>
      <c r="M31" s="69"/>
    </row>
    <row r="32" spans="1:13">
      <c r="A32" s="76" t="s">
        <v>168</v>
      </c>
      <c r="B32" s="96">
        <f>SUM(B30:B31)</f>
        <v>4504366</v>
      </c>
      <c r="C32" s="96">
        <f t="shared" ref="C32:D32" si="3">SUM(C30:C31)</f>
        <v>4556421</v>
      </c>
      <c r="D32" s="96">
        <f t="shared" si="3"/>
        <v>5460606</v>
      </c>
      <c r="E32" s="69"/>
      <c r="F32" s="69"/>
      <c r="G32" s="69"/>
      <c r="H32" s="69"/>
      <c r="I32" s="69"/>
      <c r="J32" s="69"/>
      <c r="K32" s="69"/>
      <c r="L32" s="69"/>
      <c r="M32" s="69"/>
    </row>
    <row r="33" spans="1:13">
      <c r="A33" s="69"/>
      <c r="B33" s="69"/>
      <c r="C33" s="69"/>
      <c r="D33" s="69"/>
      <c r="E33" s="69"/>
      <c r="F33" s="69"/>
      <c r="G33" s="69"/>
      <c r="H33" s="69"/>
      <c r="I33" s="69"/>
      <c r="J33" s="69"/>
      <c r="K33" s="69"/>
      <c r="L33" s="69"/>
      <c r="M33" s="6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1"/>
  <sheetViews>
    <sheetView workbookViewId="0">
      <selection activeCell="A3" sqref="A3"/>
    </sheetView>
  </sheetViews>
  <sheetFormatPr defaultRowHeight="15"/>
  <cols>
    <col min="1" max="1" width="31.7109375" customWidth="1"/>
    <col min="2" max="2" width="12.7109375" bestFit="1" customWidth="1"/>
    <col min="3" max="3" width="12.42578125" bestFit="1" customWidth="1"/>
    <col min="4" max="4" width="12.7109375" bestFit="1" customWidth="1"/>
  </cols>
  <sheetData>
    <row r="1" spans="1:10">
      <c r="A1" s="68"/>
      <c r="B1" s="68" t="s">
        <v>3</v>
      </c>
      <c r="C1" s="68" t="s">
        <v>4</v>
      </c>
      <c r="D1" s="68" t="s">
        <v>5</v>
      </c>
      <c r="E1" s="69"/>
      <c r="F1" s="69"/>
      <c r="G1" s="69"/>
      <c r="H1" s="69"/>
      <c r="I1" s="69"/>
      <c r="J1" s="69"/>
    </row>
    <row r="2" spans="1:10">
      <c r="A2" s="68" t="str">
        <f>Balans!A52</f>
        <v>EIGEN VERMOGEN</v>
      </c>
      <c r="B2" s="99">
        <f>Balans!C52</f>
        <v>22188086</v>
      </c>
      <c r="C2" s="99">
        <f>Balans!D52</f>
        <v>22714808</v>
      </c>
      <c r="D2" s="99">
        <f>Balans!E52</f>
        <v>24689207</v>
      </c>
      <c r="E2" s="69"/>
      <c r="F2" s="69"/>
      <c r="G2" s="69"/>
      <c r="H2" s="69"/>
      <c r="I2" s="69"/>
      <c r="J2" s="69"/>
    </row>
    <row r="3" spans="1:10">
      <c r="A3" s="99" t="str">
        <f>Balans!A102</f>
        <v>TOTAAL VAN DE PASSIVA</v>
      </c>
      <c r="B3" s="99">
        <f>Balans!C102</f>
        <v>26701376</v>
      </c>
      <c r="C3" s="99">
        <f>Balans!D102</f>
        <v>27280153</v>
      </c>
      <c r="D3" s="99">
        <f>Balans!E102</f>
        <v>30149813</v>
      </c>
      <c r="E3" s="69"/>
      <c r="F3" s="69"/>
      <c r="G3" s="69"/>
      <c r="H3" s="69"/>
      <c r="I3" s="69"/>
      <c r="J3" s="69"/>
    </row>
    <row r="4" spans="1:10">
      <c r="A4" s="68" t="s">
        <v>176</v>
      </c>
      <c r="B4" s="100">
        <f>B2/B3</f>
        <v>0.8309716323233679</v>
      </c>
      <c r="C4" s="100">
        <f t="shared" ref="C4:D4" si="0">C2/C3</f>
        <v>0.83264958228056862</v>
      </c>
      <c r="D4" s="100">
        <f t="shared" si="0"/>
        <v>0.81888424979617613</v>
      </c>
      <c r="E4" s="69"/>
      <c r="F4" s="69"/>
      <c r="G4" s="69"/>
      <c r="H4" s="69"/>
      <c r="I4" s="69"/>
      <c r="J4" s="69"/>
    </row>
    <row r="5" spans="1:10">
      <c r="A5" s="69"/>
      <c r="B5" s="69"/>
      <c r="C5" s="69"/>
      <c r="D5" s="69"/>
      <c r="E5" s="69"/>
      <c r="F5" s="69"/>
      <c r="G5" s="69"/>
      <c r="H5" s="69"/>
      <c r="I5" s="69"/>
      <c r="J5" s="69"/>
    </row>
    <row r="6" spans="1:10">
      <c r="A6" s="69"/>
      <c r="B6" s="69"/>
      <c r="C6" s="69"/>
      <c r="D6" s="69"/>
      <c r="E6" s="69"/>
      <c r="F6" s="69"/>
      <c r="G6" s="69"/>
      <c r="H6" s="69"/>
      <c r="I6" s="69"/>
      <c r="J6" s="69"/>
    </row>
    <row r="7" spans="1:10">
      <c r="A7" s="69"/>
      <c r="B7" s="69"/>
      <c r="C7" s="69"/>
      <c r="D7" s="69"/>
      <c r="E7" s="69"/>
      <c r="F7" s="69"/>
      <c r="G7" s="69"/>
      <c r="H7" s="69"/>
      <c r="I7" s="69"/>
      <c r="J7" s="69"/>
    </row>
    <row r="8" spans="1:10">
      <c r="A8" s="69"/>
      <c r="B8" s="69"/>
      <c r="C8" s="69"/>
      <c r="D8" s="69"/>
      <c r="E8" s="69"/>
      <c r="F8" s="69"/>
      <c r="G8" s="69"/>
      <c r="H8" s="69"/>
      <c r="I8" s="69"/>
      <c r="J8" s="69"/>
    </row>
    <row r="9" spans="1:10">
      <c r="A9" s="69"/>
      <c r="B9" s="69"/>
      <c r="C9" s="69"/>
      <c r="D9" s="69"/>
      <c r="E9" s="69"/>
      <c r="F9" s="69"/>
      <c r="G9" s="69"/>
      <c r="H9" s="69"/>
      <c r="I9" s="69"/>
      <c r="J9" s="69"/>
    </row>
    <row r="10" spans="1:10">
      <c r="A10" s="69"/>
      <c r="B10" s="69"/>
      <c r="C10" s="69"/>
      <c r="D10" s="69"/>
      <c r="E10" s="69"/>
      <c r="F10" s="69"/>
      <c r="G10" s="69"/>
      <c r="H10" s="69"/>
      <c r="I10" s="69"/>
      <c r="J10" s="69"/>
    </row>
    <row r="11" spans="1:10">
      <c r="A11" s="69"/>
      <c r="B11" s="69"/>
      <c r="C11" s="69"/>
      <c r="D11" s="69"/>
      <c r="E11" s="69"/>
      <c r="F11" s="69"/>
      <c r="G11" s="69"/>
      <c r="H11" s="69"/>
      <c r="I11" s="69"/>
      <c r="J11" s="69"/>
    </row>
    <row r="12" spans="1:10">
      <c r="A12" s="69"/>
      <c r="B12" s="69"/>
      <c r="C12" s="69"/>
      <c r="D12" s="69"/>
      <c r="E12" s="69"/>
      <c r="F12" s="69"/>
      <c r="G12" s="69"/>
      <c r="H12" s="69"/>
      <c r="I12" s="69"/>
      <c r="J12" s="69"/>
    </row>
    <row r="13" spans="1:10">
      <c r="A13" s="69"/>
      <c r="B13" s="69"/>
      <c r="C13" s="69"/>
      <c r="D13" s="69"/>
      <c r="E13" s="69"/>
      <c r="F13" s="69"/>
      <c r="G13" s="69"/>
      <c r="H13" s="69"/>
      <c r="I13" s="69"/>
      <c r="J13" s="69"/>
    </row>
    <row r="14" spans="1:10">
      <c r="A14" s="69"/>
      <c r="B14" s="69"/>
      <c r="C14" s="69"/>
      <c r="D14" s="69"/>
      <c r="E14" s="69"/>
      <c r="F14" s="69"/>
      <c r="G14" s="69"/>
      <c r="H14" s="69"/>
      <c r="I14" s="69"/>
      <c r="J14" s="69"/>
    </row>
    <row r="15" spans="1:10">
      <c r="A15" s="69"/>
      <c r="B15" s="69"/>
      <c r="C15" s="69"/>
      <c r="D15" s="69"/>
      <c r="E15" s="69"/>
      <c r="F15" s="69"/>
      <c r="G15" s="69"/>
      <c r="H15" s="69"/>
      <c r="I15" s="69"/>
      <c r="J15" s="69"/>
    </row>
    <row r="16" spans="1:10">
      <c r="A16" s="69"/>
      <c r="B16" s="69"/>
      <c r="C16" s="69"/>
      <c r="D16" s="69"/>
      <c r="E16" s="69"/>
      <c r="F16" s="69"/>
      <c r="G16" s="69"/>
      <c r="H16" s="69"/>
      <c r="I16" s="69"/>
      <c r="J16" s="69"/>
    </row>
    <row r="17" spans="1:10">
      <c r="A17" s="69"/>
      <c r="B17" s="69"/>
      <c r="C17" s="69"/>
      <c r="D17" s="69"/>
      <c r="E17" s="69"/>
      <c r="F17" s="69"/>
      <c r="G17" s="69"/>
      <c r="H17" s="69"/>
      <c r="I17" s="69"/>
      <c r="J17" s="69"/>
    </row>
    <row r="18" spans="1:10">
      <c r="A18" s="69"/>
      <c r="B18" s="69"/>
      <c r="C18" s="69"/>
      <c r="D18" s="69"/>
      <c r="E18" s="69"/>
      <c r="F18" s="69"/>
      <c r="G18" s="69"/>
      <c r="H18" s="69"/>
      <c r="I18" s="69"/>
      <c r="J18" s="69"/>
    </row>
    <row r="19" spans="1:10">
      <c r="A19" s="69"/>
      <c r="B19" s="69"/>
      <c r="C19" s="69"/>
      <c r="D19" s="69"/>
      <c r="E19" s="69"/>
      <c r="F19" s="69"/>
      <c r="G19" s="69"/>
      <c r="H19" s="69"/>
      <c r="I19" s="69"/>
      <c r="J19" s="69"/>
    </row>
    <row r="20" spans="1:10">
      <c r="A20" s="69"/>
      <c r="B20" s="69"/>
      <c r="C20" s="69"/>
      <c r="D20" s="69"/>
      <c r="E20" s="69"/>
      <c r="F20" s="69"/>
      <c r="G20" s="69"/>
      <c r="H20" s="69"/>
      <c r="I20" s="69"/>
      <c r="J20" s="69"/>
    </row>
    <row r="21" spans="1:10">
      <c r="A21" s="69"/>
      <c r="B21" s="69"/>
      <c r="C21" s="69"/>
      <c r="D21" s="69"/>
      <c r="E21" s="69"/>
      <c r="F21" s="69"/>
      <c r="G21" s="69"/>
      <c r="H21" s="69"/>
      <c r="I21" s="69"/>
      <c r="J21" s="6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activeCell="B9" sqref="B9"/>
    </sheetView>
  </sheetViews>
  <sheetFormatPr defaultRowHeight="15"/>
  <cols>
    <col min="1" max="1" width="21.28515625" customWidth="1"/>
    <col min="2" max="2" width="12.7109375" bestFit="1" customWidth="1"/>
    <col min="3" max="3" width="12.42578125" bestFit="1" customWidth="1"/>
    <col min="4" max="4" width="12.7109375" bestFit="1" customWidth="1"/>
  </cols>
  <sheetData>
    <row r="1" spans="1:4">
      <c r="A1" s="44"/>
      <c r="B1" s="44" t="s">
        <v>204</v>
      </c>
      <c r="C1" s="44" t="s">
        <v>205</v>
      </c>
      <c r="D1" s="44" t="s">
        <v>206</v>
      </c>
    </row>
    <row r="2" spans="1:4" ht="30">
      <c r="A2" s="45" t="str">
        <f>Resultatenrek!A42</f>
        <v>Te bestemmen winst van het boekjaar</v>
      </c>
      <c r="B2" s="101">
        <f>Resultatenrek!C42</f>
        <v>6892392</v>
      </c>
      <c r="C2" s="101">
        <f>Resultatenrek!D42</f>
        <v>6815685</v>
      </c>
      <c r="D2" s="101">
        <f>Resultatenrek!E42</f>
        <v>7843532</v>
      </c>
    </row>
    <row r="3" spans="1:4">
      <c r="A3" s="99" t="str">
        <f>Balans!A52</f>
        <v>EIGEN VERMOGEN</v>
      </c>
      <c r="B3" s="99">
        <f>Balans!C52</f>
        <v>22188086</v>
      </c>
      <c r="C3" s="99">
        <f>Balans!D52</f>
        <v>22714808</v>
      </c>
      <c r="D3" s="99">
        <f>Balans!E52</f>
        <v>24689207</v>
      </c>
    </row>
    <row r="4" spans="1:4">
      <c r="A4" s="44" t="s">
        <v>171</v>
      </c>
      <c r="B4" s="102">
        <f>B2/B3</f>
        <v>0.31063481545907112</v>
      </c>
      <c r="C4" s="102">
        <f t="shared" ref="C4:D4" si="0">C2/C3</f>
        <v>0.30005470440252013</v>
      </c>
      <c r="D4" s="102">
        <f t="shared" si="0"/>
        <v>0.31769072210379218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tabSelected="1" workbookViewId="0">
      <selection activeCell="A11" sqref="A11"/>
    </sheetView>
  </sheetViews>
  <sheetFormatPr defaultRowHeight="21.75" customHeight="1"/>
  <cols>
    <col min="1" max="1" width="50.7109375" customWidth="1"/>
    <col min="2" max="4" width="12.7109375" bestFit="1" customWidth="1"/>
  </cols>
  <sheetData>
    <row r="1" spans="1:13" ht="21.75" customHeight="1">
      <c r="A1" s="68"/>
      <c r="B1" s="68"/>
      <c r="C1" s="68"/>
      <c r="D1" s="69"/>
      <c r="E1" s="69"/>
      <c r="F1" s="69"/>
      <c r="G1" s="69"/>
      <c r="H1" s="69"/>
      <c r="I1" s="69"/>
      <c r="J1" s="69"/>
      <c r="K1" s="69"/>
      <c r="L1" s="69"/>
      <c r="M1" s="69"/>
    </row>
    <row r="2" spans="1:13" ht="21.75" customHeight="1">
      <c r="A2" s="68"/>
      <c r="B2" s="81" t="s">
        <v>204</v>
      </c>
      <c r="C2" s="81" t="s">
        <v>205</v>
      </c>
      <c r="D2" s="81" t="s">
        <v>206</v>
      </c>
      <c r="E2" s="69"/>
      <c r="F2" s="69"/>
      <c r="G2" s="69"/>
      <c r="H2" s="69"/>
      <c r="I2" s="69"/>
      <c r="J2" s="69"/>
      <c r="K2" s="69"/>
      <c r="L2" s="69"/>
      <c r="M2" s="69"/>
    </row>
    <row r="3" spans="1:13" ht="21.75" customHeight="1">
      <c r="A3" s="82" t="s">
        <v>172</v>
      </c>
      <c r="B3" s="105">
        <f>B4/B5*365</f>
        <v>64.69619039613174</v>
      </c>
      <c r="C3" s="105">
        <f t="shared" ref="C3:D3" si="0">C4/C5*365</f>
        <v>75.316796141696088</v>
      </c>
      <c r="D3" s="105">
        <f t="shared" si="0"/>
        <v>81.153851423554926</v>
      </c>
      <c r="E3" s="69"/>
      <c r="F3" s="69"/>
      <c r="G3" s="69"/>
      <c r="H3" s="69"/>
      <c r="I3" s="69"/>
      <c r="J3" s="69"/>
      <c r="K3" s="69"/>
      <c r="L3" s="69"/>
      <c r="M3" s="69"/>
    </row>
    <row r="4" spans="1:13" ht="21.75" customHeight="1">
      <c r="A4" s="68" t="str">
        <f>Balans!A40</f>
        <v>Handelsvorderingen ..............................................................</v>
      </c>
      <c r="B4" s="103">
        <f>Balans!C40</f>
        <v>9688874</v>
      </c>
      <c r="C4" s="103">
        <f>Balans!D40</f>
        <v>11980683</v>
      </c>
      <c r="D4" s="103">
        <f>Balans!E40</f>
        <v>13241783</v>
      </c>
      <c r="E4" s="69"/>
      <c r="F4" s="69"/>
      <c r="G4" s="69"/>
      <c r="H4" s="69"/>
      <c r="I4" s="69"/>
      <c r="J4" s="69"/>
      <c r="K4" s="69"/>
      <c r="L4" s="69"/>
      <c r="M4" s="69"/>
    </row>
    <row r="5" spans="1:13" ht="21.75" customHeight="1">
      <c r="A5" s="68" t="s">
        <v>233</v>
      </c>
      <c r="B5" s="104">
        <f>Resultatenrek!C4+'Gegevens uit de toelichting'!C4</f>
        <v>54662245</v>
      </c>
      <c r="C5" s="104">
        <f>Resultatenrek!D4+'Gegevens uit de toelichting'!D4</f>
        <v>58060745</v>
      </c>
      <c r="D5" s="104">
        <f>Resultatenrek!E4+'Gegevens uit de toelichting'!E4</f>
        <v>59556641</v>
      </c>
      <c r="E5" s="69"/>
      <c r="F5" s="69"/>
      <c r="G5" s="69"/>
      <c r="H5" s="69"/>
      <c r="I5" s="69"/>
      <c r="J5" s="69"/>
      <c r="K5" s="69"/>
      <c r="L5" s="69"/>
      <c r="M5" s="69"/>
    </row>
    <row r="6" spans="1:13" ht="21.75" customHeight="1">
      <c r="A6" s="68"/>
      <c r="B6" s="81"/>
      <c r="C6" s="81"/>
      <c r="D6" s="81"/>
      <c r="E6" s="69"/>
      <c r="F6" s="69"/>
      <c r="G6" s="69"/>
      <c r="H6" s="69"/>
      <c r="I6" s="69"/>
      <c r="J6" s="69"/>
      <c r="K6" s="69"/>
      <c r="L6" s="69"/>
      <c r="M6" s="69"/>
    </row>
    <row r="7" spans="1:13" ht="21.75" customHeight="1">
      <c r="A7" s="83" t="s">
        <v>177</v>
      </c>
      <c r="B7" s="105">
        <f>B8/B9*365</f>
        <v>16.238610401829742</v>
      </c>
      <c r="C7" s="105">
        <f t="shared" ref="C7:D7" si="1">C8/C9*365</f>
        <v>13.463974281234604</v>
      </c>
      <c r="D7" s="105">
        <f t="shared" si="1"/>
        <v>20.276396214410251</v>
      </c>
      <c r="E7" s="69"/>
      <c r="F7" s="69"/>
      <c r="G7" s="69"/>
      <c r="H7" s="69"/>
      <c r="I7" s="69"/>
      <c r="J7" s="69"/>
      <c r="K7" s="69"/>
      <c r="L7" s="69"/>
      <c r="M7" s="69"/>
    </row>
    <row r="8" spans="1:13" ht="21.75" customHeight="1">
      <c r="A8" s="68" t="s">
        <v>234</v>
      </c>
      <c r="B8" s="104">
        <f>Balans!C92</f>
        <v>1471535</v>
      </c>
      <c r="C8" s="104">
        <f>Balans!D92</f>
        <v>1337059</v>
      </c>
      <c r="D8" s="104">
        <f>Balans!E92</f>
        <v>2114219</v>
      </c>
      <c r="E8" s="69"/>
      <c r="F8" s="69"/>
      <c r="G8" s="69"/>
      <c r="H8" s="69"/>
      <c r="I8" s="69"/>
      <c r="J8" s="69"/>
      <c r="K8" s="69"/>
      <c r="L8" s="69"/>
      <c r="M8" s="69"/>
    </row>
    <row r="9" spans="1:13" ht="21.75" customHeight="1">
      <c r="A9" s="68" t="s">
        <v>235</v>
      </c>
      <c r="B9" s="104">
        <f>Resultatenrek!C11+Resultatenrek!C13+'Gegevens uit de toelichting'!C3</f>
        <v>33076123</v>
      </c>
      <c r="C9" s="104">
        <f>Resultatenrek!D11+Resultatenrek!D13+'Gegevens uit de toelichting'!D3</f>
        <v>36246841</v>
      </c>
      <c r="D9" s="104">
        <f>Resultatenrek!E11+Resultatenrek!E13+'Gegevens uit de toelichting'!E3</f>
        <v>38058535</v>
      </c>
      <c r="E9" s="69"/>
      <c r="F9" s="69"/>
      <c r="G9" s="69"/>
      <c r="H9" s="69"/>
      <c r="I9" s="69"/>
      <c r="J9" s="69"/>
      <c r="K9" s="69"/>
      <c r="L9" s="69"/>
      <c r="M9" s="69"/>
    </row>
    <row r="10" spans="1:13" ht="21.75" customHeight="1">
      <c r="A10" s="69"/>
      <c r="B10" s="84"/>
      <c r="C10" s="84"/>
      <c r="D10" s="84"/>
      <c r="E10" s="69"/>
      <c r="F10" s="69"/>
      <c r="G10" s="69"/>
      <c r="H10" s="69"/>
      <c r="I10" s="69"/>
      <c r="J10" s="69"/>
      <c r="K10" s="69"/>
      <c r="L10" s="69"/>
      <c r="M10" s="69"/>
    </row>
    <row r="11" spans="1:13" ht="21.75" customHeight="1">
      <c r="A11" s="68" t="s">
        <v>173</v>
      </c>
      <c r="B11" s="107">
        <f>B3+Voorraad!$B$3</f>
        <v>72.424545181300218</v>
      </c>
      <c r="C11" s="107">
        <f>C3+Voorraad!$B$3</f>
        <v>83.045150926864565</v>
      </c>
      <c r="D11" s="107">
        <f>D3+Voorraad!$B$3</f>
        <v>88.882206208723403</v>
      </c>
      <c r="E11" s="69"/>
      <c r="F11" s="69"/>
      <c r="G11" s="69"/>
      <c r="H11" s="69"/>
      <c r="I11" s="69"/>
      <c r="J11" s="69"/>
      <c r="K11" s="69"/>
      <c r="L11" s="69"/>
      <c r="M11" s="69"/>
    </row>
    <row r="12" spans="1:13" ht="21.75" customHeight="1">
      <c r="A12" s="68" t="s">
        <v>174</v>
      </c>
      <c r="B12" s="107">
        <f>B7</f>
        <v>16.238610401829742</v>
      </c>
      <c r="C12" s="107">
        <f t="shared" ref="C12:D12" si="2">C7</f>
        <v>13.463974281234604</v>
      </c>
      <c r="D12" s="107">
        <f t="shared" si="2"/>
        <v>20.276396214410251</v>
      </c>
      <c r="E12" s="69"/>
      <c r="F12" s="69"/>
      <c r="G12" s="69"/>
      <c r="H12" s="69"/>
      <c r="I12" s="69"/>
      <c r="J12" s="69"/>
      <c r="K12" s="69"/>
      <c r="L12" s="69"/>
      <c r="M12" s="69"/>
    </row>
    <row r="13" spans="1:13" ht="21.75" customHeight="1">
      <c r="A13" s="83" t="s">
        <v>175</v>
      </c>
      <c r="B13" s="105">
        <f>B11-B12</f>
        <v>56.185934779470472</v>
      </c>
      <c r="C13" s="105">
        <f t="shared" ref="C13:D13" si="3">C11-C12</f>
        <v>69.581176645629967</v>
      </c>
      <c r="D13" s="105">
        <f t="shared" si="3"/>
        <v>68.605809994313148</v>
      </c>
      <c r="E13" s="69"/>
      <c r="F13" s="69"/>
      <c r="G13" s="69"/>
      <c r="H13" s="69"/>
      <c r="I13" s="69"/>
      <c r="J13" s="69"/>
      <c r="K13" s="69"/>
      <c r="L13" s="69"/>
      <c r="M13" s="69"/>
    </row>
    <row r="14" spans="1:13" ht="21.75" customHeight="1">
      <c r="A14" s="69"/>
      <c r="B14" s="69"/>
      <c r="C14" s="69"/>
      <c r="D14" s="69"/>
      <c r="E14" s="69"/>
      <c r="F14" s="69"/>
      <c r="G14" s="69"/>
      <c r="H14" s="69"/>
      <c r="I14" s="69"/>
      <c r="J14" s="69"/>
      <c r="K14" s="69"/>
      <c r="L14" s="69"/>
      <c r="M14" s="69"/>
    </row>
    <row r="31" spans="1:1" ht="21.75" customHeight="1">
      <c r="A31" s="46"/>
    </row>
    <row r="32" spans="1:1" ht="21.75" customHeight="1">
      <c r="A32" s="46"/>
    </row>
    <row r="33" spans="1:1" ht="21.75" customHeight="1">
      <c r="A33" s="46"/>
    </row>
    <row r="34" spans="1:1" ht="21.75" customHeight="1">
      <c r="A34" s="4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H4" sqref="H4"/>
    </sheetView>
  </sheetViews>
  <sheetFormatPr defaultRowHeight="15"/>
  <cols>
    <col min="1" max="1" width="44.7109375" bestFit="1" customWidth="1"/>
    <col min="2" max="3" width="12.42578125" bestFit="1" customWidth="1"/>
    <col min="4" max="4" width="12.7109375" bestFit="1" customWidth="1"/>
  </cols>
  <sheetData>
    <row r="1" spans="1:4">
      <c r="A1" s="65"/>
      <c r="B1" s="66" t="s">
        <v>204</v>
      </c>
      <c r="C1" s="66" t="s">
        <v>205</v>
      </c>
      <c r="D1" s="66" t="s">
        <v>206</v>
      </c>
    </row>
    <row r="2" spans="1:4">
      <c r="A2" s="64" t="s">
        <v>228</v>
      </c>
      <c r="B2" s="105">
        <f>365/B3</f>
        <v>47.228680637238988</v>
      </c>
      <c r="C2" s="105">
        <f t="shared" ref="C2:D2" si="0">365/C3</f>
        <v>47.716216777241947</v>
      </c>
      <c r="D2" s="105">
        <f t="shared" si="0"/>
        <v>53.398917473848734</v>
      </c>
    </row>
    <row r="3" spans="1:4">
      <c r="A3" s="67" t="s">
        <v>227</v>
      </c>
      <c r="B3" s="106">
        <f>B5/B4</f>
        <v>7.7283547851684826</v>
      </c>
      <c r="C3" s="106">
        <f t="shared" ref="C3:D3" si="1">C5/C4</f>
        <v>7.6493910173969466</v>
      </c>
      <c r="D3" s="106">
        <f t="shared" si="1"/>
        <v>6.8353445587872246</v>
      </c>
    </row>
    <row r="4" spans="1:4">
      <c r="A4" s="44" t="s">
        <v>258</v>
      </c>
      <c r="B4" s="103">
        <f>Balans!C30</f>
        <v>2554560</v>
      </c>
      <c r="C4" s="103">
        <f>Balans!D30</f>
        <v>2849753</v>
      </c>
      <c r="D4" s="103">
        <f>Balans!E30</f>
        <v>3264842</v>
      </c>
    </row>
    <row r="5" spans="1:4">
      <c r="A5" s="44" t="s">
        <v>133</v>
      </c>
      <c r="B5" s="103">
        <f>Resultatenrek!C10</f>
        <v>19742546</v>
      </c>
      <c r="C5" s="103">
        <f>Resultatenrek!D10</f>
        <v>21798875</v>
      </c>
      <c r="D5" s="103">
        <f>Resultatenrek!E10</f>
        <v>22316320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5"/>
  <sheetViews>
    <sheetView topLeftCell="A13" workbookViewId="0">
      <selection activeCell="B63" sqref="B63:D63"/>
    </sheetView>
  </sheetViews>
  <sheetFormatPr defaultRowHeight="15"/>
  <cols>
    <col min="1" max="1" width="49.140625" customWidth="1"/>
    <col min="2" max="4" width="14.85546875" bestFit="1" customWidth="1"/>
  </cols>
  <sheetData>
    <row r="1" spans="1:12">
      <c r="A1" s="69"/>
      <c r="B1" s="69"/>
      <c r="C1" s="69"/>
      <c r="D1" s="69"/>
      <c r="E1" s="69"/>
      <c r="F1" s="69"/>
      <c r="G1" s="69"/>
      <c r="H1" s="69"/>
      <c r="I1" s="69"/>
      <c r="J1" s="69"/>
      <c r="K1" s="69"/>
      <c r="L1" s="69"/>
    </row>
    <row r="2" spans="1:12">
      <c r="A2" s="69"/>
      <c r="B2" s="69"/>
      <c r="C2" s="69"/>
      <c r="D2" s="69"/>
      <c r="E2" s="69"/>
      <c r="F2" s="69"/>
      <c r="G2" s="69"/>
      <c r="H2" s="69"/>
      <c r="I2" s="69"/>
      <c r="J2" s="69"/>
      <c r="K2" s="69"/>
      <c r="L2" s="69"/>
    </row>
    <row r="3" spans="1:12">
      <c r="A3" s="85" t="s">
        <v>236</v>
      </c>
      <c r="B3" s="85" t="s">
        <v>204</v>
      </c>
      <c r="C3" s="85" t="s">
        <v>205</v>
      </c>
      <c r="D3" s="85" t="s">
        <v>206</v>
      </c>
      <c r="E3" s="69"/>
      <c r="F3" s="69"/>
      <c r="G3" s="69"/>
      <c r="H3" s="69"/>
      <c r="I3" s="69"/>
      <c r="J3" s="69"/>
      <c r="K3" s="69"/>
      <c r="L3" s="69"/>
    </row>
    <row r="4" spans="1:12">
      <c r="A4" s="86" t="str">
        <f>Balans!A30</f>
        <v>Voorraden en bestellingen in uitvoering ................................</v>
      </c>
      <c r="B4" s="108">
        <f>Balans!C30</f>
        <v>2554560</v>
      </c>
      <c r="C4" s="108">
        <f>Balans!D30</f>
        <v>2849753</v>
      </c>
      <c r="D4" s="108">
        <f>Balans!E30</f>
        <v>3264842</v>
      </c>
      <c r="E4" s="69"/>
      <c r="F4" s="69"/>
      <c r="G4" s="69"/>
      <c r="H4" s="69"/>
      <c r="I4" s="69"/>
      <c r="J4" s="69"/>
      <c r="K4" s="69"/>
      <c r="L4" s="69"/>
    </row>
    <row r="5" spans="1:12">
      <c r="A5" s="86" t="str">
        <f>Balans!A39</f>
        <v>Vorderingen op ten hoogste één jaar .....................................</v>
      </c>
      <c r="B5" s="108">
        <f>Balans!C39</f>
        <v>10280748</v>
      </c>
      <c r="C5" s="108">
        <f>Balans!D39</f>
        <v>12418237</v>
      </c>
      <c r="D5" s="108">
        <f>Balans!E39</f>
        <v>13345959</v>
      </c>
      <c r="E5" s="69"/>
      <c r="F5" s="69"/>
      <c r="G5" s="69"/>
      <c r="H5" s="69"/>
      <c r="I5" s="69"/>
      <c r="J5" s="69"/>
      <c r="K5" s="69"/>
      <c r="L5" s="69"/>
    </row>
    <row r="6" spans="1:12">
      <c r="A6" s="87" t="str">
        <f>Balans!A42</f>
        <v>Geldbeleggingen ......................................................................</v>
      </c>
      <c r="B6" s="109">
        <f>Balans!C42</f>
        <v>0</v>
      </c>
      <c r="C6" s="109">
        <f>Balans!D42</f>
        <v>0</v>
      </c>
      <c r="D6" s="109">
        <f>Balans!E42</f>
        <v>0</v>
      </c>
      <c r="E6" s="69"/>
      <c r="F6" s="69"/>
      <c r="G6" s="69"/>
      <c r="H6" s="69"/>
      <c r="I6" s="69"/>
      <c r="J6" s="69"/>
      <c r="K6" s="69"/>
      <c r="L6" s="69"/>
    </row>
    <row r="7" spans="1:12">
      <c r="A7" s="86" t="str">
        <f>Balans!A45</f>
        <v>Liquide middelen ......................................................................</v>
      </c>
      <c r="B7" s="108">
        <f>Balans!C45</f>
        <v>8424745</v>
      </c>
      <c r="C7" s="108">
        <f>Balans!D45</f>
        <v>6684328</v>
      </c>
      <c r="D7" s="108">
        <f>Balans!E45</f>
        <v>8439522</v>
      </c>
      <c r="E7" s="69"/>
      <c r="F7" s="69"/>
      <c r="G7" s="69"/>
      <c r="H7" s="69"/>
      <c r="I7" s="69"/>
      <c r="J7" s="69"/>
      <c r="K7" s="69"/>
      <c r="L7" s="69"/>
    </row>
    <row r="8" spans="1:12">
      <c r="A8" s="86" t="str">
        <f>Balans!A46</f>
        <v>Overlopende rekeningen .........................................................</v>
      </c>
      <c r="B8" s="108">
        <f>Balans!C46</f>
        <v>603027</v>
      </c>
      <c r="C8" s="108">
        <f>Balans!D46</f>
        <v>730018</v>
      </c>
      <c r="D8" s="108">
        <f>Balans!E46</f>
        <v>799133</v>
      </c>
      <c r="E8" s="69"/>
      <c r="F8" s="69"/>
      <c r="G8" s="69"/>
      <c r="H8" s="69"/>
      <c r="I8" s="69"/>
      <c r="J8" s="69"/>
      <c r="K8" s="69"/>
      <c r="L8" s="69"/>
    </row>
    <row r="9" spans="1:12">
      <c r="A9" s="88" t="s">
        <v>168</v>
      </c>
      <c r="B9" s="110">
        <f>SUM(B4:B8)</f>
        <v>21863080</v>
      </c>
      <c r="C9" s="110">
        <f t="shared" ref="C9:D9" si="0">SUM(C4:C8)</f>
        <v>22682336</v>
      </c>
      <c r="D9" s="110">
        <f t="shared" si="0"/>
        <v>25849456</v>
      </c>
      <c r="E9" s="69"/>
      <c r="F9" s="69"/>
      <c r="G9" s="69"/>
      <c r="H9" s="69"/>
      <c r="I9" s="69"/>
      <c r="J9" s="69"/>
      <c r="K9" s="69"/>
      <c r="L9" s="69"/>
    </row>
    <row r="10" spans="1:12">
      <c r="A10" s="69"/>
      <c r="B10" s="69"/>
      <c r="C10" s="89"/>
      <c r="D10" s="69"/>
      <c r="E10" s="69"/>
      <c r="F10" s="69"/>
      <c r="G10" s="69"/>
      <c r="H10" s="69"/>
      <c r="I10" s="69"/>
      <c r="J10" s="69"/>
      <c r="K10" s="69"/>
      <c r="L10" s="69"/>
    </row>
    <row r="11" spans="1:12">
      <c r="A11" s="85"/>
      <c r="B11" s="85" t="s">
        <v>204</v>
      </c>
      <c r="C11" s="85" t="s">
        <v>205</v>
      </c>
      <c r="D11" s="85" t="s">
        <v>206</v>
      </c>
      <c r="E11" s="69"/>
      <c r="F11" s="69"/>
      <c r="G11" s="69"/>
      <c r="H11" s="69"/>
      <c r="I11" s="69"/>
      <c r="J11" s="69"/>
      <c r="K11" s="69"/>
      <c r="L11" s="69"/>
    </row>
    <row r="12" spans="1:12">
      <c r="A12" s="86" t="str">
        <f>Balans!A87</f>
        <v>Schulden op ten hoogste één jaar ..........................................</v>
      </c>
      <c r="B12" s="108">
        <f>Balans!C87</f>
        <v>3801661</v>
      </c>
      <c r="C12" s="108">
        <f>Balans!D87</f>
        <v>3779995</v>
      </c>
      <c r="D12" s="108">
        <f>Balans!E87</f>
        <v>4659923</v>
      </c>
      <c r="E12" s="69"/>
      <c r="F12" s="69"/>
      <c r="G12" s="69"/>
      <c r="H12" s="69"/>
      <c r="I12" s="69"/>
      <c r="J12" s="69"/>
      <c r="K12" s="69"/>
      <c r="L12" s="69"/>
    </row>
    <row r="13" spans="1:12">
      <c r="A13" s="86" t="str">
        <f>Balans!A101</f>
        <v>Overlopende rekeningen .........................................................</v>
      </c>
      <c r="B13" s="108">
        <f>Balans!C101</f>
        <v>702705</v>
      </c>
      <c r="C13" s="108">
        <f>Balans!D101</f>
        <v>776426</v>
      </c>
      <c r="D13" s="108">
        <f>Balans!E101</f>
        <v>800683</v>
      </c>
      <c r="E13" s="69"/>
      <c r="F13" s="69"/>
      <c r="G13" s="69"/>
      <c r="H13" s="69"/>
      <c r="I13" s="69"/>
      <c r="J13" s="69"/>
      <c r="K13" s="69"/>
      <c r="L13" s="69"/>
    </row>
    <row r="14" spans="1:12">
      <c r="A14" s="88" t="s">
        <v>168</v>
      </c>
      <c r="B14" s="110">
        <f>SUM(B12:B13)</f>
        <v>4504366</v>
      </c>
      <c r="C14" s="110">
        <f t="shared" ref="C14:D14" si="1">SUM(C12:C13)</f>
        <v>4556421</v>
      </c>
      <c r="D14" s="110">
        <f t="shared" si="1"/>
        <v>5460606</v>
      </c>
      <c r="E14" s="69"/>
      <c r="F14" s="69"/>
      <c r="G14" s="69"/>
      <c r="H14" s="69"/>
      <c r="I14" s="69"/>
      <c r="J14" s="69"/>
      <c r="K14" s="69"/>
      <c r="L14" s="69"/>
    </row>
    <row r="15" spans="1:12">
      <c r="A15" s="69"/>
      <c r="B15" s="69"/>
      <c r="C15" s="69"/>
      <c r="D15" s="69"/>
      <c r="E15" s="69"/>
      <c r="F15" s="69"/>
      <c r="G15" s="69"/>
      <c r="H15" s="69"/>
      <c r="I15" s="69"/>
      <c r="J15" s="69"/>
      <c r="K15" s="69"/>
      <c r="L15" s="69"/>
    </row>
    <row r="16" spans="1:12">
      <c r="A16" s="85" t="s">
        <v>226</v>
      </c>
      <c r="B16" s="111">
        <f>B9-B14</f>
        <v>17358714</v>
      </c>
      <c r="C16" s="111">
        <f t="shared" ref="C16:D16" si="2">C9-C14</f>
        <v>18125915</v>
      </c>
      <c r="D16" s="111">
        <f t="shared" si="2"/>
        <v>20388850</v>
      </c>
      <c r="E16" s="69"/>
      <c r="F16" s="69"/>
      <c r="G16" s="69"/>
      <c r="H16" s="69"/>
      <c r="I16" s="69"/>
      <c r="J16" s="69"/>
      <c r="K16" s="69"/>
      <c r="L16" s="69"/>
    </row>
    <row r="17" spans="1:12">
      <c r="A17" s="69"/>
      <c r="B17" s="69"/>
      <c r="C17" s="69"/>
      <c r="D17" s="69"/>
      <c r="E17" s="69"/>
      <c r="F17" s="69"/>
      <c r="G17" s="69"/>
      <c r="H17" s="69"/>
      <c r="I17" s="69"/>
      <c r="J17" s="69"/>
      <c r="K17" s="69"/>
      <c r="L17" s="69"/>
    </row>
    <row r="18" spans="1:12">
      <c r="A18" s="69"/>
      <c r="B18" s="69"/>
      <c r="C18" s="69"/>
      <c r="D18" s="69"/>
      <c r="E18" s="69"/>
      <c r="F18" s="69"/>
      <c r="G18" s="69"/>
      <c r="H18" s="69"/>
      <c r="I18" s="69"/>
      <c r="J18" s="69"/>
      <c r="K18" s="69"/>
      <c r="L18" s="69"/>
    </row>
    <row r="19" spans="1:12">
      <c r="A19" s="69"/>
      <c r="B19" s="69"/>
      <c r="C19" s="69"/>
      <c r="D19" s="69"/>
      <c r="E19" s="69"/>
      <c r="F19" s="69"/>
      <c r="G19" s="69"/>
      <c r="H19" s="69"/>
      <c r="I19" s="69"/>
      <c r="J19" s="69"/>
      <c r="K19" s="69"/>
      <c r="L19" s="69"/>
    </row>
    <row r="20" spans="1:12">
      <c r="A20" s="69"/>
      <c r="B20" s="69"/>
      <c r="C20" s="69"/>
      <c r="D20" s="69"/>
      <c r="E20" s="69"/>
      <c r="F20" s="69"/>
      <c r="G20" s="69"/>
      <c r="H20" s="69"/>
      <c r="I20" s="69"/>
      <c r="J20" s="69"/>
      <c r="K20" s="69"/>
      <c r="L20" s="69"/>
    </row>
    <row r="21" spans="1:12">
      <c r="A21" s="69"/>
      <c r="B21" s="69"/>
      <c r="C21" s="69"/>
      <c r="D21" s="69"/>
      <c r="E21" s="69"/>
      <c r="F21" s="69"/>
      <c r="G21" s="69"/>
      <c r="H21" s="69"/>
      <c r="I21" s="69"/>
      <c r="J21" s="69"/>
      <c r="K21" s="69"/>
      <c r="L21" s="69"/>
    </row>
    <row r="22" spans="1:12">
      <c r="A22" s="68"/>
      <c r="B22" s="81" t="s">
        <v>204</v>
      </c>
      <c r="C22" s="81" t="s">
        <v>205</v>
      </c>
      <c r="D22" s="81" t="s">
        <v>206</v>
      </c>
      <c r="E22" s="69"/>
      <c r="F22" s="69"/>
      <c r="G22" s="69"/>
      <c r="H22" s="69"/>
      <c r="I22" s="69"/>
      <c r="J22" s="69"/>
      <c r="K22" s="69"/>
      <c r="L22" s="69"/>
    </row>
    <row r="23" spans="1:12">
      <c r="A23" s="80" t="s">
        <v>170</v>
      </c>
      <c r="B23" s="112">
        <f>SUM(B24:B29)</f>
        <v>22188086</v>
      </c>
      <c r="C23" s="112">
        <f t="shared" ref="C23:D23" si="3">SUM(C24:C29)</f>
        <v>22714808</v>
      </c>
      <c r="D23" s="112">
        <f t="shared" si="3"/>
        <v>24689207</v>
      </c>
      <c r="E23" s="69"/>
      <c r="F23" s="69"/>
      <c r="G23" s="69"/>
      <c r="H23" s="69"/>
      <c r="I23" s="69"/>
      <c r="J23" s="69"/>
      <c r="K23" s="69"/>
      <c r="L23" s="69"/>
    </row>
    <row r="24" spans="1:12">
      <c r="A24" s="80" t="s">
        <v>178</v>
      </c>
      <c r="B24" s="112">
        <f>Balans!C53</f>
        <v>252000</v>
      </c>
      <c r="C24" s="112">
        <f>Balans!D53</f>
        <v>252000</v>
      </c>
      <c r="D24" s="112">
        <f>Balans!E53</f>
        <v>252000</v>
      </c>
      <c r="E24" s="69"/>
      <c r="F24" s="69"/>
      <c r="G24" s="69"/>
      <c r="H24" s="69"/>
      <c r="I24" s="69"/>
      <c r="J24" s="69"/>
      <c r="K24" s="69"/>
      <c r="L24" s="69"/>
    </row>
    <row r="25" spans="1:12">
      <c r="A25" s="80" t="s">
        <v>179</v>
      </c>
      <c r="B25" s="80">
        <f>Balans!C56</f>
        <v>0</v>
      </c>
      <c r="C25" s="80">
        <f>Balans!D56</f>
        <v>0</v>
      </c>
      <c r="D25" s="80">
        <f>Balans!E56</f>
        <v>0</v>
      </c>
      <c r="E25" s="69"/>
      <c r="F25" s="69"/>
      <c r="G25" s="69"/>
      <c r="H25" s="69"/>
      <c r="I25" s="69"/>
      <c r="J25" s="69"/>
      <c r="K25" s="69"/>
      <c r="L25" s="69"/>
    </row>
    <row r="26" spans="1:12">
      <c r="A26" s="80" t="s">
        <v>180</v>
      </c>
      <c r="B26" s="80">
        <f>Balans!C57</f>
        <v>0</v>
      </c>
      <c r="C26" s="80">
        <f>Balans!D57</f>
        <v>0</v>
      </c>
      <c r="D26" s="80">
        <f>Balans!E57</f>
        <v>0</v>
      </c>
      <c r="E26" s="69"/>
      <c r="F26" s="69"/>
      <c r="G26" s="69"/>
      <c r="H26" s="69"/>
      <c r="I26" s="69"/>
      <c r="J26" s="69"/>
      <c r="K26" s="69"/>
      <c r="L26" s="69"/>
    </row>
    <row r="27" spans="1:12">
      <c r="A27" s="80" t="s">
        <v>181</v>
      </c>
      <c r="B27" s="113">
        <f>Balans!C58</f>
        <v>21936086</v>
      </c>
      <c r="C27" s="113">
        <f>Balans!D58</f>
        <v>22462808</v>
      </c>
      <c r="D27" s="113">
        <f>Balans!E58</f>
        <v>24437207</v>
      </c>
      <c r="E27" s="69"/>
      <c r="F27" s="69"/>
      <c r="G27" s="69"/>
      <c r="H27" s="69"/>
      <c r="I27" s="69"/>
      <c r="J27" s="69"/>
      <c r="K27" s="69"/>
      <c r="L27" s="69"/>
    </row>
    <row r="28" spans="1:12">
      <c r="A28" s="80" t="s">
        <v>182</v>
      </c>
      <c r="B28" s="112">
        <f>Balans!C65</f>
        <v>0</v>
      </c>
      <c r="C28" s="112">
        <f>Balans!D65</f>
        <v>0</v>
      </c>
      <c r="D28" s="112">
        <f>Balans!E65</f>
        <v>0</v>
      </c>
      <c r="E28" s="69"/>
      <c r="F28" s="69"/>
      <c r="G28" s="69"/>
      <c r="H28" s="69"/>
      <c r="I28" s="69"/>
      <c r="J28" s="69"/>
      <c r="K28" s="69"/>
      <c r="L28" s="69"/>
    </row>
    <row r="29" spans="1:12">
      <c r="A29" s="80" t="s">
        <v>183</v>
      </c>
      <c r="B29" s="113">
        <f>Balans!C66</f>
        <v>0</v>
      </c>
      <c r="C29" s="113">
        <f>Balans!D66</f>
        <v>0</v>
      </c>
      <c r="D29" s="113">
        <f>Balans!E66</f>
        <v>0</v>
      </c>
      <c r="E29" s="69"/>
      <c r="F29" s="69"/>
      <c r="G29" s="69"/>
      <c r="H29" s="69"/>
      <c r="I29" s="69"/>
      <c r="J29" s="69"/>
      <c r="K29" s="69"/>
      <c r="L29" s="69"/>
    </row>
    <row r="30" spans="1:12">
      <c r="A30" s="80" t="s">
        <v>225</v>
      </c>
      <c r="B30" s="113">
        <f>Balans!C75+Balans!C67</f>
        <v>8924</v>
      </c>
      <c r="C30" s="113">
        <f>Balans!D75+Balans!D67</f>
        <v>8924</v>
      </c>
      <c r="D30" s="113">
        <f>Balans!E75+Balans!E67</f>
        <v>0</v>
      </c>
      <c r="E30" s="69"/>
      <c r="F30" s="69"/>
      <c r="G30" s="69"/>
      <c r="H30" s="69"/>
      <c r="I30" s="69"/>
      <c r="J30" s="69"/>
      <c r="K30" s="69"/>
      <c r="L30" s="69"/>
    </row>
    <row r="31" spans="1:12">
      <c r="A31" s="68"/>
      <c r="B31" s="68"/>
      <c r="C31" s="68"/>
      <c r="D31" s="68"/>
      <c r="E31" s="69"/>
      <c r="F31" s="69"/>
      <c r="G31" s="69"/>
      <c r="H31" s="69"/>
      <c r="I31" s="69"/>
      <c r="J31" s="69"/>
      <c r="K31" s="69"/>
      <c r="L31" s="69"/>
    </row>
    <row r="32" spans="1:12">
      <c r="A32" s="80"/>
      <c r="B32" s="80"/>
      <c r="C32" s="80"/>
      <c r="D32" s="80"/>
      <c r="E32" s="69"/>
      <c r="F32" s="69"/>
      <c r="G32" s="69"/>
      <c r="H32" s="69"/>
      <c r="I32" s="69"/>
      <c r="J32" s="69"/>
      <c r="K32" s="69"/>
      <c r="L32" s="69"/>
    </row>
    <row r="33" spans="1:12">
      <c r="A33" s="90" t="s">
        <v>184</v>
      </c>
      <c r="B33" s="114">
        <f>B23+B30</f>
        <v>22197010</v>
      </c>
      <c r="C33" s="114">
        <f t="shared" ref="C33:D33" si="4">C23+C30</f>
        <v>22723732</v>
      </c>
      <c r="D33" s="114">
        <f t="shared" si="4"/>
        <v>24689207</v>
      </c>
      <c r="E33" s="69"/>
      <c r="F33" s="69"/>
      <c r="G33" s="69"/>
      <c r="H33" s="69"/>
      <c r="I33" s="69"/>
      <c r="J33" s="69"/>
      <c r="K33" s="69"/>
      <c r="L33" s="69"/>
    </row>
    <row r="34" spans="1:12">
      <c r="A34" s="80"/>
      <c r="B34" s="80"/>
      <c r="C34" s="80"/>
      <c r="D34" s="80"/>
      <c r="E34" s="69"/>
      <c r="F34" s="69"/>
      <c r="G34" s="69"/>
      <c r="H34" s="69"/>
      <c r="I34" s="69"/>
      <c r="J34" s="69"/>
      <c r="K34" s="69"/>
      <c r="L34" s="69"/>
    </row>
    <row r="35" spans="1:12">
      <c r="A35" s="90" t="s">
        <v>185</v>
      </c>
      <c r="B35" s="114">
        <f>Balans!C5+Balans!C27</f>
        <v>4838298</v>
      </c>
      <c r="C35" s="114">
        <f>Balans!D5+Balans!D27</f>
        <v>4597817</v>
      </c>
      <c r="D35" s="114">
        <f>Balans!E5+Balans!E27</f>
        <v>4300356</v>
      </c>
      <c r="E35" s="69"/>
      <c r="F35" s="69"/>
      <c r="G35" s="69"/>
      <c r="H35" s="69"/>
      <c r="I35" s="69"/>
      <c r="J35" s="69"/>
      <c r="K35" s="69"/>
      <c r="L35" s="69"/>
    </row>
    <row r="36" spans="1:12">
      <c r="A36" s="80"/>
      <c r="B36" s="80"/>
      <c r="C36" s="80"/>
      <c r="D36" s="80"/>
      <c r="E36" s="69"/>
      <c r="F36" s="69"/>
      <c r="G36" s="69"/>
      <c r="H36" s="69"/>
      <c r="I36" s="69"/>
      <c r="J36" s="69"/>
      <c r="K36" s="69"/>
      <c r="L36" s="69"/>
    </row>
    <row r="37" spans="1:12">
      <c r="A37" s="90" t="s">
        <v>186</v>
      </c>
      <c r="B37" s="114">
        <f>B33-B35</f>
        <v>17358712</v>
      </c>
      <c r="C37" s="114">
        <f t="shared" ref="C37:D37" si="5">C33-C35</f>
        <v>18125915</v>
      </c>
      <c r="D37" s="114">
        <f t="shared" si="5"/>
        <v>20388851</v>
      </c>
      <c r="E37" s="69"/>
      <c r="F37" s="69"/>
      <c r="G37" s="69"/>
      <c r="H37" s="69"/>
      <c r="I37" s="69"/>
      <c r="J37" s="69"/>
      <c r="K37" s="69"/>
      <c r="L37" s="69"/>
    </row>
    <row r="38" spans="1:12">
      <c r="A38" s="69"/>
      <c r="B38" s="69"/>
      <c r="C38" s="69"/>
      <c r="D38" s="69"/>
      <c r="E38" s="69"/>
      <c r="F38" s="69"/>
      <c r="G38" s="69"/>
      <c r="H38" s="69"/>
      <c r="I38" s="69"/>
      <c r="J38" s="69"/>
      <c r="K38" s="69"/>
      <c r="L38" s="69"/>
    </row>
    <row r="39" spans="1:12">
      <c r="A39" s="69"/>
      <c r="B39" s="69"/>
      <c r="C39" s="69"/>
      <c r="D39" s="69"/>
      <c r="E39" s="69"/>
      <c r="F39" s="69"/>
      <c r="G39" s="69"/>
      <c r="H39" s="69"/>
      <c r="I39" s="69"/>
      <c r="J39" s="69"/>
      <c r="K39" s="69"/>
      <c r="L39" s="69"/>
    </row>
    <row r="40" spans="1:12">
      <c r="A40" s="69"/>
      <c r="B40" s="69"/>
      <c r="C40" s="69"/>
      <c r="D40" s="69"/>
      <c r="E40" s="69"/>
      <c r="F40" s="69"/>
      <c r="G40" s="69"/>
      <c r="H40" s="69"/>
      <c r="I40" s="69"/>
      <c r="J40" s="69"/>
      <c r="K40" s="69"/>
      <c r="L40" s="69"/>
    </row>
    <row r="41" spans="1:12">
      <c r="A41" s="69"/>
      <c r="B41" s="69"/>
      <c r="C41" s="69"/>
      <c r="D41" s="69"/>
      <c r="E41" s="69"/>
      <c r="F41" s="69"/>
      <c r="G41" s="69"/>
      <c r="H41" s="69"/>
      <c r="I41" s="69"/>
      <c r="J41" s="69"/>
      <c r="K41" s="69"/>
      <c r="L41" s="69"/>
    </row>
    <row r="42" spans="1:12">
      <c r="A42" s="69"/>
      <c r="B42" s="69"/>
      <c r="C42" s="69"/>
      <c r="D42" s="69"/>
      <c r="E42" s="69"/>
      <c r="F42" s="69"/>
      <c r="G42" s="69"/>
      <c r="H42" s="69"/>
      <c r="I42" s="69"/>
      <c r="J42" s="69"/>
      <c r="K42" s="69"/>
      <c r="L42" s="69"/>
    </row>
    <row r="43" spans="1:12">
      <c r="A43" s="69"/>
      <c r="B43" s="69"/>
      <c r="C43" s="69"/>
      <c r="D43" s="69"/>
      <c r="E43" s="69"/>
      <c r="F43" s="69"/>
      <c r="G43" s="69"/>
      <c r="H43" s="69"/>
      <c r="I43" s="69"/>
      <c r="J43" s="69"/>
      <c r="K43" s="69"/>
      <c r="L43" s="69"/>
    </row>
    <row r="44" spans="1:12">
      <c r="A44" s="69"/>
      <c r="B44" s="69"/>
      <c r="C44" s="69"/>
      <c r="D44" s="69"/>
      <c r="E44" s="69"/>
      <c r="F44" s="69"/>
      <c r="G44" s="69"/>
      <c r="H44" s="69"/>
      <c r="I44" s="69"/>
      <c r="J44" s="69"/>
      <c r="K44" s="69"/>
      <c r="L44" s="69"/>
    </row>
    <row r="45" spans="1:12">
      <c r="A45" s="69"/>
      <c r="B45" s="91" t="s">
        <v>204</v>
      </c>
      <c r="C45" s="91" t="s">
        <v>205</v>
      </c>
      <c r="D45" s="91" t="s">
        <v>206</v>
      </c>
      <c r="E45" s="69"/>
      <c r="F45" s="69"/>
      <c r="G45" s="69"/>
      <c r="H45" s="69"/>
      <c r="I45" s="69"/>
      <c r="J45" s="69"/>
      <c r="K45" s="69"/>
      <c r="L45" s="69"/>
    </row>
    <row r="46" spans="1:12">
      <c r="A46" s="92" t="s">
        <v>229</v>
      </c>
      <c r="B46" s="124">
        <f>B48+B49+B50-B52-B53-B54-B55-B56-B57</f>
        <v>8933969</v>
      </c>
      <c r="C46" s="124">
        <f t="shared" ref="C46:D46" si="6">C48+C49+C50-C52-C53-C54-C55-C56-C57</f>
        <v>11441587</v>
      </c>
      <c r="D46" s="124">
        <f t="shared" si="6"/>
        <v>11949328</v>
      </c>
      <c r="E46" s="69"/>
      <c r="F46" s="69"/>
      <c r="G46" s="69"/>
      <c r="H46" s="69"/>
      <c r="I46" s="69"/>
      <c r="J46" s="69"/>
      <c r="K46" s="69"/>
      <c r="L46" s="69"/>
    </row>
    <row r="47" spans="1:12">
      <c r="A47" s="121"/>
      <c r="B47" s="122"/>
      <c r="C47" s="122"/>
      <c r="D47" s="122"/>
      <c r="E47" s="69"/>
      <c r="F47" s="69"/>
      <c r="G47" s="69"/>
      <c r="H47" s="69"/>
      <c r="I47" s="69"/>
      <c r="J47" s="69"/>
      <c r="K47" s="69"/>
      <c r="L47" s="69"/>
    </row>
    <row r="48" spans="1:12">
      <c r="A48" s="68" t="str">
        <f>Balans!A30</f>
        <v>Voorraden en bestellingen in uitvoering ................................</v>
      </c>
      <c r="B48" s="120">
        <f>Balans!C30</f>
        <v>2554560</v>
      </c>
      <c r="C48" s="120">
        <f>Balans!D30</f>
        <v>2849753</v>
      </c>
      <c r="D48" s="120">
        <f>Balans!E30</f>
        <v>3264842</v>
      </c>
      <c r="E48" s="69"/>
      <c r="F48" s="69"/>
      <c r="G48" s="69"/>
      <c r="H48" s="69"/>
      <c r="I48" s="69"/>
      <c r="J48" s="69"/>
      <c r="K48" s="69"/>
      <c r="L48" s="69"/>
    </row>
    <row r="49" spans="1:12">
      <c r="A49" s="68" t="str">
        <f>Balans!A39</f>
        <v>Vorderingen op ten hoogste één jaar .....................................</v>
      </c>
      <c r="B49" s="120">
        <f>Balans!C39</f>
        <v>10280748</v>
      </c>
      <c r="C49" s="120">
        <f>Balans!D39</f>
        <v>12418237</v>
      </c>
      <c r="D49" s="120">
        <f>Balans!E39</f>
        <v>13345959</v>
      </c>
      <c r="E49" s="69"/>
      <c r="F49" s="69"/>
      <c r="G49" s="69"/>
      <c r="H49" s="69"/>
      <c r="I49" s="69"/>
      <c r="J49" s="69"/>
      <c r="K49" s="69"/>
      <c r="L49" s="69"/>
    </row>
    <row r="50" spans="1:12">
      <c r="A50" s="68" t="str">
        <f>Balans!A46</f>
        <v>Overlopende rekeningen .........................................................</v>
      </c>
      <c r="B50" s="120">
        <f>Balans!C46</f>
        <v>603027</v>
      </c>
      <c r="C50" s="120">
        <f>Balans!D46</f>
        <v>730018</v>
      </c>
      <c r="D50" s="120">
        <f>Balans!E46</f>
        <v>799133</v>
      </c>
      <c r="E50" s="69"/>
      <c r="F50" s="69"/>
      <c r="G50" s="69"/>
      <c r="H50" s="69"/>
      <c r="I50" s="69"/>
      <c r="J50" s="69"/>
      <c r="K50" s="69"/>
      <c r="L50" s="69"/>
    </row>
    <row r="51" spans="1:12">
      <c r="A51" s="68"/>
      <c r="B51" s="68"/>
      <c r="C51" s="68"/>
      <c r="D51" s="68"/>
      <c r="E51" s="69"/>
      <c r="F51" s="69"/>
      <c r="G51" s="69"/>
      <c r="H51" s="69"/>
      <c r="I51" s="69"/>
      <c r="J51" s="69"/>
      <c r="K51" s="69"/>
      <c r="L51" s="69"/>
    </row>
    <row r="52" spans="1:12">
      <c r="A52" s="103" t="str">
        <f>Balans!A88</f>
        <v>Schulden op meer dan één jaar die binnen het jaar vervallen</v>
      </c>
      <c r="B52" s="120">
        <f>Balans!C88</f>
        <v>137529</v>
      </c>
      <c r="C52" s="120">
        <f>Balans!D88</f>
        <v>0</v>
      </c>
      <c r="D52" s="120">
        <f>Balans!E88</f>
        <v>0</v>
      </c>
      <c r="E52" s="69"/>
      <c r="F52" s="69"/>
      <c r="G52" s="69"/>
      <c r="H52" s="69"/>
      <c r="I52" s="69"/>
      <c r="J52" s="69"/>
      <c r="K52" s="69"/>
      <c r="L52" s="69"/>
    </row>
    <row r="53" spans="1:12">
      <c r="A53" s="103" t="str">
        <f>Balans!A92</f>
        <v>Handelsschulden ...................................................................</v>
      </c>
      <c r="B53" s="120">
        <f>Balans!C92</f>
        <v>1471535</v>
      </c>
      <c r="C53" s="120">
        <f>Balans!D92</f>
        <v>1337059</v>
      </c>
      <c r="D53" s="120">
        <f>Balans!E92</f>
        <v>2114219</v>
      </c>
      <c r="E53" s="69"/>
      <c r="F53" s="69"/>
      <c r="G53" s="69"/>
      <c r="H53" s="69"/>
      <c r="I53" s="69"/>
      <c r="J53" s="69"/>
      <c r="K53" s="69"/>
      <c r="L53" s="69"/>
    </row>
    <row r="54" spans="1:12">
      <c r="A54" s="103" t="str">
        <f>Balans!A95</f>
        <v>Ontvangen vooruitbetalingen op bestellingen .......................</v>
      </c>
      <c r="B54" s="120">
        <f>Balans!C95</f>
        <v>37761</v>
      </c>
      <c r="C54" s="120">
        <f>Balans!D95</f>
        <v>78553</v>
      </c>
      <c r="D54" s="120">
        <f>Balans!E95</f>
        <v>48493</v>
      </c>
      <c r="E54" s="69"/>
      <c r="F54" s="69"/>
      <c r="G54" s="69"/>
      <c r="H54" s="69"/>
      <c r="I54" s="69"/>
      <c r="J54" s="69"/>
      <c r="K54" s="69"/>
      <c r="L54" s="69"/>
    </row>
    <row r="55" spans="1:12">
      <c r="A55" s="103" t="str">
        <f>Balans!A97</f>
        <v>sociale lasten .........................................................................</v>
      </c>
      <c r="B55" s="123">
        <f>Balans!C97</f>
        <v>1635127</v>
      </c>
      <c r="C55" s="123">
        <f>Balans!D97</f>
        <v>1674021</v>
      </c>
      <c r="D55" s="123">
        <f>Balans!E97</f>
        <v>1805677</v>
      </c>
      <c r="E55" s="69"/>
      <c r="F55" s="69"/>
      <c r="G55" s="69"/>
      <c r="H55" s="69"/>
      <c r="I55" s="69"/>
      <c r="J55" s="69"/>
      <c r="K55" s="69"/>
      <c r="L55" s="69"/>
    </row>
    <row r="56" spans="1:12">
      <c r="A56" s="103" t="str">
        <f>Balans!A100</f>
        <v>Overige schulden ...................................................................</v>
      </c>
      <c r="B56" s="120">
        <f>Balans!C100</f>
        <v>519709</v>
      </c>
      <c r="C56" s="120">
        <f>Balans!D100</f>
        <v>690362</v>
      </c>
      <c r="D56" s="120">
        <f>Balans!E100</f>
        <v>691534</v>
      </c>
      <c r="E56" s="69"/>
      <c r="F56" s="69"/>
      <c r="G56" s="69"/>
      <c r="H56" s="69"/>
      <c r="I56" s="69"/>
      <c r="J56" s="69"/>
      <c r="K56" s="69"/>
      <c r="L56" s="69"/>
    </row>
    <row r="57" spans="1:12">
      <c r="A57" s="103" t="str">
        <f>Balans!A101</f>
        <v>Overlopende rekeningen .........................................................</v>
      </c>
      <c r="B57" s="120">
        <f>Balans!C101</f>
        <v>702705</v>
      </c>
      <c r="C57" s="120">
        <f>Balans!D101</f>
        <v>776426</v>
      </c>
      <c r="D57" s="120">
        <f>Balans!E101</f>
        <v>800683</v>
      </c>
      <c r="E57" s="69"/>
      <c r="F57" s="69"/>
      <c r="G57" s="69"/>
      <c r="H57" s="69"/>
      <c r="I57" s="69"/>
      <c r="J57" s="69"/>
      <c r="K57" s="69"/>
      <c r="L57" s="69"/>
    </row>
    <row r="58" spans="1:12">
      <c r="A58" s="68"/>
      <c r="B58" s="68"/>
      <c r="C58" s="68"/>
      <c r="D58" s="68"/>
      <c r="E58" s="69"/>
      <c r="F58" s="69"/>
      <c r="G58" s="69"/>
      <c r="H58" s="69"/>
      <c r="I58" s="69"/>
      <c r="J58" s="69"/>
      <c r="K58" s="69"/>
      <c r="L58" s="69"/>
    </row>
    <row r="59" spans="1:12">
      <c r="A59" s="93"/>
      <c r="B59" s="68"/>
      <c r="C59" s="68"/>
      <c r="D59" s="68"/>
      <c r="E59" s="69"/>
      <c r="F59" s="69"/>
      <c r="G59" s="69"/>
      <c r="H59" s="69"/>
      <c r="I59" s="69"/>
      <c r="J59" s="69"/>
      <c r="K59" s="69"/>
      <c r="L59" s="69"/>
    </row>
    <row r="60" spans="1:12">
      <c r="A60" s="69"/>
      <c r="B60" s="69"/>
      <c r="C60" s="69"/>
      <c r="D60" s="69"/>
      <c r="E60" s="69"/>
      <c r="F60" s="69"/>
      <c r="G60" s="69"/>
      <c r="H60" s="69"/>
      <c r="I60" s="69"/>
      <c r="J60" s="69"/>
      <c r="K60" s="69"/>
      <c r="L60" s="69"/>
    </row>
    <row r="61" spans="1:12">
      <c r="A61" s="69"/>
      <c r="B61" s="69"/>
      <c r="C61" s="69"/>
      <c r="D61" s="69"/>
      <c r="E61" s="69"/>
      <c r="F61" s="69"/>
      <c r="G61" s="69"/>
      <c r="H61" s="69"/>
      <c r="I61" s="69"/>
      <c r="J61" s="69"/>
      <c r="K61" s="69"/>
      <c r="L61" s="69"/>
    </row>
    <row r="62" spans="1:12">
      <c r="A62" s="69"/>
      <c r="B62" s="69"/>
      <c r="C62" s="69"/>
      <c r="D62" s="69"/>
      <c r="E62" s="69"/>
      <c r="F62" s="69"/>
      <c r="G62" s="69"/>
      <c r="H62" s="69"/>
      <c r="I62" s="69"/>
      <c r="J62" s="69"/>
      <c r="K62" s="69"/>
      <c r="L62" s="69"/>
    </row>
    <row r="63" spans="1:12">
      <c r="A63" s="92" t="s">
        <v>230</v>
      </c>
      <c r="B63" s="124">
        <f>B37-B46</f>
        <v>8424743</v>
      </c>
      <c r="C63" s="124">
        <f t="shared" ref="C63:D63" si="7">C37-C46</f>
        <v>6684328</v>
      </c>
      <c r="D63" s="124">
        <f t="shared" si="7"/>
        <v>8439523</v>
      </c>
      <c r="E63" s="69"/>
      <c r="F63" s="69"/>
      <c r="G63" s="69"/>
      <c r="H63" s="69"/>
      <c r="I63" s="69"/>
      <c r="J63" s="69"/>
      <c r="K63" s="69"/>
      <c r="L63" s="69"/>
    </row>
    <row r="64" spans="1:12">
      <c r="A64" s="69"/>
      <c r="B64" s="69"/>
      <c r="C64" s="69"/>
      <c r="D64" s="69"/>
      <c r="E64" s="69"/>
      <c r="F64" s="69"/>
      <c r="G64" s="69"/>
      <c r="H64" s="69"/>
      <c r="I64" s="69"/>
      <c r="J64" s="69"/>
      <c r="K64" s="69"/>
      <c r="L64" s="69"/>
    </row>
    <row r="65" spans="1:12">
      <c r="A65" s="69"/>
      <c r="B65" s="69"/>
      <c r="C65" s="69"/>
      <c r="D65" s="69"/>
      <c r="E65" s="69"/>
      <c r="F65" s="69"/>
      <c r="G65" s="69"/>
      <c r="H65" s="69"/>
      <c r="I65" s="69"/>
      <c r="J65" s="69"/>
      <c r="K65" s="69"/>
      <c r="L65" s="69"/>
    </row>
    <row r="66" spans="1:12">
      <c r="A66" s="69"/>
      <c r="B66" s="69"/>
      <c r="C66" s="69"/>
      <c r="D66" s="69"/>
      <c r="E66" s="69"/>
      <c r="F66" s="69"/>
      <c r="G66" s="69"/>
      <c r="H66" s="69"/>
      <c r="I66" s="69"/>
      <c r="J66" s="69"/>
      <c r="K66" s="69"/>
      <c r="L66" s="69"/>
    </row>
    <row r="67" spans="1:12">
      <c r="A67" s="69"/>
      <c r="B67" s="69"/>
      <c r="C67" s="69"/>
      <c r="D67" s="69"/>
      <c r="E67" s="69"/>
      <c r="F67" s="69"/>
      <c r="G67" s="69"/>
      <c r="H67" s="69"/>
      <c r="I67" s="69"/>
      <c r="J67" s="69"/>
      <c r="K67" s="69"/>
      <c r="L67" s="69"/>
    </row>
    <row r="68" spans="1:12">
      <c r="A68" s="69"/>
      <c r="B68" s="69"/>
      <c r="C68" s="69"/>
      <c r="D68" s="69"/>
      <c r="E68" s="69"/>
      <c r="F68" s="69"/>
      <c r="G68" s="69"/>
      <c r="H68" s="69"/>
      <c r="I68" s="69"/>
      <c r="J68" s="69"/>
      <c r="K68" s="69"/>
      <c r="L68" s="69"/>
    </row>
    <row r="69" spans="1:12">
      <c r="A69" s="69"/>
      <c r="B69" s="69"/>
      <c r="C69" s="69"/>
      <c r="D69" s="69"/>
      <c r="E69" s="69"/>
      <c r="F69" s="69"/>
      <c r="G69" s="69"/>
      <c r="H69" s="69"/>
      <c r="I69" s="69"/>
      <c r="J69" s="69"/>
      <c r="K69" s="69"/>
      <c r="L69" s="69"/>
    </row>
    <row r="70" spans="1:12">
      <c r="A70" s="69"/>
      <c r="B70" s="69"/>
      <c r="C70" s="69"/>
      <c r="D70" s="69"/>
      <c r="E70" s="69"/>
      <c r="F70" s="69"/>
      <c r="G70" s="69"/>
      <c r="H70" s="69"/>
      <c r="I70" s="69"/>
      <c r="J70" s="69"/>
      <c r="K70" s="69"/>
      <c r="L70" s="69"/>
    </row>
    <row r="71" spans="1:12">
      <c r="A71" s="69"/>
      <c r="B71" s="69"/>
      <c r="C71" s="69"/>
      <c r="D71" s="69"/>
      <c r="E71" s="69"/>
      <c r="F71" s="69"/>
      <c r="G71" s="69"/>
      <c r="H71" s="69"/>
      <c r="I71" s="69"/>
      <c r="J71" s="69"/>
      <c r="K71" s="69"/>
      <c r="L71" s="69"/>
    </row>
    <row r="72" spans="1:12">
      <c r="A72" s="69"/>
      <c r="B72" s="69"/>
      <c r="C72" s="69"/>
      <c r="D72" s="69"/>
      <c r="E72" s="69"/>
      <c r="F72" s="69"/>
      <c r="G72" s="69"/>
      <c r="H72" s="69"/>
      <c r="I72" s="69"/>
      <c r="J72" s="69"/>
      <c r="K72" s="69"/>
      <c r="L72" s="69"/>
    </row>
    <row r="73" spans="1:12">
      <c r="A73" s="69"/>
      <c r="B73" s="69"/>
      <c r="C73" s="69"/>
      <c r="D73" s="69"/>
      <c r="E73" s="69"/>
      <c r="F73" s="69"/>
      <c r="G73" s="69"/>
      <c r="H73" s="69"/>
      <c r="I73" s="69"/>
      <c r="J73" s="69"/>
      <c r="K73" s="69"/>
      <c r="L73" s="69"/>
    </row>
    <row r="74" spans="1:12">
      <c r="A74" s="69"/>
      <c r="B74" s="69"/>
      <c r="C74" s="69"/>
      <c r="D74" s="69"/>
      <c r="E74" s="69"/>
      <c r="F74" s="69"/>
      <c r="G74" s="69"/>
      <c r="H74" s="69"/>
      <c r="I74" s="69"/>
      <c r="J74" s="69"/>
      <c r="K74" s="69"/>
      <c r="L74" s="69"/>
    </row>
    <row r="75" spans="1:12">
      <c r="A75" s="69"/>
      <c r="B75" s="69"/>
      <c r="C75" s="69"/>
      <c r="D75" s="69"/>
      <c r="E75" s="69"/>
      <c r="F75" s="69"/>
      <c r="G75" s="69"/>
      <c r="H75" s="69"/>
      <c r="I75" s="69"/>
      <c r="J75" s="69"/>
      <c r="K75" s="69"/>
      <c r="L75" s="69"/>
    </row>
    <row r="76" spans="1:12">
      <c r="A76" s="69"/>
      <c r="B76" s="69"/>
      <c r="C76" s="69"/>
      <c r="D76" s="69"/>
      <c r="E76" s="69"/>
      <c r="F76" s="69"/>
      <c r="G76" s="69"/>
      <c r="H76" s="69"/>
      <c r="I76" s="69"/>
      <c r="J76" s="69"/>
      <c r="K76" s="69"/>
      <c r="L76" s="69"/>
    </row>
    <row r="77" spans="1:12">
      <c r="A77" s="69"/>
      <c r="B77" s="69"/>
      <c r="C77" s="69"/>
      <c r="D77" s="69"/>
      <c r="E77" s="69"/>
      <c r="F77" s="69"/>
      <c r="G77" s="69"/>
      <c r="H77" s="69"/>
      <c r="I77" s="69"/>
      <c r="J77" s="69"/>
      <c r="K77" s="69"/>
      <c r="L77" s="69"/>
    </row>
    <row r="78" spans="1:12">
      <c r="A78" s="69"/>
      <c r="B78" s="69"/>
      <c r="C78" s="69"/>
      <c r="D78" s="69"/>
      <c r="E78" s="69"/>
      <c r="F78" s="69"/>
      <c r="G78" s="69"/>
      <c r="H78" s="69"/>
      <c r="I78" s="69"/>
      <c r="J78" s="69"/>
      <c r="K78" s="69"/>
      <c r="L78" s="69"/>
    </row>
    <row r="79" spans="1:12">
      <c r="A79" s="69"/>
      <c r="B79" s="69"/>
      <c r="C79" s="69"/>
      <c r="D79" s="69"/>
      <c r="E79" s="69"/>
      <c r="F79" s="69"/>
      <c r="G79" s="69"/>
      <c r="H79" s="69"/>
      <c r="I79" s="69"/>
      <c r="J79" s="69"/>
      <c r="K79" s="69"/>
      <c r="L79" s="69"/>
    </row>
    <row r="80" spans="1:12">
      <c r="A80" s="69"/>
      <c r="B80" s="69"/>
      <c r="C80" s="69"/>
      <c r="D80" s="69"/>
      <c r="E80" s="69"/>
      <c r="F80" s="69"/>
      <c r="G80" s="69"/>
      <c r="H80" s="69"/>
      <c r="I80" s="69"/>
      <c r="J80" s="69"/>
      <c r="K80" s="69"/>
      <c r="L80" s="69"/>
    </row>
    <row r="81" spans="1:12">
      <c r="A81" s="69"/>
      <c r="B81" s="69"/>
      <c r="C81" s="69"/>
      <c r="D81" s="69"/>
      <c r="E81" s="69"/>
      <c r="F81" s="69"/>
      <c r="G81" s="69"/>
      <c r="H81" s="69"/>
      <c r="I81" s="69"/>
      <c r="J81" s="69"/>
      <c r="K81" s="69"/>
      <c r="L81" s="69"/>
    </row>
    <row r="82" spans="1:12">
      <c r="A82" s="69"/>
      <c r="B82" s="69"/>
      <c r="C82" s="69"/>
      <c r="D82" s="69"/>
      <c r="E82" s="69"/>
      <c r="F82" s="69"/>
      <c r="G82" s="69"/>
      <c r="H82" s="69"/>
      <c r="I82" s="69"/>
      <c r="J82" s="69"/>
      <c r="K82" s="69"/>
      <c r="L82" s="69"/>
    </row>
    <row r="83" spans="1:12">
      <c r="A83" s="69"/>
      <c r="B83" s="69"/>
      <c r="C83" s="69"/>
      <c r="D83" s="69"/>
      <c r="E83" s="69"/>
      <c r="F83" s="69"/>
      <c r="G83" s="69"/>
      <c r="H83" s="69"/>
      <c r="I83" s="69"/>
      <c r="J83" s="69"/>
      <c r="K83" s="69"/>
      <c r="L83" s="69"/>
    </row>
    <row r="84" spans="1:12">
      <c r="A84" s="69"/>
      <c r="B84" s="69"/>
      <c r="C84" s="69"/>
      <c r="D84" s="69"/>
      <c r="E84" s="69"/>
      <c r="F84" s="69"/>
      <c r="G84" s="69"/>
      <c r="H84" s="69"/>
      <c r="I84" s="69"/>
      <c r="J84" s="69"/>
      <c r="K84" s="69"/>
      <c r="L84" s="69"/>
    </row>
    <row r="85" spans="1:12">
      <c r="A85" s="69"/>
      <c r="B85" s="69"/>
      <c r="C85" s="69"/>
      <c r="D85" s="69"/>
      <c r="E85" s="69"/>
      <c r="F85" s="69"/>
      <c r="G85" s="69"/>
      <c r="H85" s="69"/>
      <c r="I85" s="69"/>
      <c r="J85" s="69"/>
      <c r="K85" s="69"/>
      <c r="L85" s="69"/>
    </row>
    <row r="86" spans="1:12">
      <c r="A86" s="69"/>
      <c r="B86" s="69"/>
      <c r="C86" s="69"/>
      <c r="D86" s="69"/>
      <c r="E86" s="69"/>
      <c r="F86" s="69"/>
      <c r="G86" s="69"/>
      <c r="H86" s="69"/>
      <c r="I86" s="69"/>
      <c r="J86" s="69"/>
      <c r="K86" s="69"/>
      <c r="L86" s="69"/>
    </row>
    <row r="87" spans="1:12">
      <c r="A87" s="69"/>
      <c r="B87" s="69"/>
      <c r="C87" s="69"/>
      <c r="D87" s="69"/>
      <c r="E87" s="69"/>
      <c r="F87" s="69"/>
      <c r="G87" s="69"/>
      <c r="H87" s="69"/>
      <c r="I87" s="69"/>
      <c r="J87" s="69"/>
      <c r="K87" s="69"/>
      <c r="L87" s="69"/>
    </row>
    <row r="88" spans="1:12">
      <c r="A88" s="69"/>
      <c r="B88" s="69"/>
      <c r="C88" s="69"/>
      <c r="D88" s="69"/>
      <c r="E88" s="69"/>
      <c r="F88" s="69"/>
      <c r="G88" s="69"/>
      <c r="H88" s="69"/>
      <c r="I88" s="69"/>
      <c r="J88" s="69"/>
      <c r="K88" s="69"/>
      <c r="L88" s="69"/>
    </row>
    <row r="89" spans="1:12">
      <c r="A89" s="69"/>
      <c r="B89" s="69"/>
      <c r="C89" s="69"/>
      <c r="D89" s="69"/>
      <c r="E89" s="69"/>
      <c r="F89" s="69"/>
      <c r="G89" s="69"/>
      <c r="H89" s="69"/>
      <c r="I89" s="69"/>
      <c r="J89" s="69"/>
      <c r="K89" s="69"/>
      <c r="L89" s="69"/>
    </row>
    <row r="90" spans="1:12">
      <c r="A90" s="69"/>
      <c r="B90" s="69"/>
      <c r="C90" s="69"/>
      <c r="D90" s="69"/>
      <c r="E90" s="69"/>
      <c r="F90" s="69"/>
      <c r="G90" s="69"/>
      <c r="H90" s="69"/>
      <c r="I90" s="69"/>
      <c r="J90" s="69"/>
      <c r="K90" s="69"/>
      <c r="L90" s="69"/>
    </row>
    <row r="91" spans="1:12">
      <c r="A91" s="69"/>
      <c r="B91" s="69"/>
      <c r="C91" s="69"/>
      <c r="D91" s="69"/>
      <c r="E91" s="69"/>
      <c r="F91" s="69"/>
      <c r="G91" s="69"/>
      <c r="H91" s="69"/>
      <c r="I91" s="69"/>
      <c r="J91" s="69"/>
      <c r="K91" s="69"/>
      <c r="L91" s="69"/>
    </row>
    <row r="92" spans="1:12">
      <c r="A92" s="69"/>
      <c r="B92" s="69"/>
      <c r="C92" s="69"/>
      <c r="D92" s="69"/>
      <c r="E92" s="69"/>
      <c r="F92" s="69"/>
      <c r="G92" s="69"/>
      <c r="H92" s="69"/>
      <c r="I92" s="69"/>
      <c r="J92" s="69"/>
      <c r="K92" s="69"/>
      <c r="L92" s="69"/>
    </row>
    <row r="93" spans="1:12">
      <c r="A93" s="69"/>
      <c r="B93" s="69"/>
      <c r="C93" s="69"/>
      <c r="D93" s="69"/>
      <c r="E93" s="69"/>
      <c r="F93" s="69"/>
      <c r="G93" s="69"/>
      <c r="H93" s="69"/>
      <c r="I93" s="69"/>
      <c r="J93" s="69"/>
      <c r="K93" s="69"/>
      <c r="L93" s="69"/>
    </row>
    <row r="94" spans="1:12">
      <c r="A94" s="69"/>
      <c r="B94" s="69"/>
      <c r="C94" s="69"/>
      <c r="D94" s="69"/>
      <c r="E94" s="69"/>
      <c r="F94" s="69"/>
      <c r="G94" s="69"/>
      <c r="H94" s="69"/>
      <c r="I94" s="69"/>
      <c r="J94" s="69"/>
      <c r="K94" s="69"/>
      <c r="L94" s="69"/>
    </row>
    <row r="95" spans="1:12">
      <c r="A95" s="69"/>
      <c r="B95" s="69"/>
      <c r="C95" s="69"/>
      <c r="D95" s="69"/>
      <c r="E95" s="69"/>
      <c r="F95" s="69"/>
      <c r="G95" s="69"/>
      <c r="H95" s="69"/>
      <c r="I95" s="69"/>
      <c r="J95" s="69"/>
      <c r="K95" s="69"/>
      <c r="L95" s="69"/>
    </row>
    <row r="96" spans="1:12">
      <c r="A96" s="69"/>
      <c r="B96" s="69"/>
      <c r="C96" s="69"/>
      <c r="D96" s="69"/>
      <c r="E96" s="69"/>
      <c r="F96" s="69"/>
      <c r="G96" s="69"/>
      <c r="H96" s="69"/>
      <c r="I96" s="69"/>
      <c r="J96" s="69"/>
      <c r="K96" s="69"/>
      <c r="L96" s="69"/>
    </row>
    <row r="97" spans="1:12">
      <c r="A97" s="69"/>
      <c r="B97" s="69"/>
      <c r="C97" s="69"/>
      <c r="D97" s="69"/>
      <c r="E97" s="69"/>
      <c r="F97" s="69"/>
      <c r="G97" s="69"/>
      <c r="H97" s="69"/>
      <c r="I97" s="69"/>
      <c r="J97" s="69"/>
      <c r="K97" s="69"/>
      <c r="L97" s="69"/>
    </row>
    <row r="98" spans="1:12">
      <c r="A98" s="69"/>
      <c r="B98" s="69"/>
      <c r="C98" s="69"/>
      <c r="D98" s="69"/>
      <c r="E98" s="69"/>
      <c r="F98" s="69"/>
      <c r="G98" s="69"/>
      <c r="H98" s="69"/>
      <c r="I98" s="69"/>
      <c r="J98" s="69"/>
      <c r="K98" s="69"/>
      <c r="L98" s="69"/>
    </row>
    <row r="99" spans="1:12">
      <c r="A99" s="69"/>
      <c r="B99" s="69"/>
      <c r="C99" s="69"/>
      <c r="D99" s="69"/>
      <c r="E99" s="69"/>
      <c r="F99" s="69"/>
      <c r="G99" s="69"/>
      <c r="H99" s="69"/>
      <c r="I99" s="69"/>
      <c r="J99" s="69"/>
      <c r="K99" s="69"/>
      <c r="L99" s="69"/>
    </row>
    <row r="100" spans="1:12">
      <c r="A100" s="69"/>
      <c r="B100" s="69"/>
      <c r="C100" s="69"/>
      <c r="D100" s="69"/>
      <c r="E100" s="69"/>
      <c r="F100" s="69"/>
      <c r="G100" s="69"/>
      <c r="H100" s="69"/>
      <c r="I100" s="69"/>
      <c r="J100" s="69"/>
      <c r="K100" s="69"/>
      <c r="L100" s="69"/>
    </row>
    <row r="101" spans="1:12">
      <c r="A101" s="69"/>
      <c r="B101" s="69"/>
      <c r="C101" s="69"/>
      <c r="D101" s="69"/>
      <c r="E101" s="69"/>
      <c r="F101" s="69"/>
      <c r="G101" s="69"/>
      <c r="H101" s="69"/>
      <c r="I101" s="69"/>
      <c r="J101" s="69"/>
      <c r="K101" s="69"/>
      <c r="L101" s="69"/>
    </row>
    <row r="102" spans="1:12">
      <c r="A102" s="69"/>
      <c r="B102" s="69"/>
      <c r="C102" s="69"/>
      <c r="D102" s="69"/>
      <c r="E102" s="69"/>
      <c r="F102" s="69"/>
      <c r="G102" s="69"/>
      <c r="H102" s="69"/>
      <c r="I102" s="69"/>
      <c r="J102" s="69"/>
      <c r="K102" s="69"/>
      <c r="L102" s="69"/>
    </row>
    <row r="103" spans="1:12">
      <c r="A103" s="69"/>
      <c r="B103" s="69"/>
      <c r="C103" s="69"/>
      <c r="D103" s="69"/>
      <c r="E103" s="69"/>
      <c r="F103" s="69"/>
      <c r="G103" s="69"/>
      <c r="H103" s="69"/>
      <c r="I103" s="69"/>
      <c r="J103" s="69"/>
      <c r="K103" s="69"/>
      <c r="L103" s="69"/>
    </row>
    <row r="104" spans="1:12">
      <c r="A104" s="69"/>
      <c r="B104" s="69"/>
      <c r="C104" s="69"/>
      <c r="D104" s="69"/>
      <c r="E104" s="69"/>
      <c r="F104" s="69"/>
      <c r="G104" s="69"/>
      <c r="H104" s="69"/>
      <c r="I104" s="69"/>
      <c r="J104" s="69"/>
      <c r="K104" s="69"/>
      <c r="L104" s="69"/>
    </row>
    <row r="105" spans="1:12">
      <c r="A105" s="69"/>
      <c r="B105" s="69"/>
      <c r="C105" s="69"/>
      <c r="D105" s="69"/>
      <c r="E105" s="69"/>
      <c r="F105" s="69"/>
      <c r="G105" s="69"/>
      <c r="H105" s="69"/>
      <c r="I105" s="69"/>
      <c r="J105" s="69"/>
      <c r="K105" s="69"/>
      <c r="L105" s="6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Resultatenrek</vt:lpstr>
      <vt:lpstr>Balans</vt:lpstr>
      <vt:lpstr>Gegevens uit de toelichting</vt:lpstr>
      <vt:lpstr>Liquiditeit</vt:lpstr>
      <vt:lpstr>Solvabiliteit</vt:lpstr>
      <vt:lpstr>REV</vt:lpstr>
      <vt:lpstr>KlantLevKrediet</vt:lpstr>
      <vt:lpstr>Voorraad</vt:lpstr>
      <vt:lpstr>Nettobedrijfskapitaal</vt:lpstr>
      <vt:lpstr>verticale analyse balans</vt:lpstr>
      <vt:lpstr>verticale analyse resrek</vt:lpstr>
      <vt:lpstr>horizontale analyse balans</vt:lpstr>
      <vt:lpstr>horizontale analyse resrek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gebruiker</dc:creator>
  <cp:keywords/>
  <dc:description/>
  <cp:lastModifiedBy>Xander Geluykens</cp:lastModifiedBy>
  <cp:revision/>
  <dcterms:created xsi:type="dcterms:W3CDTF">2012-03-14T17:13:03Z</dcterms:created>
  <dcterms:modified xsi:type="dcterms:W3CDTF">2022-04-28T11:44:19Z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e452c134-8b85-490e-8e21-6a275949cb69</vt:lpwstr>
  </property>
</Properties>
</file>