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lobal_ev\V3_Plot\css_sample_rate\"/>
    </mc:Choice>
  </mc:AlternateContent>
  <xr:revisionPtr revIDLastSave="0" documentId="13_ncr:1_{18255CAE-3621-48E4-8FF5-A98CA18D9643}" xr6:coauthVersionLast="47" xr6:coauthVersionMax="47" xr10:uidLastSave="{00000000-0000-0000-0000-000000000000}"/>
  <bookViews>
    <workbookView minimized="1" xWindow="368" yWindow="368" windowWidth="14399" windowHeight="7372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2" l="1"/>
  <c r="F34" i="2"/>
  <c r="D43" i="3"/>
  <c r="E34" i="2"/>
  <c r="G42" i="3"/>
  <c r="H42" i="3" s="1"/>
  <c r="F42" i="3"/>
  <c r="G41" i="3"/>
  <c r="H41" i="3" s="1"/>
  <c r="F41" i="3"/>
  <c r="G40" i="3"/>
  <c r="H40" i="3" s="1"/>
  <c r="F40" i="3"/>
  <c r="G39" i="3"/>
  <c r="H39" i="3" s="1"/>
  <c r="F39" i="3"/>
  <c r="G38" i="3"/>
  <c r="H38" i="3" s="1"/>
  <c r="F38" i="3"/>
  <c r="G37" i="3"/>
  <c r="H37" i="3" s="1"/>
  <c r="F37" i="3"/>
  <c r="G36" i="3"/>
  <c r="H36" i="3" s="1"/>
  <c r="F36" i="3"/>
  <c r="G35" i="3"/>
  <c r="H35" i="3" s="1"/>
  <c r="F35" i="3"/>
  <c r="G34" i="3"/>
  <c r="H34" i="3" s="1"/>
  <c r="F34" i="3"/>
  <c r="G33" i="3"/>
  <c r="H33" i="3" s="1"/>
  <c r="F33" i="3"/>
  <c r="G32" i="3"/>
  <c r="H32" i="3" s="1"/>
  <c r="F32" i="3"/>
  <c r="H31" i="3"/>
  <c r="G31" i="3"/>
  <c r="F31" i="3"/>
  <c r="G30" i="3"/>
  <c r="H30" i="3" s="1"/>
  <c r="F30" i="3"/>
  <c r="H29" i="3"/>
  <c r="G29" i="3"/>
  <c r="F29" i="3"/>
  <c r="H28" i="3"/>
  <c r="G28" i="3"/>
  <c r="F28" i="3"/>
  <c r="G27" i="3"/>
  <c r="H27" i="3" s="1"/>
  <c r="F27" i="3"/>
  <c r="G26" i="3"/>
  <c r="H26" i="3" s="1"/>
  <c r="F26" i="3"/>
  <c r="G25" i="3"/>
  <c r="H25" i="3" s="1"/>
  <c r="F25" i="3"/>
  <c r="G24" i="3"/>
  <c r="H24" i="3" s="1"/>
  <c r="F24" i="3"/>
  <c r="H23" i="3"/>
  <c r="G23" i="3"/>
  <c r="F23" i="3"/>
  <c r="G22" i="3"/>
  <c r="H22" i="3" s="1"/>
  <c r="F22" i="3"/>
  <c r="H21" i="3"/>
  <c r="G21" i="3"/>
  <c r="F21" i="3"/>
  <c r="G20" i="3"/>
  <c r="H20" i="3" s="1"/>
  <c r="F20" i="3"/>
  <c r="H19" i="3"/>
  <c r="G19" i="3"/>
  <c r="F19" i="3"/>
  <c r="G18" i="3"/>
  <c r="H18" i="3" s="1"/>
  <c r="F18" i="3"/>
  <c r="G17" i="3"/>
  <c r="H17" i="3" s="1"/>
  <c r="F17" i="3"/>
  <c r="G16" i="3"/>
  <c r="H16" i="3" s="1"/>
  <c r="F16" i="3"/>
  <c r="H15" i="3"/>
  <c r="G15" i="3"/>
  <c r="F15" i="3"/>
  <c r="G14" i="3"/>
  <c r="H14" i="3" s="1"/>
  <c r="F14" i="3"/>
  <c r="H13" i="3"/>
  <c r="G13" i="3"/>
  <c r="F13" i="3"/>
  <c r="G12" i="3"/>
  <c r="H12" i="3" s="1"/>
  <c r="F12" i="3"/>
  <c r="I11" i="3"/>
  <c r="G11" i="3"/>
  <c r="H11" i="3" s="1"/>
  <c r="F11" i="3"/>
  <c r="G10" i="3"/>
  <c r="H10" i="3" s="1"/>
  <c r="G9" i="3"/>
  <c r="H9" i="3" s="1"/>
  <c r="G8" i="3"/>
  <c r="H8" i="3" s="1"/>
  <c r="G7" i="3"/>
  <c r="H7" i="3" s="1"/>
  <c r="G6" i="3"/>
  <c r="H6" i="3" s="1"/>
  <c r="H5" i="3"/>
  <c r="G5" i="3"/>
  <c r="G4" i="3"/>
  <c r="H4" i="3" s="1"/>
  <c r="H3" i="3"/>
  <c r="G3" i="3"/>
  <c r="G2" i="3"/>
  <c r="H2" i="3" s="1"/>
  <c r="J2" i="2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G19" i="2"/>
  <c r="G28" i="2"/>
  <c r="G13" i="2"/>
  <c r="G8" i="2"/>
  <c r="G32" i="2"/>
  <c r="G20" i="2"/>
  <c r="G22" i="2"/>
  <c r="G30" i="2"/>
  <c r="G2" i="2"/>
  <c r="G23" i="2"/>
  <c r="G17" i="2"/>
  <c r="G27" i="2"/>
  <c r="G29" i="2"/>
  <c r="G25" i="2"/>
  <c r="G15" i="2"/>
  <c r="G5" i="2"/>
  <c r="G16" i="2"/>
  <c r="G12" i="2"/>
  <c r="G9" i="2"/>
  <c r="G3" i="2"/>
  <c r="G33" i="2"/>
  <c r="G26" i="2"/>
  <c r="G6" i="2"/>
  <c r="G4" i="2"/>
  <c r="G31" i="2"/>
  <c r="G10" i="2"/>
  <c r="G21" i="2"/>
  <c r="G14" i="2"/>
  <c r="G18" i="2"/>
  <c r="G24" i="2"/>
  <c r="G7" i="2"/>
  <c r="G11" i="2"/>
</calcChain>
</file>

<file path=xl/sharedStrings.xml><?xml version="1.0" encoding="utf-8"?>
<sst xmlns="http://schemas.openxmlformats.org/spreadsheetml/2006/main" count="287" uniqueCount="154">
  <si>
    <t>sample_ratio</t>
  </si>
  <si>
    <t>AT</t>
  </si>
  <si>
    <t>BA</t>
  </si>
  <si>
    <t>BE</t>
  </si>
  <si>
    <t>BG</t>
  </si>
  <si>
    <t>BY</t>
  </si>
  <si>
    <t>CH</t>
  </si>
  <si>
    <t>CZ</t>
  </si>
  <si>
    <t>DE</t>
  </si>
  <si>
    <t>DK</t>
  </si>
  <si>
    <t>EE</t>
  </si>
  <si>
    <t>ES</t>
  </si>
  <si>
    <t>FI</t>
  </si>
  <si>
    <t>FR</t>
  </si>
  <si>
    <t>GB</t>
  </si>
  <si>
    <t>HR</t>
  </si>
  <si>
    <t>HU</t>
  </si>
  <si>
    <t>IS</t>
  </si>
  <si>
    <t>IT</t>
  </si>
  <si>
    <t>LT</t>
  </si>
  <si>
    <t>LU</t>
  </si>
  <si>
    <t>LV</t>
  </si>
  <si>
    <t>MT</t>
  </si>
  <si>
    <t>NL</t>
  </si>
  <si>
    <t>NO</t>
  </si>
  <si>
    <t>PT</t>
  </si>
  <si>
    <t>SE</t>
  </si>
  <si>
    <t>SI</t>
  </si>
  <si>
    <t>SK</t>
  </si>
  <si>
    <t>UA</t>
  </si>
  <si>
    <t>Austria</t>
  </si>
  <si>
    <t>Belgium</t>
  </si>
  <si>
    <t>Bulgaria</t>
  </si>
  <si>
    <t>Switzerland</t>
  </si>
  <si>
    <t>Czech Republic</t>
  </si>
  <si>
    <t>Germany</t>
  </si>
  <si>
    <t>Denmark</t>
  </si>
  <si>
    <t>Estonia</t>
  </si>
  <si>
    <t>Spain</t>
  </si>
  <si>
    <t>Finland</t>
  </si>
  <si>
    <t>France</t>
  </si>
  <si>
    <t>United Kingdom</t>
  </si>
  <si>
    <t>Croatia</t>
  </si>
  <si>
    <t>Hungary</t>
  </si>
  <si>
    <t>Iceland</t>
  </si>
  <si>
    <t>Italy</t>
  </si>
  <si>
    <t>Lithuania</t>
  </si>
  <si>
    <t>Luxembourg</t>
  </si>
  <si>
    <t>Latvia</t>
  </si>
  <si>
    <t>Malta</t>
  </si>
  <si>
    <t>Netherlands</t>
  </si>
  <si>
    <t>Norway</t>
  </si>
  <si>
    <t>Portugal</t>
  </si>
  <si>
    <t>Sweden</t>
  </si>
  <si>
    <t>Slovenia</t>
  </si>
  <si>
    <t>Slovakia</t>
  </si>
  <si>
    <t>country_code</t>
    <phoneticPr fontId="1" type="noConversion"/>
  </si>
  <si>
    <t>country</t>
    <phoneticPr fontId="1" type="noConversion"/>
  </si>
  <si>
    <t>Ukraine</t>
    <phoneticPr fontId="1" type="noConversion"/>
  </si>
  <si>
    <t>Republic of Belarus</t>
  </si>
  <si>
    <t>Bosnia and Herzegovina</t>
  </si>
  <si>
    <t>charging_points (sample)</t>
    <phoneticPr fontId="1" type="noConversion"/>
  </si>
  <si>
    <t>charging_points (report)</t>
    <phoneticPr fontId="1" type="noConversion"/>
  </si>
  <si>
    <t>Charging station
(sample)</t>
    <phoneticPr fontId="1" type="noConversion"/>
  </si>
  <si>
    <t>MC</t>
    <phoneticPr fontId="1" type="noConversion"/>
  </si>
  <si>
    <t>Monaco</t>
    <phoneticPr fontId="1" type="noConversion"/>
  </si>
  <si>
    <t>N/A</t>
    <phoneticPr fontId="1" type="noConversion"/>
  </si>
  <si>
    <t>AL</t>
    <phoneticPr fontId="1" type="noConversion"/>
  </si>
  <si>
    <t>AT</t>
    <phoneticPr fontId="1" type="noConversion"/>
  </si>
  <si>
    <t>Austria</t>
    <phoneticPr fontId="1" type="noConversion"/>
  </si>
  <si>
    <t>BA</t>
    <phoneticPr fontId="1" type="noConversion"/>
  </si>
  <si>
    <t>BE</t>
    <phoneticPr fontId="1" type="noConversion"/>
  </si>
  <si>
    <t>Belgium</t>
    <phoneticPr fontId="1" type="noConversion"/>
  </si>
  <si>
    <t>BG</t>
    <phoneticPr fontId="1" type="noConversion"/>
  </si>
  <si>
    <t>Bulgaria</t>
    <phoneticPr fontId="1" type="noConversion"/>
  </si>
  <si>
    <t>BY</t>
    <phoneticPr fontId="1" type="noConversion"/>
  </si>
  <si>
    <t>CH</t>
    <phoneticPr fontId="1" type="noConversion"/>
  </si>
  <si>
    <t>Switzerland</t>
    <phoneticPr fontId="1" type="noConversion"/>
  </si>
  <si>
    <t>CY</t>
    <phoneticPr fontId="1" type="noConversion"/>
  </si>
  <si>
    <t>Cyprus</t>
    <phoneticPr fontId="1" type="noConversion"/>
  </si>
  <si>
    <t>CZ</t>
    <phoneticPr fontId="1" type="noConversion"/>
  </si>
  <si>
    <t>Czech Republic</t>
    <phoneticPr fontId="1" type="noConversion"/>
  </si>
  <si>
    <t>DE</t>
    <phoneticPr fontId="1" type="noConversion"/>
  </si>
  <si>
    <t>Germany</t>
    <phoneticPr fontId="1" type="noConversion"/>
  </si>
  <si>
    <t>DK</t>
    <phoneticPr fontId="1" type="noConversion"/>
  </si>
  <si>
    <t>Denmark</t>
    <phoneticPr fontId="1" type="noConversion"/>
  </si>
  <si>
    <t>EE</t>
    <phoneticPr fontId="1" type="noConversion"/>
  </si>
  <si>
    <t>Estonia</t>
    <phoneticPr fontId="1" type="noConversion"/>
  </si>
  <si>
    <t>ES</t>
    <phoneticPr fontId="1" type="noConversion"/>
  </si>
  <si>
    <t>Spain</t>
    <phoneticPr fontId="1" type="noConversion"/>
  </si>
  <si>
    <t>FI</t>
    <phoneticPr fontId="1" type="noConversion"/>
  </si>
  <si>
    <t>Finland</t>
    <phoneticPr fontId="1" type="noConversion"/>
  </si>
  <si>
    <t>FR</t>
    <phoneticPr fontId="1" type="noConversion"/>
  </si>
  <si>
    <t>France</t>
    <phoneticPr fontId="1" type="noConversion"/>
  </si>
  <si>
    <t>GB</t>
    <phoneticPr fontId="1" type="noConversion"/>
  </si>
  <si>
    <t>United Kingdom</t>
    <phoneticPr fontId="1" type="noConversion"/>
  </si>
  <si>
    <t>GR</t>
    <phoneticPr fontId="1" type="noConversion"/>
  </si>
  <si>
    <t>Greece</t>
    <phoneticPr fontId="1" type="noConversion"/>
  </si>
  <si>
    <t>HR</t>
    <phoneticPr fontId="1" type="noConversion"/>
  </si>
  <si>
    <t>Croatia</t>
    <phoneticPr fontId="1" type="noConversion"/>
  </si>
  <si>
    <t>HU</t>
    <phoneticPr fontId="1" type="noConversion"/>
  </si>
  <si>
    <t>Hungary</t>
    <phoneticPr fontId="1" type="noConversion"/>
  </si>
  <si>
    <t>IE</t>
    <phoneticPr fontId="1" type="noConversion"/>
  </si>
  <si>
    <t>Ireland</t>
    <phoneticPr fontId="1" type="noConversion"/>
  </si>
  <si>
    <t>IS</t>
    <phoneticPr fontId="1" type="noConversion"/>
  </si>
  <si>
    <t>Iceland</t>
    <phoneticPr fontId="1" type="noConversion"/>
  </si>
  <si>
    <t>IT</t>
    <phoneticPr fontId="1" type="noConversion"/>
  </si>
  <si>
    <t>Italy</t>
    <phoneticPr fontId="1" type="noConversion"/>
  </si>
  <si>
    <t>LI</t>
    <phoneticPr fontId="1" type="noConversion"/>
  </si>
  <si>
    <t>Liechtenstein</t>
    <phoneticPr fontId="1" type="noConversion"/>
  </si>
  <si>
    <t>LT</t>
    <phoneticPr fontId="1" type="noConversion"/>
  </si>
  <si>
    <t>Lithuania</t>
    <phoneticPr fontId="1" type="noConversion"/>
  </si>
  <si>
    <t>LU</t>
    <phoneticPr fontId="1" type="noConversion"/>
  </si>
  <si>
    <t>Luxembourg</t>
    <phoneticPr fontId="1" type="noConversion"/>
  </si>
  <si>
    <t>LV</t>
    <phoneticPr fontId="1" type="noConversion"/>
  </si>
  <si>
    <t>Latvia</t>
    <phoneticPr fontId="1" type="noConversion"/>
  </si>
  <si>
    <t>MD</t>
    <phoneticPr fontId="1" type="noConversion"/>
  </si>
  <si>
    <t>ME</t>
    <phoneticPr fontId="1" type="noConversion"/>
  </si>
  <si>
    <t>MK</t>
    <phoneticPr fontId="1" type="noConversion"/>
  </si>
  <si>
    <t>MT</t>
    <phoneticPr fontId="1" type="noConversion"/>
  </si>
  <si>
    <t>Malta</t>
    <phoneticPr fontId="1" type="noConversion"/>
  </si>
  <si>
    <t>NL</t>
    <phoneticPr fontId="1" type="noConversion"/>
  </si>
  <si>
    <t>Netherlands</t>
    <phoneticPr fontId="1" type="noConversion"/>
  </si>
  <si>
    <t>NO</t>
    <phoneticPr fontId="1" type="noConversion"/>
  </si>
  <si>
    <t>Norway</t>
    <phoneticPr fontId="1" type="noConversion"/>
  </si>
  <si>
    <t>PL</t>
    <phoneticPr fontId="1" type="noConversion"/>
  </si>
  <si>
    <t>Poland</t>
    <phoneticPr fontId="1" type="noConversion"/>
  </si>
  <si>
    <t>PT</t>
    <phoneticPr fontId="1" type="noConversion"/>
  </si>
  <si>
    <t>Portugal</t>
    <phoneticPr fontId="1" type="noConversion"/>
  </si>
  <si>
    <t>RO</t>
    <phoneticPr fontId="1" type="noConversion"/>
  </si>
  <si>
    <t>Romania</t>
    <phoneticPr fontId="1" type="noConversion"/>
  </si>
  <si>
    <t>SE</t>
    <phoneticPr fontId="1" type="noConversion"/>
  </si>
  <si>
    <t>Sweden</t>
    <phoneticPr fontId="1" type="noConversion"/>
  </si>
  <si>
    <t>SI</t>
    <phoneticPr fontId="1" type="noConversion"/>
  </si>
  <si>
    <t>Slovenia</t>
    <phoneticPr fontId="1" type="noConversion"/>
  </si>
  <si>
    <t>SK</t>
    <phoneticPr fontId="1" type="noConversion"/>
  </si>
  <si>
    <t>Slovakia</t>
    <phoneticPr fontId="1" type="noConversion"/>
  </si>
  <si>
    <t>UA</t>
    <phoneticPr fontId="1" type="noConversion"/>
  </si>
  <si>
    <t>VA</t>
    <phoneticPr fontId="1" type="noConversion"/>
  </si>
  <si>
    <t>Albania</t>
    <phoneticPr fontId="1" type="noConversion"/>
  </si>
  <si>
    <t>Bosnia and Herzegovina</t>
    <phoneticPr fontId="1" type="noConversion"/>
  </si>
  <si>
    <t>Belarus</t>
    <phoneticPr fontId="1" type="noConversion"/>
  </si>
  <si>
    <t>Moldova</t>
    <phoneticPr fontId="1" type="noConversion"/>
  </si>
  <si>
    <t>Montenegro</t>
    <phoneticPr fontId="1" type="noConversion"/>
  </si>
  <si>
    <t>North Macedonia</t>
    <phoneticPr fontId="1" type="noConversion"/>
  </si>
  <si>
    <t>Vatican City</t>
    <phoneticPr fontId="1" type="noConversion"/>
  </si>
  <si>
    <t>charging points (report)</t>
    <phoneticPr fontId="1" type="noConversion"/>
  </si>
  <si>
    <t>charging points (sample)</t>
    <phoneticPr fontId="1" type="noConversion"/>
  </si>
  <si>
    <t>country code</t>
    <phoneticPr fontId="1" type="noConversion"/>
  </si>
  <si>
    <t>cp in sheet1</t>
    <phoneticPr fontId="1" type="noConversion"/>
  </si>
  <si>
    <t>gap</t>
    <phoneticPr fontId="1" type="noConversion"/>
  </si>
  <si>
    <t>sample ratio</t>
    <phoneticPr fontId="1" type="noConversion"/>
  </si>
  <si>
    <t>country_shp_name</t>
    <phoneticPr fontId="1" type="noConversion"/>
  </si>
  <si>
    <t>Czechia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</si>
</sst>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sz val="11"/>
      <name val="宋体"/>
      <family val="2"/>
      <scheme val="minor"/>
    </font>
    <font>
      <sz val="12"/>
      <name val="Times New Roman"/>
      <family val="1"/>
    </font>
    <font>
      <b/>
      <sz val="1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opLeftCell="A12" workbookViewId="0">
      <selection activeCell="B1" sqref="B1:B1048576"/>
    </sheetView>
  </sheetViews>
  <sheetFormatPr defaultRowHeight="15.4" x14ac:dyDescent="0.3"/>
  <cols>
    <col min="1" max="1" width="23.53125" style="2" customWidth="1"/>
    <col min="2" max="2" width="19.86328125" style="2" customWidth="1"/>
    <col min="3" max="3" width="17.3984375" style="2" customWidth="1"/>
    <col min="4" max="4" width="16.3984375" style="2" customWidth="1"/>
    <col min="5" max="5" width="16.59765625" style="2" customWidth="1"/>
    <col min="6" max="6" width="12.73046875" style="2" customWidth="1"/>
    <col min="7" max="16384" width="9.06640625" style="2"/>
  </cols>
  <sheetData>
    <row r="1" spans="1:6" ht="30" x14ac:dyDescent="0.3">
      <c r="A1" s="1" t="s">
        <v>57</v>
      </c>
      <c r="B1" s="1" t="s">
        <v>56</v>
      </c>
      <c r="C1" s="1" t="s">
        <v>63</v>
      </c>
      <c r="D1" s="1" t="s">
        <v>61</v>
      </c>
      <c r="E1" s="1" t="s">
        <v>62</v>
      </c>
      <c r="F1" s="1" t="s">
        <v>0</v>
      </c>
    </row>
    <row r="2" spans="1:6" x14ac:dyDescent="0.3">
      <c r="A2" s="2" t="s">
        <v>60</v>
      </c>
      <c r="B2" s="1" t="s">
        <v>2</v>
      </c>
      <c r="C2" s="2">
        <v>6</v>
      </c>
      <c r="D2" s="2">
        <v>12</v>
      </c>
      <c r="E2" s="3" t="s">
        <v>66</v>
      </c>
      <c r="F2" s="3" t="s">
        <v>66</v>
      </c>
    </row>
    <row r="3" spans="1:6" x14ac:dyDescent="0.3">
      <c r="A3" s="2" t="s">
        <v>59</v>
      </c>
      <c r="B3" s="1" t="s">
        <v>5</v>
      </c>
      <c r="C3" s="2">
        <v>4</v>
      </c>
      <c r="D3" s="2">
        <v>11</v>
      </c>
      <c r="E3" s="3" t="s">
        <v>66</v>
      </c>
      <c r="F3" s="3" t="s">
        <v>66</v>
      </c>
    </row>
    <row r="4" spans="1:6" x14ac:dyDescent="0.3">
      <c r="A4" s="2" t="s">
        <v>65</v>
      </c>
      <c r="B4" s="1" t="s">
        <v>64</v>
      </c>
      <c r="C4" s="2">
        <v>1</v>
      </c>
      <c r="D4" s="2">
        <v>6</v>
      </c>
      <c r="E4" s="3" t="s">
        <v>66</v>
      </c>
      <c r="F4" s="3" t="s">
        <v>66</v>
      </c>
    </row>
    <row r="5" spans="1:6" x14ac:dyDescent="0.3">
      <c r="A5" s="2" t="s">
        <v>58</v>
      </c>
      <c r="B5" s="1" t="s">
        <v>29</v>
      </c>
      <c r="C5" s="2">
        <v>1761</v>
      </c>
      <c r="D5" s="2">
        <v>5287</v>
      </c>
      <c r="E5" s="3" t="s">
        <v>66</v>
      </c>
      <c r="F5" s="3" t="s">
        <v>66</v>
      </c>
    </row>
    <row r="6" spans="1:6" x14ac:dyDescent="0.3">
      <c r="A6" s="4" t="s">
        <v>37</v>
      </c>
      <c r="B6" s="5" t="s">
        <v>10</v>
      </c>
      <c r="C6" s="4">
        <v>141</v>
      </c>
      <c r="D6" s="4">
        <v>342</v>
      </c>
      <c r="E6" s="4">
        <v>311</v>
      </c>
      <c r="F6" s="4">
        <v>1.09967845659164</v>
      </c>
    </row>
    <row r="7" spans="1:6" x14ac:dyDescent="0.3">
      <c r="A7" s="2" t="s">
        <v>48</v>
      </c>
      <c r="B7" s="1" t="s">
        <v>21</v>
      </c>
      <c r="C7" s="2">
        <v>142</v>
      </c>
      <c r="D7" s="2">
        <v>450</v>
      </c>
      <c r="E7" s="2">
        <v>532</v>
      </c>
      <c r="F7" s="2">
        <v>0.84586466165413532</v>
      </c>
    </row>
    <row r="8" spans="1:6" x14ac:dyDescent="0.3">
      <c r="A8" s="2" t="s">
        <v>49</v>
      </c>
      <c r="B8" s="1" t="s">
        <v>22</v>
      </c>
      <c r="C8" s="2">
        <v>41</v>
      </c>
      <c r="D8" s="2">
        <v>79</v>
      </c>
      <c r="E8" s="2">
        <v>94</v>
      </c>
      <c r="F8" s="2">
        <v>0.84042553191489366</v>
      </c>
    </row>
    <row r="9" spans="1:6" x14ac:dyDescent="0.3">
      <c r="A9" s="2" t="s">
        <v>54</v>
      </c>
      <c r="B9" s="1" t="s">
        <v>27</v>
      </c>
      <c r="C9" s="2">
        <v>459</v>
      </c>
      <c r="D9" s="2">
        <v>1343</v>
      </c>
      <c r="E9" s="2">
        <v>1670</v>
      </c>
      <c r="F9" s="2">
        <v>0.80419161676646711</v>
      </c>
    </row>
    <row r="10" spans="1:6" x14ac:dyDescent="0.3">
      <c r="A10" s="2" t="s">
        <v>45</v>
      </c>
      <c r="B10" s="1" t="s">
        <v>18</v>
      </c>
      <c r="C10" s="2">
        <v>8445</v>
      </c>
      <c r="D10" s="2">
        <v>28648</v>
      </c>
      <c r="E10" s="2">
        <v>37299</v>
      </c>
      <c r="F10" s="2">
        <v>0.76806348695675486</v>
      </c>
    </row>
    <row r="11" spans="1:6" x14ac:dyDescent="0.3">
      <c r="A11" s="2" t="s">
        <v>51</v>
      </c>
      <c r="B11" s="1" t="s">
        <v>24</v>
      </c>
      <c r="C11" s="2">
        <v>2022</v>
      </c>
      <c r="D11" s="2">
        <v>16140</v>
      </c>
      <c r="E11" s="2">
        <v>22467</v>
      </c>
      <c r="F11" s="2">
        <v>0.71838696755241016</v>
      </c>
    </row>
    <row r="12" spans="1:6" x14ac:dyDescent="0.3">
      <c r="A12" s="2" t="s">
        <v>33</v>
      </c>
      <c r="B12" s="1" t="s">
        <v>6</v>
      </c>
      <c r="C12" s="2">
        <v>2496</v>
      </c>
      <c r="D12" s="2">
        <v>8984</v>
      </c>
      <c r="E12" s="2">
        <v>12582</v>
      </c>
      <c r="F12" s="2">
        <v>0.71403592433635354</v>
      </c>
    </row>
    <row r="13" spans="1:6" x14ac:dyDescent="0.3">
      <c r="A13" s="2" t="s">
        <v>55</v>
      </c>
      <c r="B13" s="1" t="s">
        <v>28</v>
      </c>
      <c r="C13" s="2">
        <v>544</v>
      </c>
      <c r="D13" s="2">
        <v>1495</v>
      </c>
      <c r="E13" s="2">
        <v>2116</v>
      </c>
      <c r="F13" s="2">
        <v>0.70652173913043481</v>
      </c>
    </row>
    <row r="14" spans="1:6" x14ac:dyDescent="0.3">
      <c r="A14" s="2" t="s">
        <v>32</v>
      </c>
      <c r="B14" s="1" t="s">
        <v>4</v>
      </c>
      <c r="C14" s="2">
        <v>450</v>
      </c>
      <c r="D14" s="2">
        <v>763</v>
      </c>
      <c r="E14" s="2">
        <v>1161</v>
      </c>
      <c r="F14" s="2">
        <v>0.657192075796727</v>
      </c>
    </row>
    <row r="15" spans="1:6" x14ac:dyDescent="0.3">
      <c r="A15" s="2" t="s">
        <v>44</v>
      </c>
      <c r="B15" s="1" t="s">
        <v>17</v>
      </c>
      <c r="C15" s="2">
        <v>226</v>
      </c>
      <c r="D15" s="2">
        <v>808</v>
      </c>
      <c r="E15" s="2">
        <v>1267</v>
      </c>
      <c r="F15" s="2">
        <v>0.63772691397000791</v>
      </c>
    </row>
    <row r="16" spans="1:6" x14ac:dyDescent="0.3">
      <c r="A16" s="2" t="s">
        <v>52</v>
      </c>
      <c r="B16" s="1" t="s">
        <v>25</v>
      </c>
      <c r="C16" s="2">
        <v>1655</v>
      </c>
      <c r="D16" s="2">
        <v>4801</v>
      </c>
      <c r="E16" s="2">
        <v>7595</v>
      </c>
      <c r="F16" s="2">
        <v>0.63212639894667544</v>
      </c>
    </row>
    <row r="17" spans="1:6" x14ac:dyDescent="0.3">
      <c r="A17" s="2" t="s">
        <v>42</v>
      </c>
      <c r="B17" s="1" t="s">
        <v>15</v>
      </c>
      <c r="C17" s="2">
        <v>276</v>
      </c>
      <c r="D17" s="2">
        <v>787</v>
      </c>
      <c r="E17" s="2">
        <v>1282</v>
      </c>
      <c r="F17" s="2">
        <v>0.61388455538221531</v>
      </c>
    </row>
    <row r="18" spans="1:6" x14ac:dyDescent="0.3">
      <c r="A18" s="2" t="s">
        <v>35</v>
      </c>
      <c r="B18" s="1" t="s">
        <v>8</v>
      </c>
      <c r="C18" s="2">
        <v>14119</v>
      </c>
      <c r="D18" s="2">
        <v>47666</v>
      </c>
      <c r="E18" s="2">
        <v>93121</v>
      </c>
      <c r="F18" s="2">
        <v>0.51187165086285591</v>
      </c>
    </row>
    <row r="19" spans="1:6" x14ac:dyDescent="0.3">
      <c r="A19" s="2" t="s">
        <v>38</v>
      </c>
      <c r="B19" s="1" t="s">
        <v>11</v>
      </c>
      <c r="C19" s="2">
        <v>4124</v>
      </c>
      <c r="D19" s="2">
        <v>13958</v>
      </c>
      <c r="E19" s="2">
        <v>27392</v>
      </c>
      <c r="F19" s="2">
        <v>0.50956483644859818</v>
      </c>
    </row>
    <row r="20" spans="1:6" x14ac:dyDescent="0.3">
      <c r="A20" s="2" t="s">
        <v>53</v>
      </c>
      <c r="B20" s="1" t="s">
        <v>26</v>
      </c>
      <c r="C20" s="2">
        <v>2430</v>
      </c>
      <c r="D20" s="2">
        <v>15282</v>
      </c>
      <c r="E20" s="2">
        <v>31248</v>
      </c>
      <c r="F20" s="2">
        <v>0.48905529953917048</v>
      </c>
    </row>
    <row r="21" spans="1:6" x14ac:dyDescent="0.3">
      <c r="A21" s="2" t="s">
        <v>47</v>
      </c>
      <c r="B21" s="1" t="s">
        <v>20</v>
      </c>
      <c r="C21" s="2">
        <v>263</v>
      </c>
      <c r="D21" s="2">
        <v>925</v>
      </c>
      <c r="E21" s="2">
        <v>2048</v>
      </c>
      <c r="F21" s="2">
        <v>0.45166015625</v>
      </c>
    </row>
    <row r="22" spans="1:6" x14ac:dyDescent="0.3">
      <c r="A22" s="2" t="s">
        <v>40</v>
      </c>
      <c r="B22" s="1" t="s">
        <v>13</v>
      </c>
      <c r="C22" s="2">
        <v>9712</v>
      </c>
      <c r="D22" s="2">
        <v>44667</v>
      </c>
      <c r="E22" s="2">
        <v>102989</v>
      </c>
      <c r="F22" s="2">
        <v>0.43370651234597868</v>
      </c>
    </row>
    <row r="23" spans="1:6" x14ac:dyDescent="0.3">
      <c r="A23" s="2" t="s">
        <v>31</v>
      </c>
      <c r="B23" s="1" t="s">
        <v>3</v>
      </c>
      <c r="C23" s="2">
        <v>4715</v>
      </c>
      <c r="D23" s="2">
        <v>14388</v>
      </c>
      <c r="E23" s="2">
        <v>33757</v>
      </c>
      <c r="F23" s="2">
        <v>0.42622270936398382</v>
      </c>
    </row>
    <row r="24" spans="1:6" x14ac:dyDescent="0.3">
      <c r="A24" s="2" t="s">
        <v>36</v>
      </c>
      <c r="B24" s="1" t="s">
        <v>9</v>
      </c>
      <c r="C24" s="2">
        <v>1352</v>
      </c>
      <c r="D24" s="2">
        <v>6288</v>
      </c>
      <c r="E24" s="2">
        <v>16086</v>
      </c>
      <c r="F24" s="2">
        <v>0.39089891831406193</v>
      </c>
    </row>
    <row r="25" spans="1:6" x14ac:dyDescent="0.3">
      <c r="A25" s="2" t="s">
        <v>34</v>
      </c>
      <c r="B25" s="1" t="s">
        <v>7</v>
      </c>
      <c r="C25" s="2">
        <v>450</v>
      </c>
      <c r="D25" s="2">
        <v>1571</v>
      </c>
      <c r="E25" s="2">
        <v>4234</v>
      </c>
      <c r="F25" s="2">
        <v>0.37104393008974962</v>
      </c>
    </row>
    <row r="26" spans="1:6" x14ac:dyDescent="0.3">
      <c r="A26" s="2" t="s">
        <v>50</v>
      </c>
      <c r="B26" s="1" t="s">
        <v>23</v>
      </c>
      <c r="C26" s="2">
        <v>18048</v>
      </c>
      <c r="D26" s="2">
        <v>44447</v>
      </c>
      <c r="E26" s="2">
        <v>138607</v>
      </c>
      <c r="F26" s="2">
        <v>0.32066923026975552</v>
      </c>
    </row>
    <row r="27" spans="1:6" x14ac:dyDescent="0.3">
      <c r="A27" s="2" t="s">
        <v>30</v>
      </c>
      <c r="B27" s="1" t="s">
        <v>1</v>
      </c>
      <c r="C27" s="2">
        <v>2309</v>
      </c>
      <c r="D27" s="2">
        <v>6242</v>
      </c>
      <c r="E27" s="2">
        <v>20092</v>
      </c>
      <c r="F27" s="2">
        <v>0.31067091379653589</v>
      </c>
    </row>
    <row r="28" spans="1:6" x14ac:dyDescent="0.3">
      <c r="A28" s="2" t="s">
        <v>41</v>
      </c>
      <c r="B28" s="1" t="s">
        <v>14</v>
      </c>
      <c r="C28" s="2">
        <v>3825</v>
      </c>
      <c r="D28" s="2">
        <v>12033</v>
      </c>
      <c r="E28" s="2">
        <v>68214</v>
      </c>
      <c r="F28" s="2">
        <v>0.1764007388512622</v>
      </c>
    </row>
    <row r="29" spans="1:6" x14ac:dyDescent="0.3">
      <c r="A29" s="2" t="s">
        <v>46</v>
      </c>
      <c r="B29" s="1" t="s">
        <v>19</v>
      </c>
      <c r="C29" s="2">
        <v>56</v>
      </c>
      <c r="D29" s="2">
        <v>172</v>
      </c>
      <c r="E29" s="2">
        <v>1018</v>
      </c>
      <c r="F29" s="2">
        <v>0.16895874263261301</v>
      </c>
    </row>
    <row r="30" spans="1:6" x14ac:dyDescent="0.3">
      <c r="A30" s="2" t="s">
        <v>39</v>
      </c>
      <c r="B30" s="1" t="s">
        <v>12</v>
      </c>
      <c r="C30" s="2">
        <v>2</v>
      </c>
      <c r="D30" s="2">
        <v>6</v>
      </c>
      <c r="E30" s="2">
        <v>9223</v>
      </c>
      <c r="F30" s="2">
        <v>6.5054754418302071E-4</v>
      </c>
    </row>
    <row r="31" spans="1:6" x14ac:dyDescent="0.3">
      <c r="A31" s="2" t="s">
        <v>43</v>
      </c>
      <c r="B31" s="1" t="s">
        <v>16</v>
      </c>
      <c r="C31" s="2">
        <v>1</v>
      </c>
      <c r="D31" s="2">
        <v>2</v>
      </c>
      <c r="E31" s="2">
        <v>3173</v>
      </c>
      <c r="F31" s="2">
        <v>6.3031831074692715E-4</v>
      </c>
    </row>
  </sheetData>
  <sortState xmlns:xlrd2="http://schemas.microsoft.com/office/spreadsheetml/2017/richdata2" ref="A2:F31">
    <sortCondition descending="1" ref="F2:F3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EB4BF-0CEE-45D0-AB5D-D09340CBF8A0}">
  <dimension ref="A1:J34"/>
  <sheetViews>
    <sheetView tabSelected="1" topLeftCell="A15" zoomScale="70" zoomScaleNormal="70" workbookViewId="0">
      <selection activeCell="H35" sqref="H35"/>
    </sheetView>
  </sheetViews>
  <sheetFormatPr defaultRowHeight="13.5" x14ac:dyDescent="0.3"/>
  <cols>
    <col min="1" max="1" width="8.59765625" style="10" customWidth="1"/>
    <col min="2" max="3" width="25.3984375" style="11" customWidth="1"/>
    <col min="4" max="4" width="16.59765625" style="11" customWidth="1"/>
    <col min="5" max="5" width="16.53125" style="11" customWidth="1"/>
    <col min="6" max="6" width="14.86328125" style="11" customWidth="1"/>
    <col min="7" max="7" width="10.796875" style="9" customWidth="1"/>
    <col min="8" max="8" width="15.19921875" style="11" customWidth="1"/>
    <col min="9" max="9" width="15.46484375" style="9" customWidth="1"/>
    <col min="10" max="16384" width="9.06640625" style="9"/>
  </cols>
  <sheetData>
    <row r="1" spans="1:10" s="6" customFormat="1" ht="30" x14ac:dyDescent="0.3">
      <c r="A1" s="1" t="s">
        <v>148</v>
      </c>
      <c r="B1" s="1" t="s">
        <v>57</v>
      </c>
      <c r="C1" s="1" t="s">
        <v>152</v>
      </c>
      <c r="D1" s="1" t="s">
        <v>63</v>
      </c>
      <c r="E1" s="1" t="s">
        <v>147</v>
      </c>
      <c r="F1" s="1" t="s">
        <v>146</v>
      </c>
      <c r="G1" s="1" t="s">
        <v>151</v>
      </c>
      <c r="H1" s="1" t="s">
        <v>149</v>
      </c>
      <c r="I1" s="1" t="s">
        <v>150</v>
      </c>
    </row>
    <row r="2" spans="1:10" ht="15.4" x14ac:dyDescent="0.3">
      <c r="A2" s="7" t="s">
        <v>86</v>
      </c>
      <c r="B2" s="8" t="s">
        <v>87</v>
      </c>
      <c r="C2" s="8" t="s">
        <v>87</v>
      </c>
      <c r="D2" s="8">
        <v>142</v>
      </c>
      <c r="E2" s="8">
        <v>344</v>
      </c>
      <c r="F2" s="8">
        <v>311</v>
      </c>
      <c r="G2" s="12">
        <f t="shared" ref="G2:G33" si="0">E2/F2</f>
        <v>1.1061093247588425</v>
      </c>
      <c r="H2" s="8">
        <f>VLOOKUP(A2,Sheet1!B:F,3, FALSE)</f>
        <v>342</v>
      </c>
      <c r="I2" s="9">
        <f t="shared" ref="I2:I33" si="1">E2-H2</f>
        <v>2</v>
      </c>
      <c r="J2" s="9">
        <f>317528/639578</f>
        <v>0.49646485651476441</v>
      </c>
    </row>
    <row r="3" spans="1:10" ht="15.4" x14ac:dyDescent="0.3">
      <c r="A3" s="15" t="s">
        <v>108</v>
      </c>
      <c r="B3" s="16" t="s">
        <v>109</v>
      </c>
      <c r="C3" s="16" t="s">
        <v>109</v>
      </c>
      <c r="D3" s="8">
        <v>29</v>
      </c>
      <c r="E3" s="8">
        <v>93</v>
      </c>
      <c r="F3" s="8">
        <v>86</v>
      </c>
      <c r="G3" s="12">
        <f t="shared" si="0"/>
        <v>1.0813953488372092</v>
      </c>
      <c r="H3" s="8" t="e">
        <f>VLOOKUP(A3,Sheet1!B:F,3, FALSE)</f>
        <v>#N/A</v>
      </c>
      <c r="I3" s="9" t="e">
        <f t="shared" si="1"/>
        <v>#N/A</v>
      </c>
    </row>
    <row r="4" spans="1:10" ht="15.4" x14ac:dyDescent="0.3">
      <c r="A4" s="7" t="s">
        <v>119</v>
      </c>
      <c r="B4" s="8" t="s">
        <v>120</v>
      </c>
      <c r="C4" s="8" t="s">
        <v>120</v>
      </c>
      <c r="D4" s="8">
        <v>50</v>
      </c>
      <c r="E4" s="8">
        <v>98</v>
      </c>
      <c r="F4" s="8">
        <v>94</v>
      </c>
      <c r="G4" s="12">
        <f t="shared" si="0"/>
        <v>1.0425531914893618</v>
      </c>
      <c r="H4" s="8">
        <f>VLOOKUP(A4,Sheet1!B:F,3, FALSE)</f>
        <v>79</v>
      </c>
      <c r="I4" s="9">
        <f t="shared" si="1"/>
        <v>19</v>
      </c>
    </row>
    <row r="5" spans="1:10" ht="15.4" x14ac:dyDescent="0.3">
      <c r="A5" s="7" t="s">
        <v>100</v>
      </c>
      <c r="B5" s="8" t="s">
        <v>101</v>
      </c>
      <c r="C5" s="8" t="s">
        <v>101</v>
      </c>
      <c r="D5" s="8">
        <v>950</v>
      </c>
      <c r="E5" s="8">
        <v>2790</v>
      </c>
      <c r="F5" s="8">
        <v>3173</v>
      </c>
      <c r="G5" s="9">
        <f t="shared" si="0"/>
        <v>0.8792940434919635</v>
      </c>
      <c r="H5" s="8">
        <f>VLOOKUP(A5,Sheet1!B:F,3, FALSE)</f>
        <v>2</v>
      </c>
      <c r="I5" s="9">
        <f t="shared" si="1"/>
        <v>2788</v>
      </c>
    </row>
    <row r="6" spans="1:10" ht="15.4" x14ac:dyDescent="0.3">
      <c r="A6" s="7" t="s">
        <v>114</v>
      </c>
      <c r="B6" s="8" t="s">
        <v>115</v>
      </c>
      <c r="C6" s="8" t="s">
        <v>115</v>
      </c>
      <c r="D6" s="8">
        <v>144</v>
      </c>
      <c r="E6" s="8">
        <v>450</v>
      </c>
      <c r="F6" s="8">
        <v>532</v>
      </c>
      <c r="G6" s="9">
        <f t="shared" si="0"/>
        <v>0.84586466165413532</v>
      </c>
      <c r="H6" s="8">
        <f>VLOOKUP(A6,Sheet1!B:F,3, FALSE)</f>
        <v>450</v>
      </c>
      <c r="I6" s="9">
        <f t="shared" si="1"/>
        <v>0</v>
      </c>
    </row>
    <row r="7" spans="1:10" ht="15.4" x14ac:dyDescent="0.3">
      <c r="A7" s="7" t="s">
        <v>133</v>
      </c>
      <c r="B7" s="8" t="s">
        <v>134</v>
      </c>
      <c r="C7" s="8" t="s">
        <v>134</v>
      </c>
      <c r="D7" s="8">
        <v>461</v>
      </c>
      <c r="E7" s="8">
        <v>1343</v>
      </c>
      <c r="F7" s="8">
        <v>1670</v>
      </c>
      <c r="G7" s="9">
        <f t="shared" si="0"/>
        <v>0.80419161676646711</v>
      </c>
      <c r="H7" s="8">
        <f>VLOOKUP(A7,Sheet1!B:F,3, FALSE)</f>
        <v>1343</v>
      </c>
      <c r="I7" s="9">
        <f t="shared" si="1"/>
        <v>0</v>
      </c>
    </row>
    <row r="8" spans="1:10" ht="15.4" x14ac:dyDescent="0.3">
      <c r="A8" s="7" t="s">
        <v>76</v>
      </c>
      <c r="B8" s="8" t="s">
        <v>77</v>
      </c>
      <c r="C8" s="8" t="s">
        <v>77</v>
      </c>
      <c r="D8" s="8">
        <v>2837</v>
      </c>
      <c r="E8" s="8">
        <v>9780</v>
      </c>
      <c r="F8" s="8">
        <v>12582</v>
      </c>
      <c r="G8" s="9">
        <f t="shared" si="0"/>
        <v>0.77730090605627089</v>
      </c>
      <c r="H8" s="8">
        <f>VLOOKUP(A8,Sheet1!B:F,3, FALSE)</f>
        <v>8984</v>
      </c>
      <c r="I8" s="9">
        <f t="shared" si="1"/>
        <v>796</v>
      </c>
    </row>
    <row r="9" spans="1:10" ht="15.4" x14ac:dyDescent="0.3">
      <c r="A9" s="7" t="s">
        <v>106</v>
      </c>
      <c r="B9" s="8" t="s">
        <v>107</v>
      </c>
      <c r="C9" s="8" t="s">
        <v>107</v>
      </c>
      <c r="D9" s="8">
        <v>8587</v>
      </c>
      <c r="E9" s="8">
        <v>28660</v>
      </c>
      <c r="F9" s="8">
        <v>37299</v>
      </c>
      <c r="G9" s="9">
        <f t="shared" si="0"/>
        <v>0.76838521139976945</v>
      </c>
      <c r="H9" s="8">
        <f>VLOOKUP(A9,Sheet1!B:F,3, FALSE)</f>
        <v>28648</v>
      </c>
      <c r="I9" s="9">
        <f t="shared" si="1"/>
        <v>12</v>
      </c>
    </row>
    <row r="10" spans="1:10" ht="15.4" x14ac:dyDescent="0.3">
      <c r="A10" s="7" t="s">
        <v>123</v>
      </c>
      <c r="B10" s="8" t="s">
        <v>124</v>
      </c>
      <c r="C10" s="8" t="s">
        <v>124</v>
      </c>
      <c r="D10" s="8">
        <v>2058</v>
      </c>
      <c r="E10" s="8">
        <v>16387</v>
      </c>
      <c r="F10" s="8">
        <v>22467</v>
      </c>
      <c r="G10" s="9">
        <f t="shared" si="0"/>
        <v>0.7293808697200338</v>
      </c>
      <c r="H10" s="8">
        <f>VLOOKUP(A10,Sheet1!B:F,3, FALSE)</f>
        <v>16140</v>
      </c>
      <c r="I10" s="9">
        <f t="shared" si="1"/>
        <v>247</v>
      </c>
    </row>
    <row r="11" spans="1:10" ht="15.4" x14ac:dyDescent="0.3">
      <c r="A11" s="7" t="s">
        <v>135</v>
      </c>
      <c r="B11" s="8" t="s">
        <v>136</v>
      </c>
      <c r="C11" s="8" t="s">
        <v>136</v>
      </c>
      <c r="D11" s="8">
        <v>553</v>
      </c>
      <c r="E11" s="8">
        <v>1495</v>
      </c>
      <c r="F11" s="8">
        <v>2116</v>
      </c>
      <c r="G11" s="9">
        <f t="shared" si="0"/>
        <v>0.70652173913043481</v>
      </c>
      <c r="H11" s="8">
        <f>VLOOKUP(A11,Sheet1!B:F,3, FALSE)</f>
        <v>1495</v>
      </c>
      <c r="I11" s="9">
        <f t="shared" si="1"/>
        <v>0</v>
      </c>
    </row>
    <row r="12" spans="1:10" ht="15.4" x14ac:dyDescent="0.3">
      <c r="A12" s="7" t="s">
        <v>104</v>
      </c>
      <c r="B12" s="8" t="s">
        <v>105</v>
      </c>
      <c r="C12" s="8" t="s">
        <v>105</v>
      </c>
      <c r="D12" s="8">
        <v>248</v>
      </c>
      <c r="E12" s="8">
        <v>889</v>
      </c>
      <c r="F12" s="8">
        <v>1267</v>
      </c>
      <c r="G12" s="9">
        <f t="shared" si="0"/>
        <v>0.7016574585635359</v>
      </c>
      <c r="H12" s="8">
        <f>VLOOKUP(A12,Sheet1!B:F,3, FALSE)</f>
        <v>808</v>
      </c>
      <c r="I12" s="9">
        <f t="shared" si="1"/>
        <v>81</v>
      </c>
    </row>
    <row r="13" spans="1:10" ht="15.4" x14ac:dyDescent="0.3">
      <c r="A13" s="7" t="s">
        <v>73</v>
      </c>
      <c r="B13" s="8" t="s">
        <v>74</v>
      </c>
      <c r="C13" s="8" t="s">
        <v>74</v>
      </c>
      <c r="D13" s="8">
        <v>457</v>
      </c>
      <c r="E13" s="8">
        <v>773</v>
      </c>
      <c r="F13" s="8">
        <v>1161</v>
      </c>
      <c r="G13" s="9">
        <f t="shared" si="0"/>
        <v>0.66580534022394489</v>
      </c>
      <c r="H13" s="8">
        <f>VLOOKUP(A13,Sheet1!B:F,3, FALSE)</f>
        <v>763</v>
      </c>
      <c r="I13" s="9">
        <f t="shared" si="1"/>
        <v>10</v>
      </c>
    </row>
    <row r="14" spans="1:10" ht="15.4" x14ac:dyDescent="0.3">
      <c r="A14" s="7" t="s">
        <v>127</v>
      </c>
      <c r="B14" s="8" t="s">
        <v>128</v>
      </c>
      <c r="C14" s="8" t="s">
        <v>128</v>
      </c>
      <c r="D14" s="8">
        <v>1657</v>
      </c>
      <c r="E14" s="8">
        <v>4801</v>
      </c>
      <c r="F14" s="8">
        <v>7595</v>
      </c>
      <c r="G14" s="9">
        <f t="shared" si="0"/>
        <v>0.63212639894667544</v>
      </c>
      <c r="H14" s="8">
        <f>VLOOKUP(A14,Sheet1!B:F,3, FALSE)</f>
        <v>4801</v>
      </c>
      <c r="I14" s="9">
        <f t="shared" si="1"/>
        <v>0</v>
      </c>
    </row>
    <row r="15" spans="1:10" ht="15.4" x14ac:dyDescent="0.3">
      <c r="A15" s="7" t="s">
        <v>98</v>
      </c>
      <c r="B15" s="8" t="s">
        <v>99</v>
      </c>
      <c r="C15" s="8" t="s">
        <v>99</v>
      </c>
      <c r="D15" s="8">
        <v>285</v>
      </c>
      <c r="E15" s="8">
        <v>798</v>
      </c>
      <c r="F15" s="8">
        <v>1282</v>
      </c>
      <c r="G15" s="9">
        <f t="shared" si="0"/>
        <v>0.62246489859594378</v>
      </c>
      <c r="H15" s="8">
        <f>VLOOKUP(A15,Sheet1!B:F,3, FALSE)</f>
        <v>787</v>
      </c>
      <c r="I15" s="9">
        <f t="shared" si="1"/>
        <v>11</v>
      </c>
    </row>
    <row r="16" spans="1:10" ht="15.4" x14ac:dyDescent="0.3">
      <c r="A16" s="7" t="s">
        <v>102</v>
      </c>
      <c r="B16" s="8" t="s">
        <v>103</v>
      </c>
      <c r="C16" s="8" t="s">
        <v>103</v>
      </c>
      <c r="D16" s="8">
        <v>580</v>
      </c>
      <c r="E16" s="8">
        <v>1490</v>
      </c>
      <c r="F16" s="8">
        <v>2536</v>
      </c>
      <c r="G16" s="9">
        <f t="shared" si="0"/>
        <v>0.58753943217665616</v>
      </c>
      <c r="H16" s="8" t="e">
        <f>VLOOKUP(A16,Sheet1!B:F,3, FALSE)</f>
        <v>#N/A</v>
      </c>
      <c r="I16" s="9" t="e">
        <f t="shared" si="1"/>
        <v>#N/A</v>
      </c>
    </row>
    <row r="17" spans="1:9" ht="15.4" x14ac:dyDescent="0.3">
      <c r="A17" s="7" t="s">
        <v>90</v>
      </c>
      <c r="B17" s="8" t="s">
        <v>91</v>
      </c>
      <c r="C17" s="8" t="s">
        <v>91</v>
      </c>
      <c r="D17" s="8">
        <v>1102</v>
      </c>
      <c r="E17" s="8">
        <v>5394</v>
      </c>
      <c r="F17" s="8">
        <v>9223</v>
      </c>
      <c r="G17" s="9">
        <f t="shared" si="0"/>
        <v>0.5848422422205356</v>
      </c>
      <c r="H17" s="8">
        <f>VLOOKUP(A17,Sheet1!B:F,3, FALSE)</f>
        <v>6</v>
      </c>
      <c r="I17" s="9">
        <f t="shared" si="1"/>
        <v>5388</v>
      </c>
    </row>
    <row r="18" spans="1:9" ht="15.4" x14ac:dyDescent="0.3">
      <c r="A18" s="7" t="s">
        <v>129</v>
      </c>
      <c r="B18" s="8" t="s">
        <v>130</v>
      </c>
      <c r="C18" s="8" t="s">
        <v>130</v>
      </c>
      <c r="D18" s="8">
        <v>494</v>
      </c>
      <c r="E18" s="8">
        <v>1403</v>
      </c>
      <c r="F18" s="8">
        <v>2478</v>
      </c>
      <c r="G18" s="9">
        <f t="shared" si="0"/>
        <v>0.56618240516545604</v>
      </c>
      <c r="H18" s="8" t="e">
        <f>VLOOKUP(A18,Sheet1!B:F,3, FALSE)</f>
        <v>#N/A</v>
      </c>
      <c r="I18" s="9" t="e">
        <f t="shared" si="1"/>
        <v>#N/A</v>
      </c>
    </row>
    <row r="19" spans="1:9" ht="15.4" x14ac:dyDescent="0.3">
      <c r="A19" s="7" t="s">
        <v>68</v>
      </c>
      <c r="B19" s="8" t="s">
        <v>69</v>
      </c>
      <c r="C19" s="8" t="s">
        <v>69</v>
      </c>
      <c r="D19" s="8">
        <v>3882</v>
      </c>
      <c r="E19" s="8">
        <v>11307</v>
      </c>
      <c r="F19" s="8">
        <v>20092</v>
      </c>
      <c r="G19" s="9">
        <f t="shared" si="0"/>
        <v>0.56276129802906627</v>
      </c>
      <c r="H19" s="8">
        <f>VLOOKUP(A19,Sheet1!B:F,3, FALSE)</f>
        <v>6242</v>
      </c>
      <c r="I19" s="9">
        <f t="shared" si="1"/>
        <v>5065</v>
      </c>
    </row>
    <row r="20" spans="1:9" ht="15.4" x14ac:dyDescent="0.3">
      <c r="A20" s="7" t="s">
        <v>80</v>
      </c>
      <c r="B20" s="8" t="s">
        <v>81</v>
      </c>
      <c r="C20" s="8" t="s">
        <v>153</v>
      </c>
      <c r="D20" s="8">
        <v>696</v>
      </c>
      <c r="E20" s="8">
        <v>2311</v>
      </c>
      <c r="F20" s="8">
        <v>4234</v>
      </c>
      <c r="G20" s="9">
        <f t="shared" si="0"/>
        <v>0.54581955597543697</v>
      </c>
      <c r="H20" s="8">
        <f>VLOOKUP(A20,Sheet1!B:F,3, FALSE)</f>
        <v>1571</v>
      </c>
      <c r="I20" s="9">
        <f t="shared" si="1"/>
        <v>740</v>
      </c>
    </row>
    <row r="21" spans="1:9" ht="15.4" x14ac:dyDescent="0.3">
      <c r="A21" s="7" t="s">
        <v>125</v>
      </c>
      <c r="B21" s="8" t="s">
        <v>126</v>
      </c>
      <c r="C21" s="8" t="s">
        <v>126</v>
      </c>
      <c r="D21" s="8">
        <v>981</v>
      </c>
      <c r="E21" s="8">
        <v>2466</v>
      </c>
      <c r="F21" s="8">
        <v>4532</v>
      </c>
      <c r="G21" s="9">
        <f t="shared" si="0"/>
        <v>0.54413062665489853</v>
      </c>
      <c r="H21" s="8" t="e">
        <f>VLOOKUP(A21,Sheet1!B:F,3, FALSE)</f>
        <v>#N/A</v>
      </c>
      <c r="I21" s="9" t="e">
        <f t="shared" si="1"/>
        <v>#N/A</v>
      </c>
    </row>
    <row r="22" spans="1:9" ht="15.4" x14ac:dyDescent="0.3">
      <c r="A22" s="7" t="s">
        <v>82</v>
      </c>
      <c r="B22" s="8" t="s">
        <v>83</v>
      </c>
      <c r="C22" s="8" t="s">
        <v>83</v>
      </c>
      <c r="D22" s="8">
        <v>15497</v>
      </c>
      <c r="E22" s="8">
        <v>47672</v>
      </c>
      <c r="F22" s="8">
        <v>93121</v>
      </c>
      <c r="G22" s="9">
        <f t="shared" si="0"/>
        <v>0.511936083160619</v>
      </c>
      <c r="H22" s="8">
        <f>VLOOKUP(A22,Sheet1!B:F,3, FALSE)</f>
        <v>47666</v>
      </c>
      <c r="I22" s="9">
        <f t="shared" si="1"/>
        <v>6</v>
      </c>
    </row>
    <row r="23" spans="1:9" ht="15.4" x14ac:dyDescent="0.3">
      <c r="A23" s="7" t="s">
        <v>88</v>
      </c>
      <c r="B23" s="8" t="s">
        <v>89</v>
      </c>
      <c r="C23" s="8" t="s">
        <v>89</v>
      </c>
      <c r="D23" s="8">
        <v>4221</v>
      </c>
      <c r="E23" s="8">
        <v>13962</v>
      </c>
      <c r="F23" s="8">
        <v>27392</v>
      </c>
      <c r="G23" s="9">
        <f t="shared" si="0"/>
        <v>0.50971086448598135</v>
      </c>
      <c r="H23" s="8">
        <f>VLOOKUP(A23,Sheet1!B:F,3, FALSE)</f>
        <v>13958</v>
      </c>
      <c r="I23" s="9">
        <f t="shared" si="1"/>
        <v>4</v>
      </c>
    </row>
    <row r="24" spans="1:9" ht="15.4" x14ac:dyDescent="0.3">
      <c r="A24" s="7" t="s">
        <v>131</v>
      </c>
      <c r="B24" s="8" t="s">
        <v>132</v>
      </c>
      <c r="C24" s="8" t="s">
        <v>132</v>
      </c>
      <c r="D24" s="8">
        <v>2439</v>
      </c>
      <c r="E24" s="8">
        <v>15284</v>
      </c>
      <c r="F24" s="8">
        <v>31248</v>
      </c>
      <c r="G24" s="9">
        <f t="shared" si="0"/>
        <v>0.48911930363543266</v>
      </c>
      <c r="H24" s="8">
        <f>VLOOKUP(A24,Sheet1!B:F,3, FALSE)</f>
        <v>15282</v>
      </c>
      <c r="I24" s="9">
        <f t="shared" si="1"/>
        <v>2</v>
      </c>
    </row>
    <row r="25" spans="1:9" ht="15.4" x14ac:dyDescent="0.3">
      <c r="A25" s="7" t="s">
        <v>96</v>
      </c>
      <c r="B25" s="8" t="s">
        <v>97</v>
      </c>
      <c r="C25" s="8" t="s">
        <v>97</v>
      </c>
      <c r="D25" s="8">
        <v>378</v>
      </c>
      <c r="E25" s="8">
        <v>683</v>
      </c>
      <c r="F25" s="8">
        <v>1498</v>
      </c>
      <c r="G25" s="9">
        <f t="shared" si="0"/>
        <v>0.45594125500667559</v>
      </c>
      <c r="H25" s="8" t="e">
        <f>VLOOKUP(A25,Sheet1!B:F,3, FALSE)</f>
        <v>#N/A</v>
      </c>
      <c r="I25" s="9" t="e">
        <f t="shared" si="1"/>
        <v>#N/A</v>
      </c>
    </row>
    <row r="26" spans="1:9" ht="15.4" x14ac:dyDescent="0.3">
      <c r="A26" s="7" t="s">
        <v>112</v>
      </c>
      <c r="B26" s="8" t="s">
        <v>113</v>
      </c>
      <c r="C26" s="8" t="s">
        <v>113</v>
      </c>
      <c r="D26" s="8">
        <v>263</v>
      </c>
      <c r="E26" s="8">
        <v>925</v>
      </c>
      <c r="F26" s="8">
        <v>2048</v>
      </c>
      <c r="G26" s="9">
        <f t="shared" si="0"/>
        <v>0.45166015625</v>
      </c>
      <c r="H26" s="8">
        <f>VLOOKUP(A26,Sheet1!B:F,3, FALSE)</f>
        <v>925</v>
      </c>
      <c r="I26" s="9">
        <f t="shared" si="1"/>
        <v>0</v>
      </c>
    </row>
    <row r="27" spans="1:9" ht="15.4" x14ac:dyDescent="0.3">
      <c r="A27" s="7" t="s">
        <v>92</v>
      </c>
      <c r="B27" s="8" t="s">
        <v>93</v>
      </c>
      <c r="C27" s="8" t="s">
        <v>93</v>
      </c>
      <c r="D27" s="8">
        <v>9748</v>
      </c>
      <c r="E27" s="8">
        <v>44667</v>
      </c>
      <c r="F27" s="8">
        <v>102989</v>
      </c>
      <c r="G27" s="9">
        <f t="shared" si="0"/>
        <v>0.43370651234597868</v>
      </c>
      <c r="H27" s="8">
        <f>VLOOKUP(A27,Sheet1!B:F,3, FALSE)</f>
        <v>44667</v>
      </c>
      <c r="I27" s="9">
        <f t="shared" si="1"/>
        <v>0</v>
      </c>
    </row>
    <row r="28" spans="1:9" ht="15.4" x14ac:dyDescent="0.3">
      <c r="A28" s="7" t="s">
        <v>71</v>
      </c>
      <c r="B28" s="8" t="s">
        <v>72</v>
      </c>
      <c r="C28" s="8" t="s">
        <v>72</v>
      </c>
      <c r="D28" s="8">
        <v>4719</v>
      </c>
      <c r="E28" s="8">
        <v>14388</v>
      </c>
      <c r="F28" s="8">
        <v>33757</v>
      </c>
      <c r="G28" s="9">
        <f t="shared" si="0"/>
        <v>0.42622270936398376</v>
      </c>
      <c r="H28" s="8">
        <f>VLOOKUP(A28,Sheet1!B:F,3, FALSE)</f>
        <v>14388</v>
      </c>
      <c r="I28" s="9">
        <f t="shared" si="1"/>
        <v>0</v>
      </c>
    </row>
    <row r="29" spans="1:9" ht="15.4" x14ac:dyDescent="0.3">
      <c r="A29" s="7" t="s">
        <v>94</v>
      </c>
      <c r="B29" s="8" t="s">
        <v>95</v>
      </c>
      <c r="C29" s="8" t="s">
        <v>95</v>
      </c>
      <c r="D29" s="8">
        <v>8707</v>
      </c>
      <c r="E29" s="8">
        <v>27847</v>
      </c>
      <c r="F29" s="8">
        <v>68214</v>
      </c>
      <c r="G29" s="9">
        <f t="shared" si="0"/>
        <v>0.40822998211510836</v>
      </c>
      <c r="H29" s="8">
        <f>VLOOKUP(A29,Sheet1!B:F,3, FALSE)</f>
        <v>12033</v>
      </c>
      <c r="I29" s="9">
        <f t="shared" si="1"/>
        <v>15814</v>
      </c>
    </row>
    <row r="30" spans="1:9" ht="15.4" x14ac:dyDescent="0.3">
      <c r="A30" s="7" t="s">
        <v>84</v>
      </c>
      <c r="B30" s="8" t="s">
        <v>85</v>
      </c>
      <c r="C30" s="8" t="s">
        <v>85</v>
      </c>
      <c r="D30" s="8">
        <v>1402</v>
      </c>
      <c r="E30" s="8">
        <v>6300</v>
      </c>
      <c r="F30" s="8">
        <v>16086</v>
      </c>
      <c r="G30" s="9">
        <f t="shared" si="0"/>
        <v>0.391644908616188</v>
      </c>
      <c r="H30" s="8">
        <f>VLOOKUP(A30,Sheet1!B:F,3, FALSE)</f>
        <v>6288</v>
      </c>
      <c r="I30" s="9">
        <f t="shared" si="1"/>
        <v>12</v>
      </c>
    </row>
    <row r="31" spans="1:9" ht="15.4" x14ac:dyDescent="0.3">
      <c r="A31" s="7" t="s">
        <v>121</v>
      </c>
      <c r="B31" s="8" t="s">
        <v>122</v>
      </c>
      <c r="C31" s="8" t="s">
        <v>122</v>
      </c>
      <c r="D31" s="8">
        <v>21476</v>
      </c>
      <c r="E31" s="8">
        <v>52498</v>
      </c>
      <c r="F31" s="8">
        <v>138607</v>
      </c>
      <c r="G31" s="9">
        <f t="shared" si="0"/>
        <v>0.37875431976739993</v>
      </c>
      <c r="H31" s="8">
        <f>VLOOKUP(A31,Sheet1!B:F,3, FALSE)</f>
        <v>44447</v>
      </c>
      <c r="I31" s="9">
        <f t="shared" si="1"/>
        <v>8051</v>
      </c>
    </row>
    <row r="32" spans="1:9" ht="15.4" x14ac:dyDescent="0.3">
      <c r="A32" s="7" t="s">
        <v>78</v>
      </c>
      <c r="B32" s="8" t="s">
        <v>79</v>
      </c>
      <c r="C32" s="8" t="s">
        <v>79</v>
      </c>
      <c r="D32" s="8">
        <v>36</v>
      </c>
      <c r="E32" s="8">
        <v>58</v>
      </c>
      <c r="F32" s="8">
        <v>188</v>
      </c>
      <c r="G32" s="9">
        <f t="shared" si="0"/>
        <v>0.30851063829787234</v>
      </c>
      <c r="H32" s="8" t="e">
        <f>VLOOKUP(A32,Sheet1!B:F,3, FALSE)</f>
        <v>#N/A</v>
      </c>
      <c r="I32" s="9" t="e">
        <f t="shared" si="1"/>
        <v>#N/A</v>
      </c>
    </row>
    <row r="33" spans="1:9" ht="15.4" x14ac:dyDescent="0.3">
      <c r="A33" s="7" t="s">
        <v>110</v>
      </c>
      <c r="B33" s="8" t="s">
        <v>111</v>
      </c>
      <c r="C33" s="8" t="s">
        <v>111</v>
      </c>
      <c r="D33" s="8">
        <v>56</v>
      </c>
      <c r="E33" s="8">
        <v>172</v>
      </c>
      <c r="F33" s="8">
        <v>1018</v>
      </c>
      <c r="G33" s="9">
        <f t="shared" si="0"/>
        <v>0.16895874263261296</v>
      </c>
      <c r="H33" s="8">
        <f>VLOOKUP(A33,Sheet1!B:F,3, FALSE)</f>
        <v>172</v>
      </c>
      <c r="I33" s="9">
        <f t="shared" si="1"/>
        <v>0</v>
      </c>
    </row>
    <row r="34" spans="1:9" ht="15" x14ac:dyDescent="0.3">
      <c r="A34" s="7"/>
      <c r="B34" s="7"/>
      <c r="C34" s="7"/>
      <c r="D34" s="7"/>
      <c r="E34" s="7">
        <f>SUM(E2:E33)</f>
        <v>317528</v>
      </c>
      <c r="F34" s="7">
        <f>SUM(F2:F33)</f>
        <v>650896</v>
      </c>
      <c r="G34" s="9">
        <f>E34/F34</f>
        <v>0.48783215751825176</v>
      </c>
      <c r="H34" s="7"/>
    </row>
  </sheetData>
  <sortState xmlns:xlrd2="http://schemas.microsoft.com/office/spreadsheetml/2017/richdata2" ref="A2:G35">
    <sortCondition descending="1" ref="G2:G3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2A05-CFCD-45F2-89E2-9A716A59E0D6}">
  <dimension ref="A1:I43"/>
  <sheetViews>
    <sheetView topLeftCell="A18" zoomScale="70" zoomScaleNormal="70" workbookViewId="0">
      <selection activeCell="D44" sqref="D44"/>
    </sheetView>
  </sheetViews>
  <sheetFormatPr defaultRowHeight="13.5" x14ac:dyDescent="0.3"/>
  <cols>
    <col min="1" max="1" width="8.59765625" style="10" customWidth="1"/>
    <col min="2" max="2" width="25.3984375" style="11" customWidth="1"/>
    <col min="3" max="3" width="16.59765625" style="11" customWidth="1"/>
    <col min="4" max="4" width="16.53125" style="11" customWidth="1"/>
    <col min="5" max="5" width="14.86328125" style="11" customWidth="1"/>
    <col min="6" max="6" width="10.796875" style="9" customWidth="1"/>
    <col min="7" max="7" width="15.19921875" style="11" customWidth="1"/>
    <col min="8" max="8" width="15.46484375" style="9" customWidth="1"/>
    <col min="9" max="16384" width="9.06640625" style="9"/>
  </cols>
  <sheetData>
    <row r="1" spans="1:9" s="6" customFormat="1" ht="30" x14ac:dyDescent="0.3">
      <c r="A1" s="1" t="s">
        <v>148</v>
      </c>
      <c r="B1" s="1" t="s">
        <v>57</v>
      </c>
      <c r="C1" s="1" t="s">
        <v>63</v>
      </c>
      <c r="D1" s="1" t="s">
        <v>147</v>
      </c>
      <c r="E1" s="1" t="s">
        <v>146</v>
      </c>
      <c r="F1" s="1" t="s">
        <v>151</v>
      </c>
      <c r="G1" s="1" t="s">
        <v>149</v>
      </c>
      <c r="H1" s="1" t="s">
        <v>150</v>
      </c>
    </row>
    <row r="2" spans="1:9" ht="15.4" x14ac:dyDescent="0.3">
      <c r="A2" s="13" t="s">
        <v>67</v>
      </c>
      <c r="B2" s="14" t="s">
        <v>139</v>
      </c>
      <c r="C2" s="8">
        <v>4</v>
      </c>
      <c r="D2" s="8">
        <v>6</v>
      </c>
      <c r="E2" s="7" t="s">
        <v>66</v>
      </c>
      <c r="F2" s="7" t="s">
        <v>66</v>
      </c>
      <c r="G2" s="7" t="e">
        <f>VLOOKUP(A2,Sheet1!B:F,3, FALSE)</f>
        <v>#N/A</v>
      </c>
      <c r="H2" s="7" t="e">
        <f>D2-G2</f>
        <v>#N/A</v>
      </c>
    </row>
    <row r="3" spans="1:9" ht="15.4" x14ac:dyDescent="0.3">
      <c r="A3" s="13" t="s">
        <v>70</v>
      </c>
      <c r="B3" s="14" t="s">
        <v>140</v>
      </c>
      <c r="C3" s="8">
        <v>6</v>
      </c>
      <c r="D3" s="8">
        <v>12</v>
      </c>
      <c r="E3" s="7" t="s">
        <v>66</v>
      </c>
      <c r="F3" s="7" t="s">
        <v>66</v>
      </c>
      <c r="G3" s="7">
        <f>VLOOKUP(A3,Sheet1!B:F,3, FALSE)</f>
        <v>12</v>
      </c>
      <c r="H3" s="7">
        <f t="shared" ref="H3:H42" si="0">D3-G3</f>
        <v>0</v>
      </c>
    </row>
    <row r="4" spans="1:9" ht="15.4" x14ac:dyDescent="0.3">
      <c r="A4" s="13" t="s">
        <v>75</v>
      </c>
      <c r="B4" s="14" t="s">
        <v>141</v>
      </c>
      <c r="C4" s="8">
        <v>4</v>
      </c>
      <c r="D4" s="8">
        <v>11</v>
      </c>
      <c r="E4" s="7" t="s">
        <v>66</v>
      </c>
      <c r="F4" s="7" t="s">
        <v>66</v>
      </c>
      <c r="G4" s="7">
        <f>VLOOKUP(A4,Sheet1!B:F,3, FALSE)</f>
        <v>11</v>
      </c>
      <c r="H4" s="7">
        <f t="shared" si="0"/>
        <v>0</v>
      </c>
    </row>
    <row r="5" spans="1:9" ht="15.4" x14ac:dyDescent="0.3">
      <c r="A5" s="13" t="s">
        <v>64</v>
      </c>
      <c r="B5" s="14" t="s">
        <v>65</v>
      </c>
      <c r="C5" s="8">
        <v>32</v>
      </c>
      <c r="D5" s="8">
        <v>387</v>
      </c>
      <c r="E5" s="7" t="s">
        <v>66</v>
      </c>
      <c r="F5" s="7" t="s">
        <v>66</v>
      </c>
      <c r="G5" s="7">
        <f>VLOOKUP(A5,Sheet1!B:F,3, FALSE)</f>
        <v>6</v>
      </c>
      <c r="H5" s="7">
        <f t="shared" si="0"/>
        <v>381</v>
      </c>
    </row>
    <row r="6" spans="1:9" ht="15.4" x14ac:dyDescent="0.3">
      <c r="A6" s="13" t="s">
        <v>116</v>
      </c>
      <c r="B6" s="14" t="s">
        <v>142</v>
      </c>
      <c r="C6" s="8">
        <v>34</v>
      </c>
      <c r="D6" s="8">
        <v>50</v>
      </c>
      <c r="E6" s="7" t="s">
        <v>66</v>
      </c>
      <c r="F6" s="7" t="s">
        <v>66</v>
      </c>
      <c r="G6" s="7" t="e">
        <f>VLOOKUP(A6,Sheet1!B:F,3, FALSE)</f>
        <v>#N/A</v>
      </c>
      <c r="H6" s="7" t="e">
        <f t="shared" si="0"/>
        <v>#N/A</v>
      </c>
    </row>
    <row r="7" spans="1:9" ht="15.4" x14ac:dyDescent="0.3">
      <c r="A7" s="13" t="s">
        <v>117</v>
      </c>
      <c r="B7" s="14" t="s">
        <v>143</v>
      </c>
      <c r="C7" s="8">
        <v>15</v>
      </c>
      <c r="D7" s="8">
        <v>28</v>
      </c>
      <c r="E7" s="7" t="s">
        <v>66</v>
      </c>
      <c r="F7" s="7" t="s">
        <v>66</v>
      </c>
      <c r="G7" s="7" t="e">
        <f>VLOOKUP(A7,Sheet1!B:F,3, FALSE)</f>
        <v>#N/A</v>
      </c>
      <c r="H7" s="7" t="e">
        <f t="shared" si="0"/>
        <v>#N/A</v>
      </c>
    </row>
    <row r="8" spans="1:9" ht="15.4" x14ac:dyDescent="0.3">
      <c r="A8" s="13" t="s">
        <v>118</v>
      </c>
      <c r="B8" s="14" t="s">
        <v>144</v>
      </c>
      <c r="C8" s="8">
        <v>37</v>
      </c>
      <c r="D8" s="8">
        <v>71</v>
      </c>
      <c r="E8" s="7" t="s">
        <v>66</v>
      </c>
      <c r="F8" s="7" t="s">
        <v>66</v>
      </c>
      <c r="G8" s="7" t="e">
        <f>VLOOKUP(A8,Sheet1!B:F,3, FALSE)</f>
        <v>#N/A</v>
      </c>
      <c r="H8" s="7" t="e">
        <f t="shared" si="0"/>
        <v>#N/A</v>
      </c>
      <c r="I8" s="7"/>
    </row>
    <row r="9" spans="1:9" ht="15.4" x14ac:dyDescent="0.3">
      <c r="A9" s="7" t="s">
        <v>137</v>
      </c>
      <c r="B9" s="8" t="s">
        <v>58</v>
      </c>
      <c r="C9" s="8">
        <v>1869</v>
      </c>
      <c r="D9" s="8">
        <v>5294</v>
      </c>
      <c r="E9" s="7" t="s">
        <v>66</v>
      </c>
      <c r="F9" s="7" t="s">
        <v>66</v>
      </c>
      <c r="G9" s="7">
        <f>VLOOKUP(A9,Sheet1!B:F,3, FALSE)</f>
        <v>5287</v>
      </c>
      <c r="H9" s="7">
        <f t="shared" si="0"/>
        <v>7</v>
      </c>
    </row>
    <row r="10" spans="1:9" ht="15.4" x14ac:dyDescent="0.3">
      <c r="A10" s="13" t="s">
        <v>138</v>
      </c>
      <c r="B10" s="14" t="s">
        <v>145</v>
      </c>
      <c r="C10" s="8">
        <v>17</v>
      </c>
      <c r="D10" s="8">
        <v>36</v>
      </c>
      <c r="E10" s="7" t="s">
        <v>66</v>
      </c>
      <c r="F10" s="7" t="s">
        <v>66</v>
      </c>
      <c r="G10" s="7" t="e">
        <f>VLOOKUP(A10,Sheet1!B:F,3, FALSE)</f>
        <v>#N/A</v>
      </c>
      <c r="H10" s="7" t="e">
        <f t="shared" si="0"/>
        <v>#N/A</v>
      </c>
    </row>
    <row r="11" spans="1:9" ht="15.4" x14ac:dyDescent="0.3">
      <c r="A11" s="7" t="s">
        <v>86</v>
      </c>
      <c r="B11" s="8" t="s">
        <v>87</v>
      </c>
      <c r="C11" s="8">
        <v>142</v>
      </c>
      <c r="D11" s="8">
        <v>344</v>
      </c>
      <c r="E11" s="8">
        <v>311</v>
      </c>
      <c r="F11" s="12">
        <f t="shared" ref="F11:F42" si="1">D11/E11</f>
        <v>1.1061093247588425</v>
      </c>
      <c r="G11" s="8">
        <f>VLOOKUP(A11,Sheet1!B:F,3, FALSE)</f>
        <v>342</v>
      </c>
      <c r="H11" s="9">
        <f t="shared" si="0"/>
        <v>2</v>
      </c>
      <c r="I11" s="9">
        <f>317528/639578</f>
        <v>0.49646485651476441</v>
      </c>
    </row>
    <row r="12" spans="1:9" ht="15.4" x14ac:dyDescent="0.3">
      <c r="A12" s="15" t="s">
        <v>108</v>
      </c>
      <c r="B12" s="16" t="s">
        <v>109</v>
      </c>
      <c r="C12" s="8">
        <v>29</v>
      </c>
      <c r="D12" s="8">
        <v>93</v>
      </c>
      <c r="E12" s="8">
        <v>86</v>
      </c>
      <c r="F12" s="12">
        <f t="shared" si="1"/>
        <v>1.0813953488372092</v>
      </c>
      <c r="G12" s="8" t="e">
        <f>VLOOKUP(A12,Sheet1!B:F,3, FALSE)</f>
        <v>#N/A</v>
      </c>
      <c r="H12" s="9" t="e">
        <f t="shared" si="0"/>
        <v>#N/A</v>
      </c>
    </row>
    <row r="13" spans="1:9" ht="15.4" x14ac:dyDescent="0.3">
      <c r="A13" s="7" t="s">
        <v>119</v>
      </c>
      <c r="B13" s="8" t="s">
        <v>120</v>
      </c>
      <c r="C13" s="8">
        <v>50</v>
      </c>
      <c r="D13" s="8">
        <v>98</v>
      </c>
      <c r="E13" s="8">
        <v>94</v>
      </c>
      <c r="F13" s="12">
        <f t="shared" si="1"/>
        <v>1.0425531914893618</v>
      </c>
      <c r="G13" s="8">
        <f>VLOOKUP(A13,Sheet1!B:F,3, FALSE)</f>
        <v>79</v>
      </c>
      <c r="H13" s="9">
        <f t="shared" si="0"/>
        <v>19</v>
      </c>
    </row>
    <row r="14" spans="1:9" ht="15.4" x14ac:dyDescent="0.3">
      <c r="A14" s="7" t="s">
        <v>100</v>
      </c>
      <c r="B14" s="8" t="s">
        <v>101</v>
      </c>
      <c r="C14" s="8">
        <v>950</v>
      </c>
      <c r="D14" s="8">
        <v>2790</v>
      </c>
      <c r="E14" s="8">
        <v>3173</v>
      </c>
      <c r="F14" s="9">
        <f t="shared" si="1"/>
        <v>0.8792940434919635</v>
      </c>
      <c r="G14" s="8">
        <f>VLOOKUP(A14,Sheet1!B:F,3, FALSE)</f>
        <v>2</v>
      </c>
      <c r="H14" s="9">
        <f t="shared" si="0"/>
        <v>2788</v>
      </c>
    </row>
    <row r="15" spans="1:9" ht="15.4" x14ac:dyDescent="0.3">
      <c r="A15" s="7" t="s">
        <v>114</v>
      </c>
      <c r="B15" s="8" t="s">
        <v>115</v>
      </c>
      <c r="C15" s="8">
        <v>144</v>
      </c>
      <c r="D15" s="8">
        <v>450</v>
      </c>
      <c r="E15" s="8">
        <v>532</v>
      </c>
      <c r="F15" s="9">
        <f t="shared" si="1"/>
        <v>0.84586466165413532</v>
      </c>
      <c r="G15" s="8">
        <f>VLOOKUP(A15,Sheet1!B:F,3, FALSE)</f>
        <v>450</v>
      </c>
      <c r="H15" s="9">
        <f t="shared" si="0"/>
        <v>0</v>
      </c>
    </row>
    <row r="16" spans="1:9" ht="15.4" x14ac:dyDescent="0.3">
      <c r="A16" s="7" t="s">
        <v>133</v>
      </c>
      <c r="B16" s="8" t="s">
        <v>134</v>
      </c>
      <c r="C16" s="8">
        <v>461</v>
      </c>
      <c r="D16" s="8">
        <v>1343</v>
      </c>
      <c r="E16" s="8">
        <v>1670</v>
      </c>
      <c r="F16" s="9">
        <f t="shared" si="1"/>
        <v>0.80419161676646711</v>
      </c>
      <c r="G16" s="8">
        <f>VLOOKUP(A16,Sheet1!B:F,3, FALSE)</f>
        <v>1343</v>
      </c>
      <c r="H16" s="9">
        <f t="shared" si="0"/>
        <v>0</v>
      </c>
    </row>
    <row r="17" spans="1:8" ht="15.4" x14ac:dyDescent="0.3">
      <c r="A17" s="7" t="s">
        <v>76</v>
      </c>
      <c r="B17" s="8" t="s">
        <v>77</v>
      </c>
      <c r="C17" s="8">
        <v>2837</v>
      </c>
      <c r="D17" s="8">
        <v>9780</v>
      </c>
      <c r="E17" s="8">
        <v>12582</v>
      </c>
      <c r="F17" s="9">
        <f t="shared" si="1"/>
        <v>0.77730090605627089</v>
      </c>
      <c r="G17" s="8">
        <f>VLOOKUP(A17,Sheet1!B:F,3, FALSE)</f>
        <v>8984</v>
      </c>
      <c r="H17" s="9">
        <f t="shared" si="0"/>
        <v>796</v>
      </c>
    </row>
    <row r="18" spans="1:8" ht="15.4" x14ac:dyDescent="0.3">
      <c r="A18" s="7" t="s">
        <v>106</v>
      </c>
      <c r="B18" s="8" t="s">
        <v>107</v>
      </c>
      <c r="C18" s="8">
        <v>8587</v>
      </c>
      <c r="D18" s="8">
        <v>28660</v>
      </c>
      <c r="E18" s="8">
        <v>37299</v>
      </c>
      <c r="F18" s="9">
        <f t="shared" si="1"/>
        <v>0.76838521139976945</v>
      </c>
      <c r="G18" s="8">
        <f>VLOOKUP(A18,Sheet1!B:F,3, FALSE)</f>
        <v>28648</v>
      </c>
      <c r="H18" s="9">
        <f t="shared" si="0"/>
        <v>12</v>
      </c>
    </row>
    <row r="19" spans="1:8" ht="15.4" x14ac:dyDescent="0.3">
      <c r="A19" s="7" t="s">
        <v>123</v>
      </c>
      <c r="B19" s="8" t="s">
        <v>124</v>
      </c>
      <c r="C19" s="8">
        <v>2058</v>
      </c>
      <c r="D19" s="8">
        <v>16387</v>
      </c>
      <c r="E19" s="8">
        <v>22467</v>
      </c>
      <c r="F19" s="9">
        <f t="shared" si="1"/>
        <v>0.7293808697200338</v>
      </c>
      <c r="G19" s="8">
        <f>VLOOKUP(A19,Sheet1!B:F,3, FALSE)</f>
        <v>16140</v>
      </c>
      <c r="H19" s="9">
        <f t="shared" si="0"/>
        <v>247</v>
      </c>
    </row>
    <row r="20" spans="1:8" ht="15.4" x14ac:dyDescent="0.3">
      <c r="A20" s="7" t="s">
        <v>135</v>
      </c>
      <c r="B20" s="8" t="s">
        <v>136</v>
      </c>
      <c r="C20" s="8">
        <v>553</v>
      </c>
      <c r="D20" s="8">
        <v>1495</v>
      </c>
      <c r="E20" s="8">
        <v>2116</v>
      </c>
      <c r="F20" s="9">
        <f t="shared" si="1"/>
        <v>0.70652173913043481</v>
      </c>
      <c r="G20" s="8">
        <f>VLOOKUP(A20,Sheet1!B:F,3, FALSE)</f>
        <v>1495</v>
      </c>
      <c r="H20" s="9">
        <f t="shared" si="0"/>
        <v>0</v>
      </c>
    </row>
    <row r="21" spans="1:8" ht="15.4" x14ac:dyDescent="0.3">
      <c r="A21" s="7" t="s">
        <v>104</v>
      </c>
      <c r="B21" s="8" t="s">
        <v>105</v>
      </c>
      <c r="C21" s="8">
        <v>248</v>
      </c>
      <c r="D21" s="8">
        <v>889</v>
      </c>
      <c r="E21" s="8">
        <v>1267</v>
      </c>
      <c r="F21" s="9">
        <f t="shared" si="1"/>
        <v>0.7016574585635359</v>
      </c>
      <c r="G21" s="8">
        <f>VLOOKUP(A21,Sheet1!B:F,3, FALSE)</f>
        <v>808</v>
      </c>
      <c r="H21" s="9">
        <f t="shared" si="0"/>
        <v>81</v>
      </c>
    </row>
    <row r="22" spans="1:8" ht="15.4" x14ac:dyDescent="0.3">
      <c r="A22" s="7" t="s">
        <v>73</v>
      </c>
      <c r="B22" s="8" t="s">
        <v>74</v>
      </c>
      <c r="C22" s="8">
        <v>457</v>
      </c>
      <c r="D22" s="8">
        <v>773</v>
      </c>
      <c r="E22" s="8">
        <v>1161</v>
      </c>
      <c r="F22" s="9">
        <f t="shared" si="1"/>
        <v>0.66580534022394489</v>
      </c>
      <c r="G22" s="8">
        <f>VLOOKUP(A22,Sheet1!B:F,3, FALSE)</f>
        <v>763</v>
      </c>
      <c r="H22" s="9">
        <f t="shared" si="0"/>
        <v>10</v>
      </c>
    </row>
    <row r="23" spans="1:8" ht="15.4" x14ac:dyDescent="0.3">
      <c r="A23" s="7" t="s">
        <v>127</v>
      </c>
      <c r="B23" s="8" t="s">
        <v>128</v>
      </c>
      <c r="C23" s="8">
        <v>1657</v>
      </c>
      <c r="D23" s="8">
        <v>4801</v>
      </c>
      <c r="E23" s="8">
        <v>7595</v>
      </c>
      <c r="F23" s="9">
        <f t="shared" si="1"/>
        <v>0.63212639894667544</v>
      </c>
      <c r="G23" s="8">
        <f>VLOOKUP(A23,Sheet1!B:F,3, FALSE)</f>
        <v>4801</v>
      </c>
      <c r="H23" s="9">
        <f t="shared" si="0"/>
        <v>0</v>
      </c>
    </row>
    <row r="24" spans="1:8" ht="15.4" x14ac:dyDescent="0.3">
      <c r="A24" s="7" t="s">
        <v>98</v>
      </c>
      <c r="B24" s="8" t="s">
        <v>99</v>
      </c>
      <c r="C24" s="8">
        <v>285</v>
      </c>
      <c r="D24" s="8">
        <v>798</v>
      </c>
      <c r="E24" s="8">
        <v>1282</v>
      </c>
      <c r="F24" s="9">
        <f t="shared" si="1"/>
        <v>0.62246489859594378</v>
      </c>
      <c r="G24" s="8">
        <f>VLOOKUP(A24,Sheet1!B:F,3, FALSE)</f>
        <v>787</v>
      </c>
      <c r="H24" s="9">
        <f t="shared" si="0"/>
        <v>11</v>
      </c>
    </row>
    <row r="25" spans="1:8" ht="15.4" x14ac:dyDescent="0.3">
      <c r="A25" s="7" t="s">
        <v>102</v>
      </c>
      <c r="B25" s="8" t="s">
        <v>103</v>
      </c>
      <c r="C25" s="8">
        <v>580</v>
      </c>
      <c r="D25" s="8">
        <v>1490</v>
      </c>
      <c r="E25" s="8">
        <v>2536</v>
      </c>
      <c r="F25" s="9">
        <f t="shared" si="1"/>
        <v>0.58753943217665616</v>
      </c>
      <c r="G25" s="8" t="e">
        <f>VLOOKUP(A25,Sheet1!B:F,3, FALSE)</f>
        <v>#N/A</v>
      </c>
      <c r="H25" s="9" t="e">
        <f t="shared" si="0"/>
        <v>#N/A</v>
      </c>
    </row>
    <row r="26" spans="1:8" ht="15.4" x14ac:dyDescent="0.3">
      <c r="A26" s="7" t="s">
        <v>90</v>
      </c>
      <c r="B26" s="8" t="s">
        <v>91</v>
      </c>
      <c r="C26" s="8">
        <v>1102</v>
      </c>
      <c r="D26" s="8">
        <v>5394</v>
      </c>
      <c r="E26" s="8">
        <v>9223</v>
      </c>
      <c r="F26" s="9">
        <f t="shared" si="1"/>
        <v>0.5848422422205356</v>
      </c>
      <c r="G26" s="8">
        <f>VLOOKUP(A26,Sheet1!B:F,3, FALSE)</f>
        <v>6</v>
      </c>
      <c r="H26" s="9">
        <f t="shared" si="0"/>
        <v>5388</v>
      </c>
    </row>
    <row r="27" spans="1:8" ht="15.4" x14ac:dyDescent="0.3">
      <c r="A27" s="7" t="s">
        <v>129</v>
      </c>
      <c r="B27" s="8" t="s">
        <v>130</v>
      </c>
      <c r="C27" s="8">
        <v>494</v>
      </c>
      <c r="D27" s="8">
        <v>1403</v>
      </c>
      <c r="E27" s="8">
        <v>2478</v>
      </c>
      <c r="F27" s="9">
        <f t="shared" si="1"/>
        <v>0.56618240516545604</v>
      </c>
      <c r="G27" s="8" t="e">
        <f>VLOOKUP(A27,Sheet1!B:F,3, FALSE)</f>
        <v>#N/A</v>
      </c>
      <c r="H27" s="9" t="e">
        <f t="shared" si="0"/>
        <v>#N/A</v>
      </c>
    </row>
    <row r="28" spans="1:8" ht="15.4" x14ac:dyDescent="0.3">
      <c r="A28" s="7" t="s">
        <v>68</v>
      </c>
      <c r="B28" s="8" t="s">
        <v>69</v>
      </c>
      <c r="C28" s="8">
        <v>3882</v>
      </c>
      <c r="D28" s="8">
        <v>11307</v>
      </c>
      <c r="E28" s="8">
        <v>20092</v>
      </c>
      <c r="F28" s="9">
        <f t="shared" si="1"/>
        <v>0.56276129802906627</v>
      </c>
      <c r="G28" s="8">
        <f>VLOOKUP(A28,Sheet1!B:F,3, FALSE)</f>
        <v>6242</v>
      </c>
      <c r="H28" s="9">
        <f t="shared" si="0"/>
        <v>5065</v>
      </c>
    </row>
    <row r="29" spans="1:8" ht="15.4" x14ac:dyDescent="0.3">
      <c r="A29" s="7" t="s">
        <v>80</v>
      </c>
      <c r="B29" s="8" t="s">
        <v>81</v>
      </c>
      <c r="C29" s="8">
        <v>696</v>
      </c>
      <c r="D29" s="8">
        <v>2311</v>
      </c>
      <c r="E29" s="8">
        <v>4234</v>
      </c>
      <c r="F29" s="9">
        <f t="shared" si="1"/>
        <v>0.54581955597543697</v>
      </c>
      <c r="G29" s="8">
        <f>VLOOKUP(A29,Sheet1!B:F,3, FALSE)</f>
        <v>1571</v>
      </c>
      <c r="H29" s="9">
        <f t="shared" si="0"/>
        <v>740</v>
      </c>
    </row>
    <row r="30" spans="1:8" ht="15.4" x14ac:dyDescent="0.3">
      <c r="A30" s="7" t="s">
        <v>125</v>
      </c>
      <c r="B30" s="8" t="s">
        <v>126</v>
      </c>
      <c r="C30" s="8">
        <v>981</v>
      </c>
      <c r="D30" s="8">
        <v>2466</v>
      </c>
      <c r="E30" s="8">
        <v>4532</v>
      </c>
      <c r="F30" s="9">
        <f t="shared" si="1"/>
        <v>0.54413062665489853</v>
      </c>
      <c r="G30" s="8" t="e">
        <f>VLOOKUP(A30,Sheet1!B:F,3, FALSE)</f>
        <v>#N/A</v>
      </c>
      <c r="H30" s="9" t="e">
        <f t="shared" si="0"/>
        <v>#N/A</v>
      </c>
    </row>
    <row r="31" spans="1:8" ht="15.4" x14ac:dyDescent="0.3">
      <c r="A31" s="7" t="s">
        <v>82</v>
      </c>
      <c r="B31" s="8" t="s">
        <v>83</v>
      </c>
      <c r="C31" s="8">
        <v>15497</v>
      </c>
      <c r="D31" s="8">
        <v>47672</v>
      </c>
      <c r="E31" s="8">
        <v>93121</v>
      </c>
      <c r="F31" s="9">
        <f t="shared" si="1"/>
        <v>0.511936083160619</v>
      </c>
      <c r="G31" s="8">
        <f>VLOOKUP(A31,Sheet1!B:F,3, FALSE)</f>
        <v>47666</v>
      </c>
      <c r="H31" s="9">
        <f t="shared" si="0"/>
        <v>6</v>
      </c>
    </row>
    <row r="32" spans="1:8" ht="15.4" x14ac:dyDescent="0.3">
      <c r="A32" s="7" t="s">
        <v>88</v>
      </c>
      <c r="B32" s="8" t="s">
        <v>89</v>
      </c>
      <c r="C32" s="8">
        <v>4221</v>
      </c>
      <c r="D32" s="8">
        <v>13962</v>
      </c>
      <c r="E32" s="8">
        <v>27392</v>
      </c>
      <c r="F32" s="9">
        <f t="shared" si="1"/>
        <v>0.50971086448598135</v>
      </c>
      <c r="G32" s="8">
        <f>VLOOKUP(A32,Sheet1!B:F,3, FALSE)</f>
        <v>13958</v>
      </c>
      <c r="H32" s="9">
        <f t="shared" si="0"/>
        <v>4</v>
      </c>
    </row>
    <row r="33" spans="1:8" ht="15.4" x14ac:dyDescent="0.3">
      <c r="A33" s="7" t="s">
        <v>131</v>
      </c>
      <c r="B33" s="8" t="s">
        <v>132</v>
      </c>
      <c r="C33" s="8">
        <v>2439</v>
      </c>
      <c r="D33" s="8">
        <v>15284</v>
      </c>
      <c r="E33" s="8">
        <v>31248</v>
      </c>
      <c r="F33" s="9">
        <f t="shared" si="1"/>
        <v>0.48911930363543266</v>
      </c>
      <c r="G33" s="8">
        <f>VLOOKUP(A33,Sheet1!B:F,3, FALSE)</f>
        <v>15282</v>
      </c>
      <c r="H33" s="9">
        <f t="shared" si="0"/>
        <v>2</v>
      </c>
    </row>
    <row r="34" spans="1:8" ht="15.4" x14ac:dyDescent="0.3">
      <c r="A34" s="7" t="s">
        <v>96</v>
      </c>
      <c r="B34" s="8" t="s">
        <v>97</v>
      </c>
      <c r="C34" s="8">
        <v>378</v>
      </c>
      <c r="D34" s="8">
        <v>683</v>
      </c>
      <c r="E34" s="8">
        <v>1498</v>
      </c>
      <c r="F34" s="9">
        <f t="shared" si="1"/>
        <v>0.45594125500667559</v>
      </c>
      <c r="G34" s="8" t="e">
        <f>VLOOKUP(A34,Sheet1!B:F,3, FALSE)</f>
        <v>#N/A</v>
      </c>
      <c r="H34" s="9" t="e">
        <f t="shared" si="0"/>
        <v>#N/A</v>
      </c>
    </row>
    <row r="35" spans="1:8" ht="15.4" x14ac:dyDescent="0.3">
      <c r="A35" s="7" t="s">
        <v>112</v>
      </c>
      <c r="B35" s="8" t="s">
        <v>113</v>
      </c>
      <c r="C35" s="8">
        <v>263</v>
      </c>
      <c r="D35" s="8">
        <v>925</v>
      </c>
      <c r="E35" s="8">
        <v>2048</v>
      </c>
      <c r="F35" s="9">
        <f t="shared" si="1"/>
        <v>0.45166015625</v>
      </c>
      <c r="G35" s="8">
        <f>VLOOKUP(A35,Sheet1!B:F,3, FALSE)</f>
        <v>925</v>
      </c>
      <c r="H35" s="9">
        <f t="shared" si="0"/>
        <v>0</v>
      </c>
    </row>
    <row r="36" spans="1:8" ht="15.4" x14ac:dyDescent="0.3">
      <c r="A36" s="7" t="s">
        <v>92</v>
      </c>
      <c r="B36" s="8" t="s">
        <v>93</v>
      </c>
      <c r="C36" s="8">
        <v>9748</v>
      </c>
      <c r="D36" s="8">
        <v>44667</v>
      </c>
      <c r="E36" s="8">
        <v>102989</v>
      </c>
      <c r="F36" s="9">
        <f t="shared" si="1"/>
        <v>0.43370651234597868</v>
      </c>
      <c r="G36" s="8">
        <f>VLOOKUP(A36,Sheet1!B:F,3, FALSE)</f>
        <v>44667</v>
      </c>
      <c r="H36" s="9">
        <f t="shared" si="0"/>
        <v>0</v>
      </c>
    </row>
    <row r="37" spans="1:8" ht="15.4" x14ac:dyDescent="0.3">
      <c r="A37" s="7" t="s">
        <v>71</v>
      </c>
      <c r="B37" s="8" t="s">
        <v>72</v>
      </c>
      <c r="C37" s="8">
        <v>4719</v>
      </c>
      <c r="D37" s="8">
        <v>14388</v>
      </c>
      <c r="E37" s="8">
        <v>33757</v>
      </c>
      <c r="F37" s="9">
        <f t="shared" si="1"/>
        <v>0.42622270936398376</v>
      </c>
      <c r="G37" s="8">
        <f>VLOOKUP(A37,Sheet1!B:F,3, FALSE)</f>
        <v>14388</v>
      </c>
      <c r="H37" s="9">
        <f t="shared" si="0"/>
        <v>0</v>
      </c>
    </row>
    <row r="38" spans="1:8" ht="15.4" x14ac:dyDescent="0.3">
      <c r="A38" s="7" t="s">
        <v>94</v>
      </c>
      <c r="B38" s="8" t="s">
        <v>95</v>
      </c>
      <c r="C38" s="8">
        <v>8707</v>
      </c>
      <c r="D38" s="8">
        <v>27847</v>
      </c>
      <c r="E38" s="8">
        <v>68214</v>
      </c>
      <c r="F38" s="9">
        <f t="shared" si="1"/>
        <v>0.40822998211510836</v>
      </c>
      <c r="G38" s="8">
        <f>VLOOKUP(A38,Sheet1!B:F,3, FALSE)</f>
        <v>12033</v>
      </c>
      <c r="H38" s="9">
        <f t="shared" si="0"/>
        <v>15814</v>
      </c>
    </row>
    <row r="39" spans="1:8" ht="15.4" x14ac:dyDescent="0.3">
      <c r="A39" s="7" t="s">
        <v>84</v>
      </c>
      <c r="B39" s="8" t="s">
        <v>85</v>
      </c>
      <c r="C39" s="8">
        <v>1402</v>
      </c>
      <c r="D39" s="8">
        <v>6300</v>
      </c>
      <c r="E39" s="8">
        <v>16086</v>
      </c>
      <c r="F39" s="9">
        <f t="shared" si="1"/>
        <v>0.391644908616188</v>
      </c>
      <c r="G39" s="8">
        <f>VLOOKUP(A39,Sheet1!B:F,3, FALSE)</f>
        <v>6288</v>
      </c>
      <c r="H39" s="9">
        <f t="shared" si="0"/>
        <v>12</v>
      </c>
    </row>
    <row r="40" spans="1:8" ht="15.4" x14ac:dyDescent="0.3">
      <c r="A40" s="7" t="s">
        <v>121</v>
      </c>
      <c r="B40" s="8" t="s">
        <v>122</v>
      </c>
      <c r="C40" s="8">
        <v>21476</v>
      </c>
      <c r="D40" s="8">
        <v>52498</v>
      </c>
      <c r="E40" s="8">
        <v>138607</v>
      </c>
      <c r="F40" s="9">
        <f t="shared" si="1"/>
        <v>0.37875431976739993</v>
      </c>
      <c r="G40" s="8">
        <f>VLOOKUP(A40,Sheet1!B:F,3, FALSE)</f>
        <v>44447</v>
      </c>
      <c r="H40" s="9">
        <f t="shared" si="0"/>
        <v>8051</v>
      </c>
    </row>
    <row r="41" spans="1:8" ht="15.4" x14ac:dyDescent="0.3">
      <c r="A41" s="7" t="s">
        <v>78</v>
      </c>
      <c r="B41" s="8" t="s">
        <v>79</v>
      </c>
      <c r="C41" s="8">
        <v>36</v>
      </c>
      <c r="D41" s="8">
        <v>58</v>
      </c>
      <c r="E41" s="8">
        <v>188</v>
      </c>
      <c r="F41" s="9">
        <f t="shared" si="1"/>
        <v>0.30851063829787234</v>
      </c>
      <c r="G41" s="8" t="e">
        <f>VLOOKUP(A41,Sheet1!B:F,3, FALSE)</f>
        <v>#N/A</v>
      </c>
      <c r="H41" s="9" t="e">
        <f t="shared" si="0"/>
        <v>#N/A</v>
      </c>
    </row>
    <row r="42" spans="1:8" ht="15.4" x14ac:dyDescent="0.3">
      <c r="A42" s="7" t="s">
        <v>110</v>
      </c>
      <c r="B42" s="8" t="s">
        <v>111</v>
      </c>
      <c r="C42" s="8">
        <v>56</v>
      </c>
      <c r="D42" s="8">
        <v>172</v>
      </c>
      <c r="E42" s="8">
        <v>1018</v>
      </c>
      <c r="F42" s="9">
        <f t="shared" si="1"/>
        <v>0.16895874263261296</v>
      </c>
      <c r="G42" s="8">
        <f>VLOOKUP(A42,Sheet1!B:F,3, FALSE)</f>
        <v>172</v>
      </c>
      <c r="H42" s="9">
        <f t="shared" si="0"/>
        <v>0</v>
      </c>
    </row>
    <row r="43" spans="1:8" ht="15" x14ac:dyDescent="0.3">
      <c r="A43" s="7"/>
      <c r="B43" s="7"/>
      <c r="C43" s="7"/>
      <c r="D43" s="7">
        <f>SUM(D2:D42)</f>
        <v>323423</v>
      </c>
      <c r="E43" s="7"/>
      <c r="G43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Xander Peng</cp:lastModifiedBy>
  <dcterms:created xsi:type="dcterms:W3CDTF">2023-08-25T14:30:35Z</dcterms:created>
  <dcterms:modified xsi:type="dcterms:W3CDTF">2024-01-09T05:00:16Z</dcterms:modified>
</cp:coreProperties>
</file>