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vcs_pnvr_sasc\Downloads\JUN EXP\"/>
    </mc:Choice>
  </mc:AlternateContent>
  <bookViews>
    <workbookView xWindow="0" yWindow="0" windowWidth="28800" windowHeight="12300"/>
  </bookViews>
  <sheets>
    <sheet name="PRESUPUESTO" sheetId="3" r:id="rId1"/>
  </sheets>
  <externalReferences>
    <externalReference r:id="rId2"/>
  </externalReferences>
  <definedNames>
    <definedName name="_xlnm._FilterDatabase" localSheetId="0" hidden="1">PRESUPUESTO!$A$1:$H$112</definedName>
    <definedName name="_xlnm.Print_Area" localSheetId="0">PRESUPUESTO!$A$1:$H$112</definedName>
    <definedName name="BLOQUES">#REF!</definedName>
    <definedName name="Cod_par">#REF!</definedName>
    <definedName name="DATO">#REF!</definedName>
    <definedName name="DATO2">#REF!</definedName>
    <definedName name="DATO3">#REF!</definedName>
    <definedName name="DATOS">#REF!</definedName>
    <definedName name="EJECUCION">#REF!</definedName>
    <definedName name="GUIAPART">#REF!</definedName>
    <definedName name="GUIAPARTEST" localSheetId="0">#REF!</definedName>
    <definedName name="GUIAPARTEST">#REF!</definedName>
    <definedName name="PART">#REF!</definedName>
    <definedName name="PART2">#REF!</definedName>
    <definedName name="PARTIN">#REF!</definedName>
    <definedName name="PISO">#REF!</definedName>
    <definedName name="poli">#REF!</definedName>
    <definedName name="PRES">#REF!</definedName>
    <definedName name="PRESUPUESTO">#REF!</definedName>
    <definedName name="Print_Area" localSheetId="0">PRESUPUESTO!$A$1:$H$112</definedName>
    <definedName name="Print_Titles" localSheetId="0">PRESUPUESTO!$1:$1</definedName>
    <definedName name="_xlnm.Print_Titles" localSheetId="0">PRESUPUESTO!$1:$1</definedName>
    <definedName name="TO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3" l="1"/>
  <c r="H109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D104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D98" i="3"/>
  <c r="B98" i="3"/>
  <c r="D97" i="3"/>
  <c r="F96" i="3"/>
  <c r="H96" i="3" s="1"/>
  <c r="E96" i="3"/>
  <c r="D96" i="3"/>
  <c r="F95" i="3"/>
  <c r="H95" i="3" s="1"/>
  <c r="E95" i="3"/>
  <c r="D95" i="3"/>
  <c r="D94" i="3"/>
  <c r="F93" i="3"/>
  <c r="E93" i="3"/>
  <c r="D93" i="3"/>
  <c r="B93" i="3"/>
  <c r="D92" i="3"/>
  <c r="F91" i="3"/>
  <c r="H91" i="3" s="1"/>
  <c r="E91" i="3"/>
  <c r="D91" i="3"/>
  <c r="F90" i="3"/>
  <c r="H90" i="3" s="1"/>
  <c r="E90" i="3"/>
  <c r="D90" i="3"/>
  <c r="F89" i="3"/>
  <c r="H89" i="3" s="1"/>
  <c r="E89" i="3"/>
  <c r="D89" i="3"/>
  <c r="D88" i="3"/>
  <c r="F87" i="3"/>
  <c r="H87" i="3" s="1"/>
  <c r="E87" i="3"/>
  <c r="D87" i="3"/>
  <c r="F86" i="3"/>
  <c r="H86" i="3" s="1"/>
  <c r="E86" i="3"/>
  <c r="D86" i="3"/>
  <c r="F85" i="3"/>
  <c r="H85" i="3" s="1"/>
  <c r="E85" i="3"/>
  <c r="D85" i="3"/>
  <c r="F84" i="3"/>
  <c r="H84" i="3" s="1"/>
  <c r="E84" i="3"/>
  <c r="D84" i="3"/>
  <c r="D83" i="3"/>
  <c r="F82" i="3"/>
  <c r="H82" i="3" s="1"/>
  <c r="E82" i="3"/>
  <c r="D82" i="3"/>
  <c r="F81" i="3"/>
  <c r="H81" i="3" s="1"/>
  <c r="E81" i="3"/>
  <c r="D81" i="3"/>
  <c r="F80" i="3"/>
  <c r="H80" i="3" s="1"/>
  <c r="E80" i="3"/>
  <c r="D80" i="3"/>
  <c r="D79" i="3"/>
  <c r="F78" i="3"/>
  <c r="H78" i="3" s="1"/>
  <c r="E78" i="3"/>
  <c r="D78" i="3"/>
  <c r="F77" i="3"/>
  <c r="E77" i="3"/>
  <c r="D77" i="3"/>
  <c r="D76" i="3"/>
  <c r="D75" i="3"/>
  <c r="F74" i="3"/>
  <c r="H74" i="3" s="1"/>
  <c r="E74" i="3"/>
  <c r="D74" i="3"/>
  <c r="F73" i="3"/>
  <c r="E73" i="3"/>
  <c r="D73" i="3"/>
  <c r="D72" i="3"/>
  <c r="D71" i="3"/>
  <c r="F70" i="3"/>
  <c r="H70" i="3" s="1"/>
  <c r="E70" i="3"/>
  <c r="D70" i="3"/>
  <c r="B70" i="3"/>
  <c r="A70" i="3"/>
  <c r="F69" i="3"/>
  <c r="H69" i="3" s="1"/>
  <c r="E69" i="3"/>
  <c r="D69" i="3"/>
  <c r="F68" i="3"/>
  <c r="H68" i="3" s="1"/>
  <c r="E68" i="3"/>
  <c r="D68" i="3"/>
  <c r="D67" i="3"/>
  <c r="F66" i="3"/>
  <c r="H66" i="3" s="1"/>
  <c r="E66" i="3"/>
  <c r="D66" i="3"/>
  <c r="F65" i="3"/>
  <c r="H65" i="3" s="1"/>
  <c r="E65" i="3"/>
  <c r="D65" i="3"/>
  <c r="D64" i="3"/>
  <c r="B64" i="3"/>
  <c r="D63" i="3"/>
  <c r="F62" i="3"/>
  <c r="H62" i="3" s="1"/>
  <c r="E62" i="3"/>
  <c r="D62" i="3"/>
  <c r="C62" i="3"/>
  <c r="B62" i="3"/>
  <c r="A62" i="3"/>
  <c r="F61" i="3"/>
  <c r="H61" i="3" s="1"/>
  <c r="E61" i="3"/>
  <c r="D61" i="3"/>
  <c r="C61" i="3"/>
  <c r="B61" i="3"/>
  <c r="A61" i="3"/>
  <c r="F60" i="3"/>
  <c r="H60" i="3" s="1"/>
  <c r="E60" i="3"/>
  <c r="D60" i="3"/>
  <c r="C60" i="3"/>
  <c r="B60" i="3"/>
  <c r="A60" i="3"/>
  <c r="F59" i="3"/>
  <c r="H59" i="3" s="1"/>
  <c r="E59" i="3"/>
  <c r="D59" i="3"/>
  <c r="C59" i="3"/>
  <c r="B59" i="3"/>
  <c r="A59" i="3"/>
  <c r="D58" i="3"/>
  <c r="B58" i="3"/>
  <c r="A58" i="3"/>
  <c r="D57" i="3"/>
  <c r="F56" i="3"/>
  <c r="E56" i="3"/>
  <c r="D56" i="3"/>
  <c r="C56" i="3"/>
  <c r="B56" i="3"/>
  <c r="A56" i="3"/>
  <c r="F55" i="3"/>
  <c r="H55" i="3" s="1"/>
  <c r="E55" i="3"/>
  <c r="D55" i="3"/>
  <c r="C55" i="3"/>
  <c r="B55" i="3"/>
  <c r="A55" i="3"/>
  <c r="F54" i="3"/>
  <c r="H54" i="3" s="1"/>
  <c r="E54" i="3"/>
  <c r="D54" i="3"/>
  <c r="C54" i="3"/>
  <c r="B54" i="3"/>
  <c r="A54" i="3"/>
  <c r="D53" i="3"/>
  <c r="B53" i="3"/>
  <c r="A53" i="3"/>
  <c r="D52" i="3"/>
  <c r="F51" i="3"/>
  <c r="H51" i="3" s="1"/>
  <c r="E51" i="3"/>
  <c r="D51" i="3"/>
  <c r="C51" i="3"/>
  <c r="B51" i="3"/>
  <c r="A51" i="3"/>
  <c r="F50" i="3"/>
  <c r="H50" i="3" s="1"/>
  <c r="E50" i="3"/>
  <c r="D50" i="3"/>
  <c r="C50" i="3"/>
  <c r="B50" i="3"/>
  <c r="A50" i="3"/>
  <c r="D49" i="3"/>
  <c r="A49" i="3"/>
  <c r="F48" i="3"/>
  <c r="E48" i="3"/>
  <c r="D48" i="3"/>
  <c r="C48" i="3"/>
  <c r="A48" i="3"/>
  <c r="F47" i="3"/>
  <c r="H47" i="3" s="1"/>
  <c r="E47" i="3"/>
  <c r="D47" i="3"/>
  <c r="A47" i="3"/>
  <c r="D46" i="3"/>
  <c r="A46" i="3"/>
  <c r="F45" i="3"/>
  <c r="H45" i="3" s="1"/>
  <c r="E45" i="3"/>
  <c r="D45" i="3"/>
  <c r="C45" i="3"/>
  <c r="B45" i="3"/>
  <c r="A45" i="3"/>
  <c r="F44" i="3"/>
  <c r="H44" i="3" s="1"/>
  <c r="E44" i="3"/>
  <c r="D44" i="3"/>
  <c r="C44" i="3"/>
  <c r="B44" i="3"/>
  <c r="A44" i="3"/>
  <c r="F43" i="3"/>
  <c r="H43" i="3" s="1"/>
  <c r="E43" i="3"/>
  <c r="D43" i="3"/>
  <c r="C43" i="3"/>
  <c r="B43" i="3"/>
  <c r="A43" i="3"/>
  <c r="F42" i="3"/>
  <c r="H42" i="3" s="1"/>
  <c r="E42" i="3"/>
  <c r="D42" i="3"/>
  <c r="C42" i="3"/>
  <c r="B42" i="3"/>
  <c r="A42" i="3"/>
  <c r="D41" i="3"/>
  <c r="B41" i="3"/>
  <c r="A41" i="3"/>
  <c r="D40" i="3"/>
  <c r="A40" i="3"/>
  <c r="F39" i="3"/>
  <c r="H39" i="3" s="1"/>
  <c r="E39" i="3"/>
  <c r="D39" i="3"/>
  <c r="C39" i="3"/>
  <c r="B39" i="3"/>
  <c r="A39" i="3"/>
  <c r="F38" i="3"/>
  <c r="H38" i="3" s="1"/>
  <c r="E38" i="3"/>
  <c r="D38" i="3"/>
  <c r="C38" i="3"/>
  <c r="B38" i="3"/>
  <c r="A38" i="3"/>
  <c r="F37" i="3"/>
  <c r="H37" i="3" s="1"/>
  <c r="E37" i="3"/>
  <c r="D37" i="3"/>
  <c r="C37" i="3"/>
  <c r="B37" i="3"/>
  <c r="A37" i="3"/>
  <c r="F36" i="3"/>
  <c r="H36" i="3" s="1"/>
  <c r="E36" i="3"/>
  <c r="D36" i="3"/>
  <c r="C36" i="3"/>
  <c r="B36" i="3"/>
  <c r="A36" i="3"/>
  <c r="F35" i="3"/>
  <c r="H35" i="3" s="1"/>
  <c r="E35" i="3"/>
  <c r="D35" i="3"/>
  <c r="C35" i="3"/>
  <c r="B35" i="3"/>
  <c r="A35" i="3"/>
  <c r="F34" i="3"/>
  <c r="H34" i="3" s="1"/>
  <c r="E34" i="3"/>
  <c r="D34" i="3"/>
  <c r="C34" i="3"/>
  <c r="B34" i="3"/>
  <c r="A34" i="3"/>
  <c r="D33" i="3"/>
  <c r="B33" i="3"/>
  <c r="A33" i="3"/>
  <c r="F32" i="3"/>
  <c r="H32" i="3" s="1"/>
  <c r="E32" i="3"/>
  <c r="D32" i="3"/>
  <c r="C32" i="3"/>
  <c r="B32" i="3"/>
  <c r="A32" i="3"/>
  <c r="F31" i="3"/>
  <c r="H31" i="3" s="1"/>
  <c r="E31" i="3"/>
  <c r="D31" i="3"/>
  <c r="C31" i="3"/>
  <c r="B31" i="3"/>
  <c r="A31" i="3"/>
  <c r="F30" i="3"/>
  <c r="H30" i="3" s="1"/>
  <c r="E30" i="3"/>
  <c r="D30" i="3"/>
  <c r="C30" i="3"/>
  <c r="B30" i="3"/>
  <c r="A30" i="3"/>
  <c r="F29" i="3"/>
  <c r="H29" i="3" s="1"/>
  <c r="E29" i="3"/>
  <c r="D29" i="3"/>
  <c r="C29" i="3"/>
  <c r="B29" i="3"/>
  <c r="A29" i="3"/>
  <c r="D28" i="3"/>
  <c r="B28" i="3"/>
  <c r="A28" i="3"/>
  <c r="F27" i="3"/>
  <c r="H27" i="3" s="1"/>
  <c r="E27" i="3"/>
  <c r="D27" i="3"/>
  <c r="C27" i="3"/>
  <c r="B27" i="3"/>
  <c r="A27" i="3"/>
  <c r="F26" i="3"/>
  <c r="H26" i="3" s="1"/>
  <c r="E26" i="3"/>
  <c r="D26" i="3"/>
  <c r="C26" i="3"/>
  <c r="B26" i="3"/>
  <c r="A26" i="3"/>
  <c r="F25" i="3"/>
  <c r="H25" i="3" s="1"/>
  <c r="E25" i="3"/>
  <c r="D25" i="3"/>
  <c r="C25" i="3"/>
  <c r="B25" i="3"/>
  <c r="A25" i="3"/>
  <c r="F24" i="3"/>
  <c r="H24" i="3" s="1"/>
  <c r="E24" i="3"/>
  <c r="D24" i="3"/>
  <c r="C24" i="3"/>
  <c r="B24" i="3"/>
  <c r="A24" i="3"/>
  <c r="D23" i="3"/>
  <c r="B23" i="3"/>
  <c r="A23" i="3"/>
  <c r="D22" i="3"/>
  <c r="A22" i="3"/>
  <c r="F21" i="3"/>
  <c r="H21" i="3" s="1"/>
  <c r="E21" i="3"/>
  <c r="D21" i="3"/>
  <c r="C21" i="3"/>
  <c r="B21" i="3"/>
  <c r="A21" i="3"/>
  <c r="F20" i="3"/>
  <c r="H20" i="3" s="1"/>
  <c r="E20" i="3"/>
  <c r="D20" i="3"/>
  <c r="C20" i="3"/>
  <c r="B20" i="3"/>
  <c r="A20" i="3"/>
  <c r="F19" i="3"/>
  <c r="H19" i="3" s="1"/>
  <c r="E19" i="3"/>
  <c r="D19" i="3"/>
  <c r="C19" i="3"/>
  <c r="B19" i="3"/>
  <c r="A19" i="3"/>
  <c r="D18" i="3"/>
  <c r="B18" i="3"/>
  <c r="A18" i="3"/>
  <c r="D17" i="3"/>
  <c r="A17" i="3"/>
  <c r="F16" i="3"/>
  <c r="H16" i="3" s="1"/>
  <c r="E16" i="3"/>
  <c r="D16" i="3"/>
  <c r="C16" i="3"/>
  <c r="B16" i="3"/>
  <c r="A16" i="3"/>
  <c r="F15" i="3"/>
  <c r="H15" i="3" s="1"/>
  <c r="E15" i="3"/>
  <c r="D15" i="3"/>
  <c r="C15" i="3"/>
  <c r="B15" i="3"/>
  <c r="A15" i="3"/>
  <c r="F14" i="3"/>
  <c r="H14" i="3" s="1"/>
  <c r="E14" i="3"/>
  <c r="D14" i="3"/>
  <c r="C14" i="3"/>
  <c r="B14" i="3"/>
  <c r="A14" i="3"/>
  <c r="D13" i="3"/>
  <c r="B13" i="3"/>
  <c r="A13" i="3"/>
  <c r="D12" i="3"/>
  <c r="A12" i="3"/>
  <c r="F11" i="3"/>
  <c r="H11" i="3" s="1"/>
  <c r="E11" i="3"/>
  <c r="D11" i="3"/>
  <c r="C11" i="3"/>
  <c r="B11" i="3"/>
  <c r="A11" i="3"/>
  <c r="F10" i="3"/>
  <c r="H10" i="3" s="1"/>
  <c r="E10" i="3"/>
  <c r="D10" i="3"/>
  <c r="C10" i="3"/>
  <c r="B10" i="3"/>
  <c r="A10" i="3"/>
  <c r="F9" i="3"/>
  <c r="H9" i="3" s="1"/>
  <c r="E9" i="3"/>
  <c r="D9" i="3"/>
  <c r="C9" i="3"/>
  <c r="B9" i="3"/>
  <c r="A9" i="3"/>
  <c r="F8" i="3"/>
  <c r="H8" i="3" s="1"/>
  <c r="E8" i="3"/>
  <c r="D8" i="3"/>
  <c r="C8" i="3"/>
  <c r="B8" i="3"/>
  <c r="A8" i="3"/>
  <c r="D7" i="3"/>
  <c r="B7" i="3"/>
  <c r="A7" i="3"/>
  <c r="F6" i="3"/>
  <c r="H6" i="3" s="1"/>
  <c r="H5" i="3" s="1"/>
  <c r="E6" i="3"/>
  <c r="D6" i="3"/>
  <c r="C6" i="3"/>
  <c r="B6" i="3"/>
  <c r="A6" i="3"/>
  <c r="D5" i="3"/>
  <c r="B5" i="3"/>
  <c r="A5" i="3"/>
  <c r="F4" i="3"/>
  <c r="H4" i="3" s="1"/>
  <c r="H3" i="3" s="1"/>
  <c r="E4" i="3"/>
  <c r="D4" i="3"/>
  <c r="C4" i="3"/>
  <c r="B4" i="3"/>
  <c r="A4" i="3"/>
  <c r="D3" i="3"/>
  <c r="B3" i="3"/>
  <c r="A3" i="3"/>
  <c r="D2" i="3"/>
  <c r="A2" i="3"/>
  <c r="H107" i="3" l="1"/>
  <c r="H23" i="3"/>
  <c r="H83" i="3"/>
  <c r="H101" i="3"/>
  <c r="H105" i="3"/>
  <c r="H64" i="3"/>
  <c r="H48" i="3"/>
  <c r="H46" i="3" s="1"/>
  <c r="H73" i="3"/>
  <c r="H102" i="3"/>
  <c r="H28" i="3"/>
  <c r="H41" i="3"/>
  <c r="H40" i="3" s="1"/>
  <c r="H104" i="3"/>
  <c r="H7" i="3"/>
  <c r="H2" i="3" s="1"/>
  <c r="H49" i="3"/>
  <c r="H18" i="3"/>
  <c r="H17" i="3" s="1"/>
  <c r="H33" i="3"/>
  <c r="H93" i="3"/>
  <c r="H92" i="3" s="1"/>
  <c r="H77" i="3"/>
  <c r="H76" i="3" s="1"/>
  <c r="H100" i="3"/>
  <c r="H88" i="3"/>
  <c r="H67" i="3"/>
  <c r="H79" i="3"/>
  <c r="H94" i="3"/>
  <c r="H106" i="3"/>
  <c r="H56" i="3"/>
  <c r="H58" i="3"/>
  <c r="H57" i="3" s="1"/>
  <c r="H99" i="3"/>
  <c r="H13" i="3"/>
  <c r="H12" i="3" s="1"/>
  <c r="H72" i="3" l="1"/>
  <c r="H71" i="3" s="1"/>
  <c r="H103" i="3"/>
  <c r="H63" i="3"/>
  <c r="H22" i="3"/>
  <c r="H75" i="3"/>
  <c r="H53" i="3"/>
  <c r="H52" i="3" s="1"/>
  <c r="H98" i="3"/>
  <c r="H97" i="3" l="1"/>
  <c r="H108" i="3" l="1"/>
  <c r="H110" i="3" l="1"/>
  <c r="H112" i="3" l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======
ID#AAAAyTIndRQ
Intel    (2022-07-20 09:11:19)
Pegar o transcribir precios unitarios del S10</t>
        </r>
      </text>
    </comment>
  </commentList>
</comments>
</file>

<file path=xl/sharedStrings.xml><?xml version="1.0" encoding="utf-8"?>
<sst xmlns="http://schemas.openxmlformats.org/spreadsheetml/2006/main" count="13" uniqueCount="13">
  <si>
    <t>Item</t>
  </si>
  <si>
    <t>Descripción</t>
  </si>
  <si>
    <t>Und.</t>
  </si>
  <si>
    <t>Metrado</t>
  </si>
  <si>
    <t>P.U.</t>
  </si>
  <si>
    <t>Parcial</t>
  </si>
  <si>
    <t>COSTO DIRECTO</t>
  </si>
  <si>
    <t>CD</t>
  </si>
  <si>
    <t>COSTO INDIRECTO</t>
  </si>
  <si>
    <t>CI</t>
  </si>
  <si>
    <t>COSTO TOTAL</t>
  </si>
  <si>
    <t>APORTE</t>
  </si>
  <si>
    <t>FINANCIA PNVR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</si>
</sst>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&quot;.&quot;"/>
    <numFmt numFmtId="165" formatCode="#,##0.0000"/>
    <numFmt numFmtId="166" formatCode="_ [$S/.-280A]\ * #,##0.00_ ;_ [$S/.-280A]\ * \-#,##0.00_ ;_ [$S/.-280A]\ * &quot;-&quot;??_ ;_ @_ "/>
  </numFmts>
  <fonts count="18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sz val="8"/>
      <color rgb="FFFF0000"/>
      <name val="Arial Narrow"/>
      <family val="2"/>
    </font>
    <font>
      <b/>
      <sz val="8"/>
      <color rgb="FFFF0000"/>
      <name val="Arial"/>
      <family val="2"/>
    </font>
    <font>
      <b/>
      <sz val="8"/>
      <color rgb="FF0000FF"/>
      <name val="Arial Narrow"/>
      <family val="2"/>
    </font>
    <font>
      <sz val="8"/>
      <color theme="1"/>
      <name val="Arial"/>
      <family val="2"/>
    </font>
    <font>
      <b/>
      <sz val="8"/>
      <color rgb="FF0000FF"/>
      <name val="Arial"/>
      <family val="2"/>
    </font>
    <font>
      <sz val="8"/>
      <color theme="1"/>
      <name val="Arial Narrow"/>
      <family val="2"/>
    </font>
    <font>
      <sz val="8"/>
      <color rgb="FFFF0000"/>
      <name val="Arial"/>
      <family val="2"/>
    </font>
    <font>
      <sz val="8"/>
      <color rgb="FF339966"/>
      <name val="Arial"/>
      <family val="2"/>
    </font>
    <font>
      <b/>
      <sz val="8"/>
      <color rgb="FF0000CC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00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4" fontId="3" fillId="3" borderId="4" xfId="0" applyNumberFormat="1" applyFont="1" applyFill="1" applyBorder="1" applyAlignment="1">
      <alignment vertical="center"/>
    </xf>
    <xf numFmtId="164" fontId="4" fillId="3" borderId="4" xfId="0" applyNumberFormat="1" applyFont="1" applyFill="1" applyBorder="1" applyAlignment="1">
      <alignment horizontal="left" vertical="center"/>
    </xf>
    <xf numFmtId="4" fontId="5" fillId="3" borderId="4" xfId="0" applyNumberFormat="1" applyFont="1" applyFill="1" applyBorder="1" applyAlignment="1">
      <alignment vertical="center"/>
    </xf>
    <xf numFmtId="4" fontId="6" fillId="3" borderId="4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horizontal="left" vertical="center"/>
    </xf>
    <xf numFmtId="164" fontId="7" fillId="3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left" vertical="center" indent="1"/>
    </xf>
    <xf numFmtId="164" fontId="7" fillId="3" borderId="4" xfId="0" applyNumberFormat="1" applyFont="1" applyFill="1" applyBorder="1" applyAlignment="1">
      <alignment horizontal="left" vertical="center" indent="2"/>
    </xf>
    <xf numFmtId="164" fontId="7" fillId="3" borderId="4" xfId="0" applyNumberFormat="1" applyFont="1" applyFill="1" applyBorder="1" applyAlignment="1">
      <alignment horizontal="left" vertical="center" indent="1"/>
    </xf>
    <xf numFmtId="4" fontId="8" fillId="3" borderId="4" xfId="0" applyNumberFormat="1" applyFont="1" applyFill="1" applyBorder="1" applyAlignment="1">
      <alignment vertical="center"/>
    </xf>
    <xf numFmtId="4" fontId="9" fillId="3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4" fontId="10" fillId="3" borderId="4" xfId="0" applyNumberFormat="1" applyFont="1" applyFill="1" applyBorder="1" applyAlignment="1">
      <alignment horizontal="left" vertical="center"/>
    </xf>
    <xf numFmtId="164" fontId="11" fillId="3" borderId="4" xfId="0" applyNumberFormat="1" applyFont="1" applyFill="1" applyBorder="1" applyAlignment="1">
      <alignment horizontal="left" vertical="center"/>
    </xf>
    <xf numFmtId="164" fontId="12" fillId="0" borderId="1" xfId="0" applyNumberFormat="1" applyFont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164" fontId="12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vertical="center"/>
    </xf>
    <xf numFmtId="4" fontId="13" fillId="0" borderId="4" xfId="0" applyNumberFormat="1" applyFont="1" applyBorder="1" applyAlignment="1">
      <alignment vertical="center"/>
    </xf>
    <xf numFmtId="166" fontId="13" fillId="0" borderId="4" xfId="0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65" fontId="13" fillId="3" borderId="4" xfId="0" applyNumberFormat="1" applyFont="1" applyFill="1" applyBorder="1" applyAlignment="1">
      <alignment vertical="center"/>
    </xf>
    <xf numFmtId="4" fontId="13" fillId="3" borderId="4" xfId="0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3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%20007%20-CD-%20ULTI%20AGUAS%20DE%20NIE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FIERRO y clavos"/>
      <sheetName val="DATOS BASE"/>
      <sheetName val="METRADO DE ACERO2 "/>
      <sheetName val="PLL. METRADOS"/>
      <sheetName val="RESU METRADO"/>
      <sheetName val="PRESUPUESTO"/>
      <sheetName val="Hoja1"/>
      <sheetName val="PRESU RESUMEN"/>
      <sheetName val="APORTE"/>
      <sheetName val="REL INSUMOS"/>
      <sheetName val="APORTE PNVR ADOBE"/>
      <sheetName val="REL INSUMOS APORTE"/>
      <sheetName val="REL INSUMOS NE"/>
      <sheetName val="APORTES 1"/>
      <sheetName val="Distancia de Transporte"/>
      <sheetName val="FLETE MATERIALES"/>
      <sheetName val="Descripción y ubic de punt"/>
      <sheetName val="FLETE  AGREGADOS yPIEDRA"/>
      <sheetName val="BOTIQUIN"/>
      <sheetName val="REL INSUMOS TOTAL"/>
      <sheetName val="REL DE INSUMOS APORTEEEE"/>
      <sheetName val="RELACION DE INSUMOS NE"/>
      <sheetName val="SEGURIDAD Y SALUD"/>
      <sheetName val="CRON. VAL."/>
      <sheetName val="CRON. ADQUI."/>
      <sheetName val="CRON. G.M.O."/>
      <sheetName val="DESEM"/>
      <sheetName val="HERRAMIENTAS"/>
    </sheetNames>
    <sheetDataSet>
      <sheetData sheetId="0"/>
      <sheetData sheetId="1"/>
      <sheetData sheetId="2"/>
      <sheetData sheetId="3"/>
      <sheetData sheetId="4">
        <row r="17">
          <cell r="B17">
            <v>1</v>
          </cell>
          <cell r="E17" t="str">
            <v>OBRAS PROVISIONALES, TRABAJOS PRELIMINARES, SEGURIDAD Y SALUD</v>
          </cell>
        </row>
        <row r="18">
          <cell r="B18">
            <v>1</v>
          </cell>
          <cell r="C18">
            <v>1</v>
          </cell>
          <cell r="E18" t="str">
            <v xml:space="preserve">   TRABAJOS PRELIMINARES</v>
          </cell>
        </row>
        <row r="19">
          <cell r="B19">
            <v>1</v>
          </cell>
          <cell r="C19">
            <v>1</v>
          </cell>
          <cell r="D19">
            <v>1</v>
          </cell>
          <cell r="E19" t="str">
            <v xml:space="preserve">      CARTEL DE OBRA 4.00 X 2.50</v>
          </cell>
          <cell r="F19" t="str">
            <v>und</v>
          </cell>
          <cell r="G19">
            <v>1</v>
          </cell>
        </row>
        <row r="20">
          <cell r="B20">
            <v>1</v>
          </cell>
          <cell r="C20">
            <v>2</v>
          </cell>
          <cell r="E20" t="str">
            <v xml:space="preserve">   TRAZO NIVELES Y REPLANTEO PRELIMINAR</v>
          </cell>
        </row>
        <row r="21">
          <cell r="B21">
            <v>1</v>
          </cell>
          <cell r="C21">
            <v>2</v>
          </cell>
          <cell r="D21">
            <v>1</v>
          </cell>
          <cell r="E21" t="str">
            <v xml:space="preserve">      TRAZO NIVELES Y REPLANTEO PRELIMINAR</v>
          </cell>
          <cell r="F21" t="str">
            <v>m2</v>
          </cell>
          <cell r="G21">
            <v>2236.25</v>
          </cell>
        </row>
        <row r="22">
          <cell r="B22">
            <v>1</v>
          </cell>
          <cell r="C22">
            <v>3</v>
          </cell>
          <cell r="E22" t="str">
            <v xml:space="preserve">   SEGURIDAD Y SALUD</v>
          </cell>
        </row>
        <row r="23">
          <cell r="B23">
            <v>1</v>
          </cell>
          <cell r="C23">
            <v>3</v>
          </cell>
          <cell r="D23">
            <v>1</v>
          </cell>
          <cell r="E23" t="str">
            <v xml:space="preserve">      EQUIPOS DE SEGURIDAD INDIVIDUAL</v>
          </cell>
          <cell r="F23" t="str">
            <v>glb</v>
          </cell>
          <cell r="G23">
            <v>1</v>
          </cell>
        </row>
        <row r="24">
          <cell r="B24">
            <v>1</v>
          </cell>
          <cell r="C24">
            <v>3</v>
          </cell>
          <cell r="D24">
            <v>2</v>
          </cell>
          <cell r="E24" t="str">
            <v xml:space="preserve">      EQUIPOS DE SEGURIDAD COLECTIVA</v>
          </cell>
          <cell r="F24" t="str">
            <v>glb</v>
          </cell>
          <cell r="G24">
            <v>1</v>
          </cell>
        </row>
        <row r="25">
          <cell r="B25">
            <v>1</v>
          </cell>
          <cell r="C25">
            <v>3</v>
          </cell>
          <cell r="D25">
            <v>3</v>
          </cell>
          <cell r="E25" t="str">
            <v xml:space="preserve">      SEÑALIZACION TEMPORAL DE SEGURIDAD</v>
          </cell>
          <cell r="F25" t="str">
            <v>glb</v>
          </cell>
          <cell r="G25">
            <v>1</v>
          </cell>
        </row>
        <row r="26">
          <cell r="B26">
            <v>1</v>
          </cell>
          <cell r="C26">
            <v>3</v>
          </cell>
          <cell r="D26">
            <v>4</v>
          </cell>
          <cell r="E26" t="str">
            <v xml:space="preserve">      CAPACITACION EN SALUD Y SEGURIDAD</v>
          </cell>
          <cell r="F26" t="str">
            <v>glb</v>
          </cell>
          <cell r="G26">
            <v>1</v>
          </cell>
        </row>
        <row r="27">
          <cell r="B27">
            <v>2</v>
          </cell>
          <cell r="E27" t="str">
            <v>MOVIMIENTO DE TIERRAS</v>
          </cell>
        </row>
        <row r="28">
          <cell r="B28">
            <v>2</v>
          </cell>
          <cell r="C28">
            <v>1</v>
          </cell>
          <cell r="E28" t="str">
            <v xml:space="preserve">   EXCAVACIONES</v>
          </cell>
        </row>
        <row r="29">
          <cell r="B29">
            <v>2</v>
          </cell>
          <cell r="C29">
            <v>1</v>
          </cell>
          <cell r="D29">
            <v>1</v>
          </cell>
          <cell r="E29" t="str">
            <v xml:space="preserve">      EXCAVACION DE TERRENO MANUAL (APORTE)</v>
          </cell>
          <cell r="F29" t="str">
            <v>m3</v>
          </cell>
          <cell r="G29">
            <v>357.28</v>
          </cell>
        </row>
        <row r="30">
          <cell r="B30">
            <v>2</v>
          </cell>
          <cell r="C30">
            <v>1</v>
          </cell>
          <cell r="D30">
            <v>2</v>
          </cell>
          <cell r="E30" t="str">
            <v xml:space="preserve">      NIVELACION INTERIOR Y APISONADO MANUAL (APORTE)</v>
          </cell>
          <cell r="F30" t="str">
            <v>m2</v>
          </cell>
          <cell r="G30">
            <v>1323.25</v>
          </cell>
        </row>
        <row r="31">
          <cell r="B31">
            <v>2</v>
          </cell>
          <cell r="C31">
            <v>1</v>
          </cell>
          <cell r="D31">
            <v>3</v>
          </cell>
          <cell r="E31" t="str">
            <v xml:space="preserve">      SUELO MEJORADO E= 27CM (APORTE)</v>
          </cell>
          <cell r="F31" t="str">
            <v>m3</v>
          </cell>
          <cell r="G31">
            <v>275.29000000000002</v>
          </cell>
        </row>
        <row r="32">
          <cell r="B32">
            <v>3</v>
          </cell>
          <cell r="E32" t="str">
            <v>OBRAS DE CONCRETO SIMPLE</v>
          </cell>
        </row>
        <row r="33">
          <cell r="B33">
            <v>3</v>
          </cell>
          <cell r="C33">
            <v>1</v>
          </cell>
          <cell r="E33" t="str">
            <v xml:space="preserve">   CIMIENTOS</v>
          </cell>
        </row>
        <row r="34">
          <cell r="B34">
            <v>3</v>
          </cell>
          <cell r="C34">
            <v>1</v>
          </cell>
          <cell r="D34">
            <v>1</v>
          </cell>
          <cell r="E34" t="str">
            <v xml:space="preserve">      CONCRETO EN SOBRECIMIENTO MEZCLA 1:8 + 25% P.M VR</v>
          </cell>
          <cell r="F34" t="str">
            <v>m3</v>
          </cell>
          <cell r="G34">
            <v>38.07</v>
          </cell>
        </row>
        <row r="35">
          <cell r="B35">
            <v>3</v>
          </cell>
          <cell r="C35">
            <v>1</v>
          </cell>
          <cell r="D35">
            <v>2</v>
          </cell>
          <cell r="E35" t="str">
            <v xml:space="preserve">      ENCOFRADO Y DESENCOFRADO DE SOBRECIMIENTOS</v>
          </cell>
          <cell r="F35" t="str">
            <v>m2</v>
          </cell>
          <cell r="G35">
            <v>543.9</v>
          </cell>
        </row>
        <row r="36">
          <cell r="B36">
            <v>3</v>
          </cell>
          <cell r="C36">
            <v>1</v>
          </cell>
          <cell r="D36">
            <v>3</v>
          </cell>
          <cell r="E36" t="str">
            <v xml:space="preserve">      SOLADO f'c=100 Kg/cm2</v>
          </cell>
          <cell r="F36" t="str">
            <v>m2</v>
          </cell>
          <cell r="G36">
            <v>433.86</v>
          </cell>
        </row>
        <row r="37">
          <cell r="B37">
            <v>4</v>
          </cell>
          <cell r="E37" t="str">
            <v>OBRAS DE CONCRETO ARMADO</v>
          </cell>
        </row>
        <row r="38">
          <cell r="B38">
            <v>4</v>
          </cell>
          <cell r="C38">
            <v>1</v>
          </cell>
          <cell r="E38" t="str">
            <v xml:space="preserve">CONCRETO </v>
          </cell>
        </row>
        <row r="39">
          <cell r="B39">
            <v>4</v>
          </cell>
          <cell r="C39">
            <v>1</v>
          </cell>
          <cell r="D39">
            <v>1</v>
          </cell>
          <cell r="E39" t="str">
            <v xml:space="preserve">      CONCRETO f'c=175 Kg/cm2 PARA PLATEA DE CIMENTACION</v>
          </cell>
          <cell r="F39" t="str">
            <v>m3</v>
          </cell>
          <cell r="G39">
            <v>266.19</v>
          </cell>
        </row>
        <row r="40">
          <cell r="B40">
            <v>4</v>
          </cell>
          <cell r="C40">
            <v>1</v>
          </cell>
          <cell r="D40">
            <v>2</v>
          </cell>
          <cell r="E40" t="str">
            <v xml:space="preserve">      CONCRETO f'c=175 Kg/cm2 PARA COLUMNAS</v>
          </cell>
          <cell r="F40" t="str">
            <v>m3</v>
          </cell>
          <cell r="G40">
            <v>67.040000000000006</v>
          </cell>
        </row>
        <row r="41">
          <cell r="B41">
            <v>4</v>
          </cell>
          <cell r="C41">
            <v>1</v>
          </cell>
          <cell r="D41">
            <v>3</v>
          </cell>
          <cell r="E41" t="str">
            <v xml:space="preserve">      CONCRETO f´c=175 Kg/cm2 PARA VIGAS</v>
          </cell>
          <cell r="F41" t="str">
            <v>m3</v>
          </cell>
          <cell r="G41">
            <v>37.57</v>
          </cell>
        </row>
        <row r="42">
          <cell r="B42">
            <v>4</v>
          </cell>
          <cell r="C42">
            <v>1</v>
          </cell>
          <cell r="D42">
            <v>4</v>
          </cell>
          <cell r="E42" t="str">
            <v xml:space="preserve">      CONCRETO f'c= 175 Kg/cm2 PARA VIGA DE CIERRE SUPERIOR</v>
          </cell>
          <cell r="F42" t="str">
            <v>m3</v>
          </cell>
          <cell r="G42">
            <v>12.47</v>
          </cell>
        </row>
        <row r="43">
          <cell r="B43">
            <v>4</v>
          </cell>
          <cell r="C43">
            <v>2</v>
          </cell>
          <cell r="E43" t="str">
            <v xml:space="preserve">ENCOFRADO Y DESENCOFRADO     </v>
          </cell>
        </row>
        <row r="44">
          <cell r="B44">
            <v>4</v>
          </cell>
          <cell r="C44">
            <v>2</v>
          </cell>
          <cell r="D44">
            <v>1</v>
          </cell>
          <cell r="E44" t="str">
            <v>ENCOFRADO Y DESENCOFRADO DE PLATEA DE CIMENTACION</v>
          </cell>
          <cell r="F44" t="str">
            <v>m2</v>
          </cell>
          <cell r="G44">
            <v>326.33999999999997</v>
          </cell>
        </row>
        <row r="45">
          <cell r="B45">
            <v>4</v>
          </cell>
          <cell r="C45">
            <v>2</v>
          </cell>
          <cell r="D45">
            <v>2</v>
          </cell>
          <cell r="E45" t="str">
            <v xml:space="preserve">      ENCOFRADO Y DESENCOFRADO DE COLUMNAS</v>
          </cell>
          <cell r="F45" t="str">
            <v>m2</v>
          </cell>
          <cell r="G45">
            <v>523.69000000000005</v>
          </cell>
        </row>
        <row r="46">
          <cell r="B46">
            <v>4</v>
          </cell>
          <cell r="C46">
            <v>2</v>
          </cell>
          <cell r="D46">
            <v>3</v>
          </cell>
          <cell r="E46" t="str">
            <v xml:space="preserve">      ENCOFRADO Y DESENCOFRADO DE VIGAS</v>
          </cell>
          <cell r="F46" t="str">
            <v>m2</v>
          </cell>
          <cell r="G46">
            <v>547.41</v>
          </cell>
        </row>
        <row r="47">
          <cell r="B47">
            <v>4</v>
          </cell>
          <cell r="C47">
            <v>2</v>
          </cell>
          <cell r="D47">
            <v>4</v>
          </cell>
          <cell r="E47" t="str">
            <v xml:space="preserve">      ENCOFRADO Y DESENCOFRADO DE VIGA DE CIERRE SUPERIOR</v>
          </cell>
          <cell r="F47" t="str">
            <v>m2</v>
          </cell>
          <cell r="G47">
            <v>167.83</v>
          </cell>
        </row>
        <row r="48">
          <cell r="B48">
            <v>4</v>
          </cell>
          <cell r="C48">
            <v>3</v>
          </cell>
          <cell r="E48" t="str">
            <v>ACERO CORRUGADO</v>
          </cell>
        </row>
        <row r="49">
          <cell r="B49">
            <v>4</v>
          </cell>
          <cell r="C49">
            <v>3</v>
          </cell>
          <cell r="D49">
            <v>1</v>
          </cell>
          <cell r="E49" t="str">
            <v xml:space="preserve">      ACERO CORRUGADO fy=4200 kg/cm2 PARA CIMIENTOS (REFUERZOS)</v>
          </cell>
          <cell r="F49" t="str">
            <v>kg</v>
          </cell>
          <cell r="G49">
            <v>2297.8200000000002</v>
          </cell>
        </row>
        <row r="50">
          <cell r="B50">
            <v>4</v>
          </cell>
          <cell r="C50">
            <v>3</v>
          </cell>
          <cell r="D50">
            <v>2</v>
          </cell>
          <cell r="E50" t="str">
            <v xml:space="preserve">      ACERO CORRUGADO fy=4200 kg/cm2 PARA PLATEA DE CIMENTACION</v>
          </cell>
          <cell r="F50" t="str">
            <v>kg</v>
          </cell>
          <cell r="G50">
            <v>4747.68</v>
          </cell>
        </row>
        <row r="51">
          <cell r="B51">
            <v>4</v>
          </cell>
          <cell r="C51">
            <v>3</v>
          </cell>
          <cell r="D51">
            <v>3</v>
          </cell>
          <cell r="E51" t="str">
            <v xml:space="preserve">      ACERO CORRUGADO fy=4200 kg/cm2 PARA VIGA DE CIMENTACION</v>
          </cell>
          <cell r="F51" t="str">
            <v>kg</v>
          </cell>
          <cell r="G51">
            <v>5412.12</v>
          </cell>
        </row>
        <row r="52">
          <cell r="B52">
            <v>4</v>
          </cell>
          <cell r="C52">
            <v>3</v>
          </cell>
          <cell r="D52">
            <v>4</v>
          </cell>
          <cell r="E52" t="str">
            <v xml:space="preserve">      ACERO CORRUGADO fy=4200 kg/cm2 EN COLUMNAS</v>
          </cell>
          <cell r="F52" t="str">
            <v>kg</v>
          </cell>
          <cell r="G52">
            <v>10560.06</v>
          </cell>
        </row>
        <row r="53">
          <cell r="B53">
            <v>4</v>
          </cell>
          <cell r="C53">
            <v>3</v>
          </cell>
          <cell r="D53">
            <v>5</v>
          </cell>
          <cell r="E53" t="str">
            <v xml:space="preserve">      ACERO CORRUGADO fy=4200 kg/cm2 EN VIGAS</v>
          </cell>
          <cell r="F53" t="str">
            <v>kg</v>
          </cell>
          <cell r="G53">
            <v>4552.38</v>
          </cell>
        </row>
        <row r="54">
          <cell r="B54">
            <v>4</v>
          </cell>
          <cell r="C54">
            <v>3</v>
          </cell>
          <cell r="D54">
            <v>6</v>
          </cell>
          <cell r="E54" t="str">
            <v xml:space="preserve">      ACERO CORRUGADO fy=4200 kg/cm2 EN VIGAS TIJERAL (VIGAS INCLINADA)</v>
          </cell>
          <cell r="F54" t="str">
            <v>kg</v>
          </cell>
          <cell r="G54">
            <v>1727.46</v>
          </cell>
        </row>
        <row r="55">
          <cell r="B55">
            <v>5</v>
          </cell>
          <cell r="E55" t="str">
            <v>ESTRUCTURA METÁLICA</v>
          </cell>
        </row>
        <row r="56">
          <cell r="B56">
            <v>5</v>
          </cell>
          <cell r="C56">
            <v>1</v>
          </cell>
          <cell r="E56" t="str">
            <v>TIJERAL Y RETICULARES</v>
          </cell>
        </row>
        <row r="57">
          <cell r="B57">
            <v>5</v>
          </cell>
          <cell r="C57">
            <v>1</v>
          </cell>
          <cell r="D57">
            <v>1</v>
          </cell>
          <cell r="E57" t="str">
            <v>TIJERAL TIPO DE ACERO LAC 80X40X2.0mm (APOYADO EN VIGA)</v>
          </cell>
          <cell r="F57" t="str">
            <v>und</v>
          </cell>
          <cell r="G57">
            <v>84</v>
          </cell>
        </row>
        <row r="58">
          <cell r="B58">
            <v>5</v>
          </cell>
          <cell r="C58">
            <v>1</v>
          </cell>
          <cell r="D58">
            <v>2</v>
          </cell>
          <cell r="E58" t="str">
            <v>TIJERAL TIPO DE ACERO LAC 80X40X2.0mm (LIBRE)</v>
          </cell>
          <cell r="F58" t="str">
            <v>und</v>
          </cell>
          <cell r="G58">
            <v>42</v>
          </cell>
        </row>
        <row r="59">
          <cell r="B59">
            <v>5</v>
          </cell>
          <cell r="C59">
            <v>1</v>
          </cell>
          <cell r="D59">
            <v>3</v>
          </cell>
          <cell r="E59" t="str">
            <v>CORREAS DE ACERO LAC 40X60X2.0mm</v>
          </cell>
          <cell r="F59" t="str">
            <v>m</v>
          </cell>
          <cell r="G59">
            <v>3795.12</v>
          </cell>
        </row>
        <row r="60">
          <cell r="B60">
            <v>5</v>
          </cell>
          <cell r="C60">
            <v>1</v>
          </cell>
          <cell r="D60">
            <v>4</v>
          </cell>
          <cell r="E60" t="str">
            <v>FRISO (ARRIOSTRE DE CORREA FIERRO LAC 40X60mm e=2.0 mm</v>
          </cell>
          <cell r="F60" t="str">
            <v>m</v>
          </cell>
          <cell r="G60">
            <v>709.97</v>
          </cell>
        </row>
        <row r="61">
          <cell r="B61">
            <v>6</v>
          </cell>
          <cell r="E61" t="str">
            <v>COBERTURA</v>
          </cell>
        </row>
        <row r="62">
          <cell r="B62">
            <v>6</v>
          </cell>
          <cell r="E62" t="str">
            <v xml:space="preserve">   COBERTURA DE CALAMINA PLANCHA ONDULADA GALVANIZADA PREPINTADA</v>
          </cell>
          <cell r="F62" t="str">
            <v>m2</v>
          </cell>
          <cell r="G62">
            <v>2808.39</v>
          </cell>
        </row>
        <row r="63">
          <cell r="E63" t="str">
            <v xml:space="preserve">   CUMBRERA PLANCHA GALVANIZADA O SIMILAR e= 0.30mm</v>
          </cell>
          <cell r="F63" t="str">
            <v>m</v>
          </cell>
          <cell r="G63">
            <v>316.26</v>
          </cell>
        </row>
        <row r="64">
          <cell r="B64">
            <v>7</v>
          </cell>
          <cell r="E64" t="str">
            <v>CIELO RASOS</v>
          </cell>
        </row>
        <row r="65">
          <cell r="B65">
            <v>7</v>
          </cell>
          <cell r="C65">
            <v>1</v>
          </cell>
          <cell r="E65" t="str">
            <v>CIELO RASO CON FIBROCEMENTO 4mm 1.2m X 2.40m</v>
          </cell>
          <cell r="F65" t="str">
            <v>m2</v>
          </cell>
          <cell r="G65">
            <v>1383.73</v>
          </cell>
        </row>
        <row r="66">
          <cell r="B66">
            <v>7</v>
          </cell>
          <cell r="C66">
            <v>2</v>
          </cell>
          <cell r="E66" t="str">
            <v>POLIESTIRENO EXPANDIDO e=1"</v>
          </cell>
          <cell r="F66" t="str">
            <v>m2</v>
          </cell>
          <cell r="G66">
            <v>1383.73</v>
          </cell>
        </row>
        <row r="67">
          <cell r="E67" t="str">
            <v>MUROS Y TABIQUES DE ALBAÑILERIA</v>
          </cell>
        </row>
        <row r="68">
          <cell r="B68">
            <v>8</v>
          </cell>
          <cell r="C68">
            <v>1</v>
          </cell>
          <cell r="E68" t="str">
            <v>MUROS Y TABIQUES</v>
          </cell>
        </row>
        <row r="69">
          <cell r="B69">
            <v>8</v>
          </cell>
          <cell r="C69">
            <v>1</v>
          </cell>
          <cell r="D69">
            <v>1</v>
          </cell>
          <cell r="E69" t="str">
            <v xml:space="preserve">   SUMINISTRO BLOQUETA DE CONCRETO LISO ENTERO .14 X .19 X .39 M</v>
          </cell>
          <cell r="F69" t="str">
            <v>und</v>
          </cell>
          <cell r="G69">
            <v>22428</v>
          </cell>
        </row>
        <row r="70">
          <cell r="B70">
            <v>8</v>
          </cell>
          <cell r="C70">
            <v>1</v>
          </cell>
          <cell r="D70">
            <v>2</v>
          </cell>
          <cell r="E70" t="str">
            <v xml:space="preserve">   SUMINISTRO BLOQUETA DE CONCRETO LISO MEDIO .14 X .19 X .39 M</v>
          </cell>
          <cell r="F70" t="str">
            <v>und</v>
          </cell>
          <cell r="G70">
            <v>6300</v>
          </cell>
        </row>
        <row r="71">
          <cell r="B71">
            <v>8</v>
          </cell>
          <cell r="C71">
            <v>1</v>
          </cell>
          <cell r="D71">
            <v>3</v>
          </cell>
          <cell r="E71" t="str">
            <v xml:space="preserve">   MURO CON BLOQUETA DE CONCRETO</v>
          </cell>
          <cell r="F71" t="str">
            <v>m2</v>
          </cell>
          <cell r="G71">
            <v>2106.67</v>
          </cell>
        </row>
        <row r="72">
          <cell r="E72" t="str">
            <v>REVOQUES ENLUCIDOS Y MOLDURAS</v>
          </cell>
        </row>
        <row r="73">
          <cell r="B73">
            <v>9</v>
          </cell>
          <cell r="C73">
            <v>1</v>
          </cell>
          <cell r="E73" t="str">
            <v>TARRAJEO VESTIDURAS Y DERRAMES</v>
          </cell>
        </row>
        <row r="74">
          <cell r="B74">
            <v>9</v>
          </cell>
          <cell r="C74">
            <v>1</v>
          </cell>
          <cell r="D74">
            <v>1</v>
          </cell>
          <cell r="E74" t="str">
            <v>DERRAME EN  PUERTAS Y VENTANAS</v>
          </cell>
          <cell r="F74" t="str">
            <v>m</v>
          </cell>
          <cell r="G74">
            <v>870.24</v>
          </cell>
        </row>
        <row r="75">
          <cell r="B75">
            <v>9</v>
          </cell>
          <cell r="C75">
            <v>1</v>
          </cell>
          <cell r="D75">
            <v>2</v>
          </cell>
          <cell r="E75" t="str">
            <v>CENEFAS EN  VENTANAS</v>
          </cell>
          <cell r="F75" t="str">
            <v>m</v>
          </cell>
          <cell r="G75">
            <v>1587.6</v>
          </cell>
        </row>
        <row r="76">
          <cell r="B76">
            <v>9</v>
          </cell>
          <cell r="C76">
            <v>1</v>
          </cell>
          <cell r="D76">
            <v>3</v>
          </cell>
          <cell r="E76" t="str">
            <v>TARRAJEO DE VIGAS Y DINTELES INTERNO Y EXTERNO</v>
          </cell>
          <cell r="F76" t="str">
            <v>m2</v>
          </cell>
          <cell r="G76">
            <v>715.24</v>
          </cell>
        </row>
        <row r="77">
          <cell r="B77">
            <v>9</v>
          </cell>
          <cell r="C77">
            <v>1</v>
          </cell>
          <cell r="D77">
            <v>4</v>
          </cell>
          <cell r="E77" t="str">
            <v>TARRAJEO DE COLUMNAS</v>
          </cell>
          <cell r="F77" t="str">
            <v>m2</v>
          </cell>
          <cell r="G77">
            <v>466.08</v>
          </cell>
        </row>
        <row r="78">
          <cell r="E78" t="str">
            <v>PISOS Y PAVIMENTOS</v>
          </cell>
        </row>
        <row r="79">
          <cell r="C79">
            <v>1</v>
          </cell>
          <cell r="E79" t="str">
            <v xml:space="preserve">   PISOS</v>
          </cell>
        </row>
        <row r="80">
          <cell r="E80" t="str">
            <v xml:space="preserve">      PISO DE CEMENTO SEMIPULIDO e=2" inc/bruñado</v>
          </cell>
          <cell r="G80">
            <v>1125.18</v>
          </cell>
        </row>
        <row r="81">
          <cell r="E81" t="str">
            <v xml:space="preserve">      JUNTAS ASFALTICAS DE 1 1/2" X 4"</v>
          </cell>
          <cell r="F81" t="str">
            <v>m</v>
          </cell>
          <cell r="G81">
            <v>113.4</v>
          </cell>
        </row>
        <row r="82">
          <cell r="E82" t="str">
            <v xml:space="preserve">   VEREDAS</v>
          </cell>
        </row>
        <row r="83">
          <cell r="B83">
            <v>10</v>
          </cell>
          <cell r="C83">
            <v>2</v>
          </cell>
          <cell r="E83" t="str">
            <v xml:space="preserve">      NIVELACION RELLENO Y APISONADO e=4" C/MAT. PROP- VEREDA (APORTE)</v>
          </cell>
          <cell r="F83" t="str">
            <v>m2</v>
          </cell>
          <cell r="G83">
            <v>119.7</v>
          </cell>
        </row>
        <row r="84">
          <cell r="E84" t="str">
            <v xml:space="preserve">      VEREDA EXTERIOR DE CONCRETO e= 4" ACABADO SEMIPULIDO BRUÑA INC/DADO</v>
          </cell>
          <cell r="F84" t="str">
            <v>m2</v>
          </cell>
          <cell r="G84">
            <v>138.18</v>
          </cell>
        </row>
        <row r="85">
          <cell r="E85" t="str">
            <v xml:space="preserve">      ENCOFRADO Y DESENCOFRADO DE VEREDAS</v>
          </cell>
          <cell r="F85" t="str">
            <v>m2</v>
          </cell>
          <cell r="G85">
            <v>42.42</v>
          </cell>
        </row>
        <row r="86">
          <cell r="E86" t="str">
            <v>ZOCALOS Y CONTRAZOCALOS</v>
          </cell>
        </row>
        <row r="87">
          <cell r="E87" t="str">
            <v>ZOCALOS</v>
          </cell>
        </row>
        <row r="88">
          <cell r="E88" t="str">
            <v>ZOCALO DE CEMENTO SOBRE MURO EXTERIOR H=0.60 CM INC/BRUÑAS</v>
          </cell>
          <cell r="F88" t="str">
            <v>m2</v>
          </cell>
          <cell r="G88">
            <v>542.80999999999995</v>
          </cell>
        </row>
        <row r="89">
          <cell r="E89" t="str">
            <v>CONTRAZOCALO DE CEMENTO PULIDO H=0.265 CM INC/BRUÑAS</v>
          </cell>
          <cell r="F89" t="str">
            <v>m2</v>
          </cell>
          <cell r="G89">
            <v>336.76</v>
          </cell>
        </row>
        <row r="90">
          <cell r="E90" t="str">
            <v>PUERTAS Y VENTANAS</v>
          </cell>
        </row>
        <row r="91">
          <cell r="E91" t="str">
            <v xml:space="preserve">   PUERTA</v>
          </cell>
        </row>
        <row r="92">
          <cell r="E92" t="str">
            <v xml:space="preserve">      PUERTA DE MADERA DE TABLERO REBAJADO 2.285x 0.985 PANEL MADERA MACHIHEMBRADA</v>
          </cell>
          <cell r="F92" t="str">
            <v>und</v>
          </cell>
          <cell r="G92">
            <v>42</v>
          </cell>
        </row>
        <row r="93">
          <cell r="E93" t="str">
            <v xml:space="preserve">      PUERTA CONTRAPLACADA 2.285 X 0.83 TRIPLAY 4mm</v>
          </cell>
          <cell r="F93" t="str">
            <v>und</v>
          </cell>
          <cell r="G93">
            <v>84</v>
          </cell>
        </row>
        <row r="94">
          <cell r="E94" t="str">
            <v xml:space="preserve">   VENTANAS</v>
          </cell>
        </row>
        <row r="95">
          <cell r="E95" t="str">
            <v xml:space="preserve">      VENTANA CORREDIZA DE ALUMINIO 1.21 X 1.42 4mm y sup de 3mm (V1)</v>
          </cell>
          <cell r="F95" t="str">
            <v>und</v>
          </cell>
          <cell r="G95">
            <v>126</v>
          </cell>
        </row>
        <row r="96">
          <cell r="E96" t="str">
            <v xml:space="preserve">      VENTANA CORREDIZA DE ALUMINIO 0.95 X 1.42 4mm y sup de 3mm (V2)</v>
          </cell>
          <cell r="F96" t="str">
            <v>und</v>
          </cell>
          <cell r="G96">
            <v>42</v>
          </cell>
        </row>
        <row r="97">
          <cell r="E97" t="str">
            <v xml:space="preserve">      VENTANA DE VENTILACION CON MOSQUITERO (V3)</v>
          </cell>
          <cell r="F97" t="str">
            <v>und</v>
          </cell>
          <cell r="G97">
            <v>168</v>
          </cell>
        </row>
        <row r="98">
          <cell r="E98" t="str">
            <v>PINTURAS</v>
          </cell>
        </row>
        <row r="99">
          <cell r="E99" t="str">
            <v>PINTURA EN INTERIORES (CIELO RASO)</v>
          </cell>
          <cell r="F99" t="str">
            <v>m2</v>
          </cell>
          <cell r="G99">
            <v>1383.73</v>
          </cell>
        </row>
        <row r="100">
          <cell r="E100" t="str">
            <v xml:space="preserve">PINTURA DE COLUMNAS </v>
          </cell>
          <cell r="F100" t="str">
            <v>m2</v>
          </cell>
          <cell r="G100">
            <v>466.08</v>
          </cell>
        </row>
        <row r="101">
          <cell r="E101" t="str">
            <v>PINTURA DE VIGAS Y DINTELES  INTERIOR Y EXTERIOR</v>
          </cell>
          <cell r="F101" t="str">
            <v>m2</v>
          </cell>
          <cell r="G101">
            <v>961.02</v>
          </cell>
        </row>
        <row r="102">
          <cell r="E102" t="str">
            <v>PINTURA ESMALTE EN ZOCALOS</v>
          </cell>
          <cell r="F102" t="str">
            <v>m2</v>
          </cell>
          <cell r="G102">
            <v>542.64</v>
          </cell>
        </row>
        <row r="103">
          <cell r="E103" t="str">
            <v>INSTALACIONES SANITARIAS</v>
          </cell>
        </row>
        <row r="104">
          <cell r="C104">
            <v>1</v>
          </cell>
          <cell r="E104" t="str">
            <v>CANALETA DE PLANCHA GALVANIZADA SEGÚN DISEÑO e=0.30mm</v>
          </cell>
          <cell r="F104" t="str">
            <v>glb</v>
          </cell>
          <cell r="G104">
            <v>42</v>
          </cell>
        </row>
        <row r="105">
          <cell r="E105" t="str">
            <v xml:space="preserve">MONTANTE DE DRENAJE PLUVIAL PVC 3" </v>
          </cell>
          <cell r="F105" t="str">
            <v>glb</v>
          </cell>
          <cell r="G105">
            <v>42</v>
          </cell>
        </row>
        <row r="106">
          <cell r="E106" t="str">
            <v>DADO DE CONCRETO PARA PROTECCION DE TUBERIA PLUVIAL</v>
          </cell>
          <cell r="F106" t="str">
            <v>und</v>
          </cell>
          <cell r="G106">
            <v>84</v>
          </cell>
        </row>
        <row r="107">
          <cell r="E107" t="str">
            <v>INSTALACIONES ELECTRICAS</v>
          </cell>
        </row>
        <row r="108">
          <cell r="C108">
            <v>1</v>
          </cell>
          <cell r="E108" t="str">
            <v>INSTALACIONES ELECTRICAS EN MODULO</v>
          </cell>
          <cell r="F108" t="str">
            <v>glb</v>
          </cell>
          <cell r="G108">
            <v>42</v>
          </cell>
        </row>
        <row r="109">
          <cell r="E109" t="str">
            <v>MITIGACION DE IMPACTO AMBIENTAL</v>
          </cell>
        </row>
        <row r="110">
          <cell r="E110" t="str">
            <v>MITIGACION DEL IMPACTO AMBIENTAL (APORTE)</v>
          </cell>
          <cell r="F110" t="str">
            <v>glb</v>
          </cell>
          <cell r="G110">
            <v>42</v>
          </cell>
        </row>
        <row r="111">
          <cell r="E111" t="str">
            <v>LIMPIEZA FINAL DE OBRA (APORTE)</v>
          </cell>
          <cell r="F111" t="str">
            <v>und</v>
          </cell>
          <cell r="G111">
            <v>42</v>
          </cell>
        </row>
        <row r="112">
          <cell r="E112" t="str">
            <v>FLETE Y TRANSPORTE</v>
          </cell>
        </row>
        <row r="113">
          <cell r="E113" t="str">
            <v>FLETE Y TRANSPORTE DE MATERIALES</v>
          </cell>
        </row>
        <row r="114">
          <cell r="E114" t="str">
            <v xml:space="preserve">      FLETE TERRESTRE TRANSPORTE DE MATERIAL DEL PROVEEDOR AL ALMACEN (INC. CARGA-DESCARGA)</v>
          </cell>
          <cell r="F114" t="str">
            <v>glb</v>
          </cell>
          <cell r="G114">
            <v>1</v>
          </cell>
        </row>
        <row r="115">
          <cell r="E115" t="str">
            <v xml:space="preserve">      FLETE TERRESTRE TRANSP. MATERIALES DE ALMACEN A PUNTA DE CARRETERA (INC. CARGA-DESCARGA)</v>
          </cell>
          <cell r="F115" t="str">
            <v>glb</v>
          </cell>
          <cell r="G115">
            <v>1</v>
          </cell>
        </row>
        <row r="116">
          <cell r="E116" t="str">
            <v xml:space="preserve">      FLETE RURAL DE ACEMILA PARA TRANSPORTE DE MATERIALES PUNTA DE CARRETERA A VIVIENDA (APORTE)</v>
          </cell>
          <cell r="F116" t="str">
            <v>glb</v>
          </cell>
          <cell r="G116">
            <v>1</v>
          </cell>
        </row>
        <row r="117">
          <cell r="E117" t="str">
            <v xml:space="preserve">      ACOMPAÑAMIENTO CARGA Y DESCARGA TRANSP. DE MATERIALES EN ACEMILA (APORTE)</v>
          </cell>
          <cell r="F117" t="str">
            <v>glb</v>
          </cell>
          <cell r="G117">
            <v>1</v>
          </cell>
        </row>
        <row r="118">
          <cell r="E118" t="str">
            <v>FLETE Y TRANSPORTE DE AGREGADO Y PIEDRA</v>
          </cell>
        </row>
        <row r="119">
          <cell r="E119" t="str">
            <v xml:space="preserve">      FLETE TERRESTRE TRANSPORTE DE AGREGADOS DEL PROVEDOR A PUNTA DE CARRETERA (INC. CARGA Y DESC.)</v>
          </cell>
          <cell r="F119" t="str">
            <v>glb</v>
          </cell>
          <cell r="G119">
            <v>1</v>
          </cell>
        </row>
        <row r="120">
          <cell r="E120" t="str">
            <v xml:space="preserve">      FLETE TERRESTRE TRANS. PIEDRA DE CANTERA A PUNTA DE CARRETERA (INC. CARGA-DESCARGA)</v>
          </cell>
          <cell r="F120" t="str">
            <v>glb</v>
          </cell>
          <cell r="G120">
            <v>1</v>
          </cell>
        </row>
        <row r="121">
          <cell r="E121" t="str">
            <v xml:space="preserve">      FLETE RURAL DE ACEMILA TRANS. DE AGREGADO Y PIEDRA PUNTA DE CARRETERA O CANTERA A VIVIENDA (APORTE)</v>
          </cell>
          <cell r="F121" t="str">
            <v>glb</v>
          </cell>
          <cell r="G121">
            <v>1</v>
          </cell>
        </row>
        <row r="122">
          <cell r="E122" t="str">
            <v xml:space="preserve">      ACOMPAÑAMIENTO CARGA Y DESCARGA TRANSP. DE AGREGADO Y PIEDRA EN ACEMILA (APORTE)</v>
          </cell>
          <cell r="F122" t="str">
            <v>glb</v>
          </cell>
          <cell r="G122">
            <v>1</v>
          </cell>
        </row>
      </sheetData>
      <sheetData sheetId="5"/>
      <sheetData sheetId="6"/>
      <sheetData sheetId="7">
        <row r="43">
          <cell r="E43">
            <v>245465.41</v>
          </cell>
        </row>
      </sheetData>
      <sheetData sheetId="8">
        <row r="41">
          <cell r="I41">
            <v>132095.63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55">
          <cell r="E155">
            <v>80710.929999999993</v>
          </cell>
        </row>
        <row r="156">
          <cell r="E156">
            <v>57000.99</v>
          </cell>
        </row>
        <row r="157">
          <cell r="F157">
            <v>15554.37</v>
          </cell>
        </row>
        <row r="160">
          <cell r="F160">
            <v>11521.76</v>
          </cell>
        </row>
      </sheetData>
      <sheetData sheetId="16"/>
      <sheetData sheetId="17">
        <row r="142">
          <cell r="D142">
            <v>78784.61</v>
          </cell>
        </row>
        <row r="143">
          <cell r="D143">
            <v>1769.67</v>
          </cell>
        </row>
        <row r="144">
          <cell r="E144">
            <v>14143.24</v>
          </cell>
        </row>
        <row r="147">
          <cell r="E147">
            <v>10476.469999999999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112"/>
  <sheetViews>
    <sheetView tabSelected="1" view="pageBreakPreview" topLeftCell="A34" zoomScaleNormal="100" zoomScaleSheetLayoutView="100" workbookViewId="0">
      <selection activeCell="L54" sqref="L54"/>
    </sheetView>
  </sheetViews>
  <sheetFormatPr baseColWidth="10" defaultColWidth="14.42578125" defaultRowHeight="15" customHeight="1" outlineLevelRow="2" x14ac:dyDescent="0.25"/>
  <cols>
    <col min="1" max="3" width="4.85546875" customWidth="1"/>
    <col min="4" max="4" width="82" customWidth="1"/>
    <col min="5" max="5" width="11.7109375" customWidth="1"/>
    <col min="6" max="6" width="17.7109375" customWidth="1"/>
    <col min="7" max="7" width="8.7109375" customWidth="1"/>
    <col min="8" max="8" width="12.28515625" customWidth="1"/>
    <col min="9" max="11" width="11.42578125" customWidth="1"/>
  </cols>
  <sheetData>
    <row r="1" spans="1:11" ht="23.25" customHeight="1" x14ac:dyDescent="0.25">
      <c r="A1" s="37" t="s">
        <v>0</v>
      </c>
      <c r="B1" s="38"/>
      <c r="C1" s="39"/>
      <c r="D1" s="1" t="s">
        <v>1</v>
      </c>
      <c r="E1" s="1" t="s">
        <v>2</v>
      </c>
      <c r="F1" s="2" t="s">
        <v>3</v>
      </c>
      <c r="G1" s="3" t="s">
        <v>4</v>
      </c>
      <c r="H1" s="3" t="s">
        <v>5</v>
      </c>
      <c r="I1" s="31"/>
      <c r="J1" s="31"/>
      <c r="K1" s="31"/>
    </row>
    <row r="2" spans="1:11" ht="13.5" customHeight="1" x14ac:dyDescent="0.25">
      <c r="A2" s="4">
        <f>'[1]RESU METRADO'!B17</f>
        <v>1</v>
      </c>
      <c r="B2" s="4"/>
      <c r="C2" s="4"/>
      <c r="D2" s="4" t="str">
        <f>'[1]RESU METRADO'!E17</f>
        <v>OBRAS PROVISIONALES, TRABAJOS PRELIMINARES, SEGURIDAD Y SALUD</v>
      </c>
      <c r="E2" s="5"/>
      <c r="F2" s="6"/>
      <c r="G2" s="6"/>
      <c r="H2" s="6">
        <f>H3+H5+H7</f>
        <v>18366.78</v>
      </c>
      <c r="I2" s="32"/>
      <c r="J2" s="32"/>
      <c r="K2" s="32"/>
    </row>
    <row r="3" spans="1:11" ht="13.5" customHeight="1" outlineLevel="1" x14ac:dyDescent="0.25">
      <c r="A3" s="7">
        <f>'[1]RESU METRADO'!B18</f>
        <v>1</v>
      </c>
      <c r="B3" s="7">
        <f>'[1]RESU METRADO'!C18</f>
        <v>1</v>
      </c>
      <c r="C3" s="7"/>
      <c r="D3" s="7" t="str">
        <f>'[1]RESU METRADO'!E18</f>
        <v xml:space="preserve">   TRABAJOS PRELIMINARES</v>
      </c>
      <c r="E3" s="5"/>
      <c r="F3" s="8"/>
      <c r="G3" s="8"/>
      <c r="H3" s="9">
        <f>SUM(H4)</f>
        <v>1111.21</v>
      </c>
      <c r="I3" s="34"/>
      <c r="J3" s="34"/>
      <c r="K3" s="34"/>
    </row>
    <row r="4" spans="1:11" ht="13.5" customHeight="1" outlineLevel="2" x14ac:dyDescent="0.25">
      <c r="A4" s="10">
        <f>'[1]RESU METRADO'!B19</f>
        <v>1</v>
      </c>
      <c r="B4" s="10">
        <f>'[1]RESU METRADO'!C19</f>
        <v>1</v>
      </c>
      <c r="C4" s="10">
        <f>'[1]RESU METRADO'!D19</f>
        <v>1</v>
      </c>
      <c r="D4" s="10" t="str">
        <f>'[1]RESU METRADO'!E19</f>
        <v xml:space="preserve">      CARTEL DE OBRA 4.00 X 2.50</v>
      </c>
      <c r="E4" s="11" t="str">
        <f>'[1]RESU METRADO'!F19</f>
        <v>und</v>
      </c>
      <c r="F4" s="8">
        <f>'[1]RESU METRADO'!G19</f>
        <v>1</v>
      </c>
      <c r="G4" s="8">
        <v>1111.21</v>
      </c>
      <c r="H4" s="8">
        <f>ROUND(F4*G4,2)</f>
        <v>1111.21</v>
      </c>
      <c r="I4" s="33"/>
      <c r="J4" s="33"/>
      <c r="K4" s="33"/>
    </row>
    <row r="5" spans="1:11" ht="13.5" customHeight="1" outlineLevel="1" x14ac:dyDescent="0.25">
      <c r="A5" s="7">
        <f>'[1]RESU METRADO'!B20</f>
        <v>1</v>
      </c>
      <c r="B5" s="7">
        <f>'[1]RESU METRADO'!C20</f>
        <v>2</v>
      </c>
      <c r="C5" s="7"/>
      <c r="D5" s="7" t="str">
        <f>'[1]RESU METRADO'!E20</f>
        <v xml:space="preserve">   TRAZO NIVELES Y REPLANTEO PRELIMINAR</v>
      </c>
      <c r="E5" s="5"/>
      <c r="F5" s="8"/>
      <c r="G5" s="8"/>
      <c r="H5" s="9">
        <f>SUM(H6)</f>
        <v>2616.41</v>
      </c>
      <c r="I5" s="34"/>
      <c r="J5" s="34"/>
      <c r="K5" s="34"/>
    </row>
    <row r="6" spans="1:11" ht="13.5" customHeight="1" outlineLevel="2" x14ac:dyDescent="0.25">
      <c r="A6" s="10">
        <f>'[1]RESU METRADO'!B21</f>
        <v>1</v>
      </c>
      <c r="B6" s="10">
        <f>'[1]RESU METRADO'!C21</f>
        <v>2</v>
      </c>
      <c r="C6" s="10">
        <f>'[1]RESU METRADO'!D21</f>
        <v>1</v>
      </c>
      <c r="D6" s="10" t="str">
        <f>'[1]RESU METRADO'!E21</f>
        <v xml:space="preserve">      TRAZO NIVELES Y REPLANTEO PRELIMINAR</v>
      </c>
      <c r="E6" s="11" t="str">
        <f>'[1]RESU METRADO'!F21</f>
        <v>m2</v>
      </c>
      <c r="F6" s="8">
        <f>'[1]RESU METRADO'!G21</f>
        <v>2236.25</v>
      </c>
      <c r="G6" s="8">
        <v>1.17</v>
      </c>
      <c r="H6" s="8">
        <f>ROUND(F6*G6,2)</f>
        <v>2616.41</v>
      </c>
      <c r="I6" s="33"/>
      <c r="J6" s="33"/>
      <c r="K6" s="33"/>
    </row>
    <row r="7" spans="1:11" ht="13.5" customHeight="1" outlineLevel="1" x14ac:dyDescent="0.25">
      <c r="A7" s="7">
        <f>'[1]RESU METRADO'!B22</f>
        <v>1</v>
      </c>
      <c r="B7" s="7">
        <f>'[1]RESU METRADO'!C22</f>
        <v>3</v>
      </c>
      <c r="C7" s="7"/>
      <c r="D7" s="7" t="str">
        <f>'[1]RESU METRADO'!E22</f>
        <v xml:space="preserve">   SEGURIDAD Y SALUD</v>
      </c>
      <c r="E7" s="5"/>
      <c r="F7" s="8"/>
      <c r="G7" s="8"/>
      <c r="H7" s="9">
        <f>SUM(H8:H11)</f>
        <v>14639.16</v>
      </c>
      <c r="I7" s="34"/>
      <c r="J7" s="34"/>
      <c r="K7" s="34"/>
    </row>
    <row r="8" spans="1:11" ht="13.5" customHeight="1" outlineLevel="2" x14ac:dyDescent="0.25">
      <c r="A8" s="10">
        <f>'[1]RESU METRADO'!B23</f>
        <v>1</v>
      </c>
      <c r="B8" s="10">
        <f>'[1]RESU METRADO'!C23</f>
        <v>3</v>
      </c>
      <c r="C8" s="10">
        <f>'[1]RESU METRADO'!D23</f>
        <v>1</v>
      </c>
      <c r="D8" s="10" t="str">
        <f>'[1]RESU METRADO'!E23</f>
        <v xml:space="preserve">      EQUIPOS DE SEGURIDAD INDIVIDUAL</v>
      </c>
      <c r="E8" s="11" t="str">
        <f>'[1]RESU METRADO'!F23</f>
        <v>glb</v>
      </c>
      <c r="F8" s="8">
        <f>'[1]RESU METRADO'!G23</f>
        <v>1</v>
      </c>
      <c r="G8" s="8">
        <v>11132.86</v>
      </c>
      <c r="H8" s="8">
        <f t="shared" ref="H8:H11" si="0">ROUND(F8*G8,2)</f>
        <v>11132.86</v>
      </c>
      <c r="I8" s="33"/>
      <c r="J8" s="33"/>
      <c r="K8" s="33"/>
    </row>
    <row r="9" spans="1:11" ht="13.5" customHeight="1" outlineLevel="2" x14ac:dyDescent="0.25">
      <c r="A9" s="10">
        <f>'[1]RESU METRADO'!B24</f>
        <v>1</v>
      </c>
      <c r="B9" s="10">
        <f>'[1]RESU METRADO'!C24</f>
        <v>3</v>
      </c>
      <c r="C9" s="10">
        <f>'[1]RESU METRADO'!D24</f>
        <v>2</v>
      </c>
      <c r="D9" s="10" t="str">
        <f>'[1]RESU METRADO'!E24</f>
        <v xml:space="preserve">      EQUIPOS DE SEGURIDAD COLECTIVA</v>
      </c>
      <c r="E9" s="11" t="str">
        <f>'[1]RESU METRADO'!F24</f>
        <v>glb</v>
      </c>
      <c r="F9" s="8">
        <f>'[1]RESU METRADO'!G24</f>
        <v>1</v>
      </c>
      <c r="G9" s="8">
        <v>1181</v>
      </c>
      <c r="H9" s="8">
        <f t="shared" si="0"/>
        <v>1181</v>
      </c>
      <c r="I9" s="33"/>
      <c r="J9" s="33"/>
      <c r="K9" s="33"/>
    </row>
    <row r="10" spans="1:11" ht="13.5" customHeight="1" outlineLevel="2" x14ac:dyDescent="0.25">
      <c r="A10" s="10">
        <f>'[1]RESU METRADO'!B25</f>
        <v>1</v>
      </c>
      <c r="B10" s="10">
        <f>'[1]RESU METRADO'!C25</f>
        <v>3</v>
      </c>
      <c r="C10" s="10">
        <f>'[1]RESU METRADO'!D25</f>
        <v>3</v>
      </c>
      <c r="D10" s="10" t="str">
        <f>'[1]RESU METRADO'!E25</f>
        <v xml:space="preserve">      SEÑALIZACION TEMPORAL DE SEGURIDAD</v>
      </c>
      <c r="E10" s="11" t="str">
        <f>'[1]RESU METRADO'!F25</f>
        <v>glb</v>
      </c>
      <c r="F10" s="8">
        <f>'[1]RESU METRADO'!G25</f>
        <v>1</v>
      </c>
      <c r="G10" s="8">
        <v>365.3</v>
      </c>
      <c r="H10" s="8">
        <f t="shared" si="0"/>
        <v>365.3</v>
      </c>
      <c r="I10" s="33"/>
      <c r="J10" s="33"/>
      <c r="K10" s="33"/>
    </row>
    <row r="11" spans="1:11" ht="13.5" customHeight="1" outlineLevel="2" x14ac:dyDescent="0.25">
      <c r="A11" s="10">
        <f>'[1]RESU METRADO'!B26</f>
        <v>1</v>
      </c>
      <c r="B11" s="10">
        <f>'[1]RESU METRADO'!C26</f>
        <v>3</v>
      </c>
      <c r="C11" s="10">
        <f>'[1]RESU METRADO'!D26</f>
        <v>4</v>
      </c>
      <c r="D11" s="10" t="str">
        <f>'[1]RESU METRADO'!E26</f>
        <v xml:space="preserve">      CAPACITACION EN SALUD Y SEGURIDAD</v>
      </c>
      <c r="E11" s="11" t="str">
        <f>'[1]RESU METRADO'!F26</f>
        <v>glb</v>
      </c>
      <c r="F11" s="8">
        <f>'[1]RESU METRADO'!G26</f>
        <v>1</v>
      </c>
      <c r="G11" s="8">
        <v>1960</v>
      </c>
      <c r="H11" s="8">
        <f t="shared" si="0"/>
        <v>1960</v>
      </c>
      <c r="I11" s="33"/>
      <c r="J11" s="33"/>
      <c r="K11" s="33"/>
    </row>
    <row r="12" spans="1:11" ht="13.5" customHeight="1" outlineLevel="1" x14ac:dyDescent="0.25">
      <c r="A12" s="4">
        <f>'[1]RESU METRADO'!B27</f>
        <v>2</v>
      </c>
      <c r="B12" s="4"/>
      <c r="C12" s="4"/>
      <c r="D12" s="4" t="str">
        <f>'[1]RESU METRADO'!E27</f>
        <v>MOVIMIENTO DE TIERRAS</v>
      </c>
      <c r="E12" s="5"/>
      <c r="F12" s="8"/>
      <c r="G12" s="8"/>
      <c r="H12" s="6">
        <f>H13</f>
        <v>50203.64</v>
      </c>
      <c r="I12" s="34"/>
      <c r="J12" s="34"/>
      <c r="K12" s="34"/>
    </row>
    <row r="13" spans="1:11" ht="13.5" customHeight="1" outlineLevel="2" x14ac:dyDescent="0.25">
      <c r="A13" s="7">
        <f>'[1]RESU METRADO'!B28</f>
        <v>2</v>
      </c>
      <c r="B13" s="7">
        <f>'[1]RESU METRADO'!C28</f>
        <v>1</v>
      </c>
      <c r="C13" s="7"/>
      <c r="D13" s="7" t="str">
        <f>'[1]RESU METRADO'!E28</f>
        <v xml:space="preserve">   EXCAVACIONES</v>
      </c>
      <c r="E13" s="5"/>
      <c r="F13" s="8"/>
      <c r="G13" s="8"/>
      <c r="H13" s="9">
        <f>SUM(H14:H16)</f>
        <v>50203.64</v>
      </c>
      <c r="I13" s="33"/>
      <c r="J13" s="33"/>
      <c r="K13" s="33"/>
    </row>
    <row r="14" spans="1:11" ht="13.5" customHeight="1" outlineLevel="2" x14ac:dyDescent="0.25">
      <c r="A14" s="10">
        <f>'[1]RESU METRADO'!B29</f>
        <v>2</v>
      </c>
      <c r="B14" s="10">
        <f>'[1]RESU METRADO'!C29</f>
        <v>1</v>
      </c>
      <c r="C14" s="10">
        <f>'[1]RESU METRADO'!D29</f>
        <v>1</v>
      </c>
      <c r="D14" s="10" t="str">
        <f>'[1]RESU METRADO'!E29</f>
        <v xml:space="preserve">      EXCAVACION DE TERRENO MANUAL (APORTE)</v>
      </c>
      <c r="E14" s="11" t="str">
        <f>'[1]RESU METRADO'!F29</f>
        <v>m3</v>
      </c>
      <c r="F14" s="8">
        <f>'[1]RESU METRADO'!G29</f>
        <v>357.28</v>
      </c>
      <c r="G14" s="8">
        <v>35</v>
      </c>
      <c r="H14" s="8">
        <f t="shared" ref="H14:H16" si="1">ROUND(F14*G14,2)</f>
        <v>12504.8</v>
      </c>
      <c r="I14" s="33"/>
      <c r="J14" s="33"/>
      <c r="K14" s="33"/>
    </row>
    <row r="15" spans="1:11" ht="13.5" customHeight="1" x14ac:dyDescent="0.25">
      <c r="A15" s="10">
        <f>'[1]RESU METRADO'!B30</f>
        <v>2</v>
      </c>
      <c r="B15" s="10">
        <f>'[1]RESU METRADO'!C30</f>
        <v>1</v>
      </c>
      <c r="C15" s="10">
        <f>'[1]RESU METRADO'!D30</f>
        <v>2</v>
      </c>
      <c r="D15" s="10" t="str">
        <f>'[1]RESU METRADO'!E30</f>
        <v xml:space="preserve">      NIVELACION INTERIOR Y APISONADO MANUAL (APORTE)</v>
      </c>
      <c r="E15" s="11" t="str">
        <f>'[1]RESU METRADO'!F30</f>
        <v>m2</v>
      </c>
      <c r="F15" s="8">
        <f>'[1]RESU METRADO'!G30</f>
        <v>1323.25</v>
      </c>
      <c r="G15" s="8">
        <v>6.56</v>
      </c>
      <c r="H15" s="8">
        <f t="shared" si="1"/>
        <v>8680.52</v>
      </c>
      <c r="I15" s="32"/>
      <c r="J15" s="32"/>
      <c r="K15" s="32"/>
    </row>
    <row r="16" spans="1:11" ht="13.5" customHeight="1" outlineLevel="1" x14ac:dyDescent="0.25">
      <c r="A16" s="10">
        <f>'[1]RESU METRADO'!B31</f>
        <v>2</v>
      </c>
      <c r="B16" s="10">
        <f>'[1]RESU METRADO'!C31</f>
        <v>1</v>
      </c>
      <c r="C16" s="10">
        <f>'[1]RESU METRADO'!D31</f>
        <v>3</v>
      </c>
      <c r="D16" s="10" t="str">
        <f>'[1]RESU METRADO'!E31</f>
        <v xml:space="preserve">      SUELO MEJORADO E= 27CM (APORTE)</v>
      </c>
      <c r="E16" s="11" t="str">
        <f>'[1]RESU METRADO'!F31</f>
        <v>m3</v>
      </c>
      <c r="F16" s="8">
        <f>'[1]RESU METRADO'!G31</f>
        <v>275.29000000000002</v>
      </c>
      <c r="G16" s="8">
        <v>105.41</v>
      </c>
      <c r="H16" s="8">
        <f t="shared" si="1"/>
        <v>29018.32</v>
      </c>
      <c r="I16" s="34"/>
      <c r="J16" s="34"/>
      <c r="K16" s="34"/>
    </row>
    <row r="17" spans="1:11" ht="13.5" customHeight="1" outlineLevel="2" x14ac:dyDescent="0.25">
      <c r="A17" s="4">
        <f>'[1]RESU METRADO'!B32</f>
        <v>3</v>
      </c>
      <c r="B17" s="4"/>
      <c r="C17" s="4"/>
      <c r="D17" s="4" t="str">
        <f>'[1]RESU METRADO'!E32</f>
        <v>OBRAS DE CONCRETO SIMPLE</v>
      </c>
      <c r="E17" s="5"/>
      <c r="F17" s="8"/>
      <c r="G17" s="8"/>
      <c r="H17" s="6">
        <f>H18</f>
        <v>31352.87</v>
      </c>
      <c r="I17" s="33"/>
      <c r="J17" s="33"/>
      <c r="K17" s="33"/>
    </row>
    <row r="18" spans="1:11" ht="13.5" customHeight="1" outlineLevel="2" x14ac:dyDescent="0.25">
      <c r="A18" s="7">
        <f>'[1]RESU METRADO'!B33</f>
        <v>3</v>
      </c>
      <c r="B18" s="7">
        <f>'[1]RESU METRADO'!C33</f>
        <v>1</v>
      </c>
      <c r="C18" s="7"/>
      <c r="D18" s="7" t="str">
        <f>'[1]RESU METRADO'!E33</f>
        <v xml:space="preserve">   CIMIENTOS</v>
      </c>
      <c r="E18" s="5"/>
      <c r="F18" s="8"/>
      <c r="G18" s="8"/>
      <c r="H18" s="9">
        <f>SUM(H19:H21)</f>
        <v>31352.87</v>
      </c>
      <c r="I18" s="33"/>
      <c r="J18" s="33"/>
      <c r="K18" s="33"/>
    </row>
    <row r="19" spans="1:11" ht="13.5" customHeight="1" outlineLevel="1" x14ac:dyDescent="0.25">
      <c r="A19" s="10">
        <f>'[1]RESU METRADO'!B34</f>
        <v>3</v>
      </c>
      <c r="B19" s="10">
        <f>'[1]RESU METRADO'!C34</f>
        <v>1</v>
      </c>
      <c r="C19" s="10">
        <f>'[1]RESU METRADO'!D34</f>
        <v>1</v>
      </c>
      <c r="D19" s="10" t="str">
        <f>'[1]RESU METRADO'!E34</f>
        <v xml:space="preserve">      CONCRETO EN SOBRECIMIENTO MEZCLA 1:8 + 25% P.M VR</v>
      </c>
      <c r="E19" s="11" t="str">
        <f>'[1]RESU METRADO'!F34</f>
        <v>m3</v>
      </c>
      <c r="F19" s="8">
        <f>'[1]RESU METRADO'!G34</f>
        <v>38.07</v>
      </c>
      <c r="G19" s="8">
        <v>297.51</v>
      </c>
      <c r="H19" s="8">
        <f t="shared" ref="H19:H21" si="2">ROUND(F19*G19,2)</f>
        <v>11326.21</v>
      </c>
      <c r="I19" s="34"/>
      <c r="J19" s="34"/>
      <c r="K19" s="34"/>
    </row>
    <row r="20" spans="1:11" ht="13.5" customHeight="1" outlineLevel="2" x14ac:dyDescent="0.25">
      <c r="A20" s="10">
        <f>'[1]RESU METRADO'!B35</f>
        <v>3</v>
      </c>
      <c r="B20" s="10">
        <f>'[1]RESU METRADO'!C35</f>
        <v>1</v>
      </c>
      <c r="C20" s="10">
        <f>'[1]RESU METRADO'!D35</f>
        <v>2</v>
      </c>
      <c r="D20" s="10" t="str">
        <f>'[1]RESU METRADO'!E35</f>
        <v xml:space="preserve">      ENCOFRADO Y DESENCOFRADO DE SOBRECIMIENTOS</v>
      </c>
      <c r="E20" s="11" t="str">
        <f>'[1]RESU METRADO'!F35</f>
        <v>m2</v>
      </c>
      <c r="F20" s="8">
        <f>'[1]RESU METRADO'!G35</f>
        <v>543.9</v>
      </c>
      <c r="G20" s="8">
        <v>19.079999999999998</v>
      </c>
      <c r="H20" s="8">
        <f t="shared" si="2"/>
        <v>10377.61</v>
      </c>
      <c r="I20" s="33"/>
      <c r="J20" s="33"/>
      <c r="K20" s="33"/>
    </row>
    <row r="21" spans="1:11" ht="13.5" customHeight="1" outlineLevel="2" x14ac:dyDescent="0.25">
      <c r="A21" s="10">
        <f>'[1]RESU METRADO'!B36</f>
        <v>3</v>
      </c>
      <c r="B21" s="10">
        <f>'[1]RESU METRADO'!C36</f>
        <v>1</v>
      </c>
      <c r="C21" s="10">
        <f>'[1]RESU METRADO'!D36</f>
        <v>3</v>
      </c>
      <c r="D21" s="10" t="str">
        <f>'[1]RESU METRADO'!E36</f>
        <v xml:space="preserve">      SOLADO f'c=100 Kg/cm2</v>
      </c>
      <c r="E21" s="11" t="str">
        <f>'[1]RESU METRADO'!F36</f>
        <v>m2</v>
      </c>
      <c r="F21" s="8">
        <f>'[1]RESU METRADO'!G36</f>
        <v>433.86</v>
      </c>
      <c r="G21" s="8">
        <v>22.24</v>
      </c>
      <c r="H21" s="8">
        <f t="shared" si="2"/>
        <v>9649.0499999999993</v>
      </c>
      <c r="I21" s="33"/>
      <c r="J21" s="33"/>
      <c r="K21" s="33"/>
    </row>
    <row r="22" spans="1:11" ht="13.5" customHeight="1" outlineLevel="1" x14ac:dyDescent="0.25">
      <c r="A22" s="4">
        <f>'[1]RESU METRADO'!B37</f>
        <v>4</v>
      </c>
      <c r="B22" s="4"/>
      <c r="C22" s="4"/>
      <c r="D22" s="4" t="str">
        <f>'[1]RESU METRADO'!E37</f>
        <v>OBRAS DE CONCRETO ARMADO</v>
      </c>
      <c r="E22" s="5"/>
      <c r="F22" s="8"/>
      <c r="G22" s="8"/>
      <c r="H22" s="6">
        <f>H23+H28+H33</f>
        <v>373385.84</v>
      </c>
      <c r="I22" s="34"/>
      <c r="J22" s="34"/>
      <c r="K22" s="34"/>
    </row>
    <row r="23" spans="1:11" ht="13.5" customHeight="1" outlineLevel="2" x14ac:dyDescent="0.25">
      <c r="A23" s="7">
        <f>'[1]RESU METRADO'!B38</f>
        <v>4</v>
      </c>
      <c r="B23" s="7">
        <f>'[1]RESU METRADO'!C38</f>
        <v>1</v>
      </c>
      <c r="C23" s="7"/>
      <c r="D23" s="12" t="str">
        <f>'[1]RESU METRADO'!E38</f>
        <v xml:space="preserve">CONCRETO </v>
      </c>
      <c r="E23" s="5"/>
      <c r="F23" s="8"/>
      <c r="G23" s="8"/>
      <c r="H23" s="9">
        <f>SUM(H24:H27)</f>
        <v>150632.92000000001</v>
      </c>
      <c r="I23" s="33"/>
      <c r="J23" s="33"/>
      <c r="K23" s="33"/>
    </row>
    <row r="24" spans="1:11" ht="13.5" customHeight="1" outlineLevel="2" x14ac:dyDescent="0.25">
      <c r="A24" s="10">
        <f>'[1]RESU METRADO'!B39</f>
        <v>4</v>
      </c>
      <c r="B24" s="10">
        <f>'[1]RESU METRADO'!C39</f>
        <v>1</v>
      </c>
      <c r="C24" s="10">
        <f>'[1]RESU METRADO'!D39</f>
        <v>1</v>
      </c>
      <c r="D24" s="10" t="str">
        <f>'[1]RESU METRADO'!E39</f>
        <v xml:space="preserve">      CONCRETO f'c=175 Kg/cm2 PARA PLATEA DE CIMENTACION</v>
      </c>
      <c r="E24" s="11" t="str">
        <f>'[1]RESU METRADO'!F39</f>
        <v>m3</v>
      </c>
      <c r="F24" s="8">
        <f>'[1]RESU METRADO'!G39</f>
        <v>266.19</v>
      </c>
      <c r="G24" s="8">
        <v>374.13</v>
      </c>
      <c r="H24" s="8">
        <f t="shared" ref="H24:H27" si="3">ROUND(F24*G24,2)</f>
        <v>99589.66</v>
      </c>
      <c r="I24" s="33"/>
      <c r="J24" s="33"/>
      <c r="K24" s="33"/>
    </row>
    <row r="25" spans="1:11" ht="13.5" customHeight="1" outlineLevel="2" x14ac:dyDescent="0.25">
      <c r="A25" s="10">
        <f>'[1]RESU METRADO'!B40</f>
        <v>4</v>
      </c>
      <c r="B25" s="10">
        <f>'[1]RESU METRADO'!C40</f>
        <v>1</v>
      </c>
      <c r="C25" s="10">
        <f>'[1]RESU METRADO'!D40</f>
        <v>2</v>
      </c>
      <c r="D25" s="10" t="str">
        <f>'[1]RESU METRADO'!E40</f>
        <v xml:space="preserve">      CONCRETO f'c=175 Kg/cm2 PARA COLUMNAS</v>
      </c>
      <c r="E25" s="11" t="str">
        <f>'[1]RESU METRADO'!F40</f>
        <v>m3</v>
      </c>
      <c r="F25" s="8">
        <f>'[1]RESU METRADO'!G40</f>
        <v>67.040000000000006</v>
      </c>
      <c r="G25" s="8">
        <v>443.47</v>
      </c>
      <c r="H25" s="8">
        <f t="shared" si="3"/>
        <v>29730.23</v>
      </c>
      <c r="I25" s="33"/>
      <c r="J25" s="33"/>
      <c r="K25" s="33"/>
    </row>
    <row r="26" spans="1:11" ht="13.5" customHeight="1" outlineLevel="2" x14ac:dyDescent="0.25">
      <c r="A26" s="10">
        <f>'[1]RESU METRADO'!B41</f>
        <v>4</v>
      </c>
      <c r="B26" s="10">
        <f>'[1]RESU METRADO'!C41</f>
        <v>1</v>
      </c>
      <c r="C26" s="10">
        <f>'[1]RESU METRADO'!D41</f>
        <v>3</v>
      </c>
      <c r="D26" s="10" t="str">
        <f>'[1]RESU METRADO'!E41</f>
        <v xml:space="preserve">      CONCRETO f´c=175 Kg/cm2 PARA VIGAS</v>
      </c>
      <c r="E26" s="11" t="str">
        <f>'[1]RESU METRADO'!F41</f>
        <v>m3</v>
      </c>
      <c r="F26" s="8">
        <f>'[1]RESU METRADO'!G41</f>
        <v>37.57</v>
      </c>
      <c r="G26" s="8">
        <v>425.92</v>
      </c>
      <c r="H26" s="8">
        <f t="shared" si="3"/>
        <v>16001.81</v>
      </c>
      <c r="I26" s="33"/>
      <c r="J26" s="33"/>
      <c r="K26" s="33"/>
    </row>
    <row r="27" spans="1:11" ht="13.5" customHeight="1" x14ac:dyDescent="0.25">
      <c r="A27" s="10">
        <f>'[1]RESU METRADO'!B42</f>
        <v>4</v>
      </c>
      <c r="B27" s="10">
        <f>'[1]RESU METRADO'!C42</f>
        <v>1</v>
      </c>
      <c r="C27" s="10">
        <f>'[1]RESU METRADO'!D42</f>
        <v>4</v>
      </c>
      <c r="D27" s="10" t="str">
        <f>'[1]RESU METRADO'!E42</f>
        <v xml:space="preserve">      CONCRETO f'c= 175 Kg/cm2 PARA VIGA DE CIERRE SUPERIOR</v>
      </c>
      <c r="E27" s="11" t="str">
        <f>'[1]RESU METRADO'!F42</f>
        <v>m3</v>
      </c>
      <c r="F27" s="8">
        <f>'[1]RESU METRADO'!G42</f>
        <v>12.47</v>
      </c>
      <c r="G27" s="8">
        <v>425.92</v>
      </c>
      <c r="H27" s="8">
        <f t="shared" si="3"/>
        <v>5311.22</v>
      </c>
      <c r="I27" s="32"/>
      <c r="J27" s="32"/>
      <c r="K27" s="32"/>
    </row>
    <row r="28" spans="1:11" ht="13.5" customHeight="1" outlineLevel="1" x14ac:dyDescent="0.25">
      <c r="A28" s="7">
        <f>'[1]RESU METRADO'!B43</f>
        <v>4</v>
      </c>
      <c r="B28" s="7">
        <f>'[1]RESU METRADO'!C43</f>
        <v>2</v>
      </c>
      <c r="C28" s="7"/>
      <c r="D28" s="12" t="str">
        <f>'[1]RESU METRADO'!E43</f>
        <v xml:space="preserve">ENCOFRADO Y DESENCOFRADO     </v>
      </c>
      <c r="E28" s="5"/>
      <c r="F28" s="8"/>
      <c r="G28" s="8"/>
      <c r="H28" s="9">
        <f>SUM(H29:H32)</f>
        <v>49018.63</v>
      </c>
      <c r="I28" s="34"/>
      <c r="J28" s="34"/>
      <c r="K28" s="34"/>
    </row>
    <row r="29" spans="1:11" ht="13.5" customHeight="1" outlineLevel="1" x14ac:dyDescent="0.25">
      <c r="A29" s="10">
        <f>'[1]RESU METRADO'!B44</f>
        <v>4</v>
      </c>
      <c r="B29" s="10">
        <f>'[1]RESU METRADO'!C44</f>
        <v>2</v>
      </c>
      <c r="C29" s="10">
        <f>'[1]RESU METRADO'!D44</f>
        <v>1</v>
      </c>
      <c r="D29" s="13" t="str">
        <f>'[1]RESU METRADO'!E44</f>
        <v>ENCOFRADO Y DESENCOFRADO DE PLATEA DE CIMENTACION</v>
      </c>
      <c r="E29" s="11" t="str">
        <f>'[1]RESU METRADO'!F44</f>
        <v>m2</v>
      </c>
      <c r="F29" s="8">
        <f>'[1]RESU METRADO'!G44</f>
        <v>326.33999999999997</v>
      </c>
      <c r="G29" s="8">
        <v>24.36</v>
      </c>
      <c r="H29" s="8">
        <f t="shared" ref="H29:H32" si="4">ROUND(F29*G29,2)</f>
        <v>7949.64</v>
      </c>
      <c r="I29" s="34"/>
      <c r="J29" s="34"/>
      <c r="K29" s="34"/>
    </row>
    <row r="30" spans="1:11" ht="13.5" customHeight="1" outlineLevel="2" x14ac:dyDescent="0.25">
      <c r="A30" s="10">
        <f>'[1]RESU METRADO'!B45</f>
        <v>4</v>
      </c>
      <c r="B30" s="10">
        <f>'[1]RESU METRADO'!C45</f>
        <v>2</v>
      </c>
      <c r="C30" s="10">
        <f>'[1]RESU METRADO'!D45</f>
        <v>2</v>
      </c>
      <c r="D30" s="10" t="str">
        <f>'[1]RESU METRADO'!E45</f>
        <v xml:space="preserve">      ENCOFRADO Y DESENCOFRADO DE COLUMNAS</v>
      </c>
      <c r="E30" s="11" t="str">
        <f>'[1]RESU METRADO'!F45</f>
        <v>m2</v>
      </c>
      <c r="F30" s="8">
        <f>'[1]RESU METRADO'!G45</f>
        <v>523.69000000000005</v>
      </c>
      <c r="G30" s="8">
        <v>26.78</v>
      </c>
      <c r="H30" s="8">
        <f t="shared" si="4"/>
        <v>14024.42</v>
      </c>
      <c r="I30" s="33"/>
      <c r="J30" s="33"/>
      <c r="K30" s="33"/>
    </row>
    <row r="31" spans="1:11" ht="13.5" customHeight="1" outlineLevel="2" x14ac:dyDescent="0.25">
      <c r="A31" s="10">
        <f>'[1]RESU METRADO'!B46</f>
        <v>4</v>
      </c>
      <c r="B31" s="10">
        <f>'[1]RESU METRADO'!C46</f>
        <v>2</v>
      </c>
      <c r="C31" s="10">
        <f>'[1]RESU METRADO'!D46</f>
        <v>3</v>
      </c>
      <c r="D31" s="10" t="str">
        <f>'[1]RESU METRADO'!E46</f>
        <v xml:space="preserve">      ENCOFRADO Y DESENCOFRADO DE VIGAS</v>
      </c>
      <c r="E31" s="11" t="str">
        <f>'[1]RESU METRADO'!F46</f>
        <v>m2</v>
      </c>
      <c r="F31" s="8">
        <f>'[1]RESU METRADO'!G46</f>
        <v>547.41</v>
      </c>
      <c r="G31" s="8">
        <v>37</v>
      </c>
      <c r="H31" s="8">
        <f t="shared" si="4"/>
        <v>20254.169999999998</v>
      </c>
      <c r="I31" s="33"/>
      <c r="J31" s="33"/>
      <c r="K31" s="33"/>
    </row>
    <row r="32" spans="1:11" ht="13.5" customHeight="1" outlineLevel="2" x14ac:dyDescent="0.25">
      <c r="A32" s="10">
        <f>'[1]RESU METRADO'!B47</f>
        <v>4</v>
      </c>
      <c r="B32" s="10">
        <f>'[1]RESU METRADO'!C47</f>
        <v>2</v>
      </c>
      <c r="C32" s="10">
        <f>'[1]RESU METRADO'!D47</f>
        <v>4</v>
      </c>
      <c r="D32" s="10" t="str">
        <f>'[1]RESU METRADO'!E47</f>
        <v xml:space="preserve">      ENCOFRADO Y DESENCOFRADO DE VIGA DE CIERRE SUPERIOR</v>
      </c>
      <c r="E32" s="11" t="str">
        <f>'[1]RESU METRADO'!F47</f>
        <v>m2</v>
      </c>
      <c r="F32" s="8">
        <f>'[1]RESU METRADO'!G47</f>
        <v>167.83</v>
      </c>
      <c r="G32" s="8">
        <v>40.46</v>
      </c>
      <c r="H32" s="8">
        <f t="shared" si="4"/>
        <v>6790.4</v>
      </c>
      <c r="I32" s="33"/>
      <c r="J32" s="33"/>
      <c r="K32" s="33"/>
    </row>
    <row r="33" spans="1:11" ht="13.5" customHeight="1" outlineLevel="2" x14ac:dyDescent="0.25">
      <c r="A33" s="7">
        <f>'[1]RESU METRADO'!B48</f>
        <v>4</v>
      </c>
      <c r="B33" s="7">
        <f>'[1]RESU METRADO'!C48</f>
        <v>3</v>
      </c>
      <c r="C33" s="7"/>
      <c r="D33" s="12" t="str">
        <f>'[1]RESU METRADO'!E48</f>
        <v>ACERO CORRUGADO</v>
      </c>
      <c r="E33" s="5"/>
      <c r="F33" s="8"/>
      <c r="G33" s="8"/>
      <c r="H33" s="9">
        <f>SUM(H34:H39)</f>
        <v>173734.29</v>
      </c>
      <c r="I33" s="33"/>
      <c r="J33" s="33"/>
      <c r="K33" s="33"/>
    </row>
    <row r="34" spans="1:11" ht="13.5" customHeight="1" outlineLevel="1" x14ac:dyDescent="0.25">
      <c r="A34" s="10">
        <f>'[1]RESU METRADO'!B49</f>
        <v>4</v>
      </c>
      <c r="B34" s="10">
        <f>'[1]RESU METRADO'!C49</f>
        <v>3</v>
      </c>
      <c r="C34" s="10">
        <f>'[1]RESU METRADO'!D49</f>
        <v>1</v>
      </c>
      <c r="D34" s="10" t="str">
        <f>'[1]RESU METRADO'!E49</f>
        <v xml:space="preserve">      ACERO CORRUGADO fy=4200 kg/cm2 PARA CIMIENTOS (REFUERZOS)</v>
      </c>
      <c r="E34" s="11" t="str">
        <f>'[1]RESU METRADO'!F49</f>
        <v>kg</v>
      </c>
      <c r="F34" s="8">
        <f>'[1]RESU METRADO'!G49</f>
        <v>2297.8200000000002</v>
      </c>
      <c r="G34" s="8">
        <v>5.93</v>
      </c>
      <c r="H34" s="8">
        <f t="shared" ref="H34:H39" si="5">ROUND(F34*G34,2)</f>
        <v>13626.07</v>
      </c>
      <c r="I34" s="34"/>
      <c r="J34" s="34"/>
      <c r="K34" s="34"/>
    </row>
    <row r="35" spans="1:11" ht="13.5" customHeight="1" outlineLevel="2" x14ac:dyDescent="0.25">
      <c r="A35" s="10">
        <f>'[1]RESU METRADO'!B50</f>
        <v>4</v>
      </c>
      <c r="B35" s="10">
        <f>'[1]RESU METRADO'!C50</f>
        <v>3</v>
      </c>
      <c r="C35" s="10">
        <f>'[1]RESU METRADO'!D50</f>
        <v>2</v>
      </c>
      <c r="D35" s="10" t="str">
        <f>'[1]RESU METRADO'!E50</f>
        <v xml:space="preserve">      ACERO CORRUGADO fy=4200 kg/cm2 PARA PLATEA DE CIMENTACION</v>
      </c>
      <c r="E35" s="11" t="str">
        <f>'[1]RESU METRADO'!F50</f>
        <v>kg</v>
      </c>
      <c r="F35" s="8">
        <f>'[1]RESU METRADO'!G50</f>
        <v>4747.68</v>
      </c>
      <c r="G35" s="8">
        <v>5.93</v>
      </c>
      <c r="H35" s="8">
        <f t="shared" si="5"/>
        <v>28153.74</v>
      </c>
      <c r="I35" s="33"/>
      <c r="J35" s="33"/>
      <c r="K35" s="33"/>
    </row>
    <row r="36" spans="1:11" ht="13.5" customHeight="1" outlineLevel="2" x14ac:dyDescent="0.25">
      <c r="A36" s="10">
        <f>'[1]RESU METRADO'!B51</f>
        <v>4</v>
      </c>
      <c r="B36" s="10">
        <f>'[1]RESU METRADO'!C51</f>
        <v>3</v>
      </c>
      <c r="C36" s="10">
        <f>'[1]RESU METRADO'!D51</f>
        <v>3</v>
      </c>
      <c r="D36" s="10" t="str">
        <f>'[1]RESU METRADO'!E51</f>
        <v xml:space="preserve">      ACERO CORRUGADO fy=4200 kg/cm2 PARA VIGA DE CIMENTACION</v>
      </c>
      <c r="E36" s="11" t="str">
        <f>'[1]RESU METRADO'!F51</f>
        <v>kg</v>
      </c>
      <c r="F36" s="8">
        <f>'[1]RESU METRADO'!G51</f>
        <v>5412.12</v>
      </c>
      <c r="G36" s="8">
        <v>5.93</v>
      </c>
      <c r="H36" s="8">
        <f t="shared" si="5"/>
        <v>32093.87</v>
      </c>
      <c r="I36" s="33"/>
      <c r="J36" s="33"/>
      <c r="K36" s="33"/>
    </row>
    <row r="37" spans="1:11" ht="13.5" customHeight="1" outlineLevel="2" x14ac:dyDescent="0.25">
      <c r="A37" s="10">
        <f>'[1]RESU METRADO'!B52</f>
        <v>4</v>
      </c>
      <c r="B37" s="10">
        <f>'[1]RESU METRADO'!C52</f>
        <v>3</v>
      </c>
      <c r="C37" s="10">
        <f>'[1]RESU METRADO'!D52</f>
        <v>4</v>
      </c>
      <c r="D37" s="10" t="str">
        <f>'[1]RESU METRADO'!E52</f>
        <v xml:space="preserve">      ACERO CORRUGADO fy=4200 kg/cm2 EN COLUMNAS</v>
      </c>
      <c r="E37" s="11" t="str">
        <f>'[1]RESU METRADO'!F52</f>
        <v>kg</v>
      </c>
      <c r="F37" s="8">
        <f>'[1]RESU METRADO'!G52</f>
        <v>10560.06</v>
      </c>
      <c r="G37" s="8">
        <v>5.93</v>
      </c>
      <c r="H37" s="8">
        <f t="shared" si="5"/>
        <v>62621.16</v>
      </c>
      <c r="I37" s="33"/>
      <c r="J37" s="33"/>
      <c r="K37" s="33"/>
    </row>
    <row r="38" spans="1:11" ht="13.5" customHeight="1" outlineLevel="1" x14ac:dyDescent="0.25">
      <c r="A38" s="10">
        <f>'[1]RESU METRADO'!B53</f>
        <v>4</v>
      </c>
      <c r="B38" s="10">
        <f>'[1]RESU METRADO'!C53</f>
        <v>3</v>
      </c>
      <c r="C38" s="10">
        <f>'[1]RESU METRADO'!D53</f>
        <v>5</v>
      </c>
      <c r="D38" s="10" t="str">
        <f>'[1]RESU METRADO'!E53</f>
        <v xml:space="preserve">      ACERO CORRUGADO fy=4200 kg/cm2 EN VIGAS</v>
      </c>
      <c r="E38" s="11" t="str">
        <f>'[1]RESU METRADO'!F53</f>
        <v>kg</v>
      </c>
      <c r="F38" s="8">
        <f>'[1]RESU METRADO'!G53</f>
        <v>4552.38</v>
      </c>
      <c r="G38" s="8">
        <v>5.93</v>
      </c>
      <c r="H38" s="8">
        <f t="shared" si="5"/>
        <v>26995.61</v>
      </c>
      <c r="I38" s="34"/>
      <c r="J38" s="34"/>
      <c r="K38" s="34"/>
    </row>
    <row r="39" spans="1:11" ht="13.5" customHeight="1" outlineLevel="2" x14ac:dyDescent="0.25">
      <c r="A39" s="10">
        <f>'[1]RESU METRADO'!B54</f>
        <v>4</v>
      </c>
      <c r="B39" s="10">
        <f>'[1]RESU METRADO'!C54</f>
        <v>3</v>
      </c>
      <c r="C39" s="10">
        <f>'[1]RESU METRADO'!D54</f>
        <v>6</v>
      </c>
      <c r="D39" s="10" t="str">
        <f>'[1]RESU METRADO'!E54</f>
        <v xml:space="preserve">      ACERO CORRUGADO fy=4200 kg/cm2 EN VIGAS TIJERAL (VIGAS INCLINADA)</v>
      </c>
      <c r="E39" s="11" t="str">
        <f>'[1]RESU METRADO'!F54</f>
        <v>kg</v>
      </c>
      <c r="F39" s="8">
        <f>'[1]RESU METRADO'!G54</f>
        <v>1727.46</v>
      </c>
      <c r="G39" s="8">
        <v>5.93</v>
      </c>
      <c r="H39" s="8">
        <f t="shared" si="5"/>
        <v>10243.84</v>
      </c>
      <c r="I39" s="33"/>
      <c r="J39" s="33"/>
      <c r="K39" s="33"/>
    </row>
    <row r="40" spans="1:11" ht="13.5" customHeight="1" outlineLevel="2" x14ac:dyDescent="0.25">
      <c r="A40" s="4">
        <f>'[1]RESU METRADO'!B55</f>
        <v>5</v>
      </c>
      <c r="B40" s="4"/>
      <c r="C40" s="4"/>
      <c r="D40" s="4" t="str">
        <f>'[1]RESU METRADO'!E55</f>
        <v>ESTRUCTURA METÁLICA</v>
      </c>
      <c r="E40" s="5"/>
      <c r="F40" s="8"/>
      <c r="G40" s="8"/>
      <c r="H40" s="6">
        <f>H41</f>
        <v>203624.3</v>
      </c>
      <c r="I40" s="33"/>
      <c r="J40" s="33"/>
      <c r="K40" s="33"/>
    </row>
    <row r="41" spans="1:11" ht="13.5" customHeight="1" x14ac:dyDescent="0.25">
      <c r="A41" s="7">
        <f>'[1]RESU METRADO'!B56</f>
        <v>5</v>
      </c>
      <c r="B41" s="7">
        <f>'[1]RESU METRADO'!C56</f>
        <v>1</v>
      </c>
      <c r="C41" s="7"/>
      <c r="D41" s="12" t="str">
        <f>'[1]RESU METRADO'!E56</f>
        <v>TIJERAL Y RETICULARES</v>
      </c>
      <c r="E41" s="5"/>
      <c r="F41" s="8"/>
      <c r="G41" s="8"/>
      <c r="H41" s="9">
        <f>SUM(H42:H45)</f>
        <v>203624.3</v>
      </c>
      <c r="I41" s="32"/>
      <c r="J41" s="32"/>
      <c r="K41" s="32"/>
    </row>
    <row r="42" spans="1:11" ht="13.5" customHeight="1" outlineLevel="2" x14ac:dyDescent="0.25">
      <c r="A42" s="10">
        <f>'[1]RESU METRADO'!B57</f>
        <v>5</v>
      </c>
      <c r="B42" s="10">
        <f>'[1]RESU METRADO'!C57</f>
        <v>1</v>
      </c>
      <c r="C42" s="10">
        <f>'[1]RESU METRADO'!D57</f>
        <v>1</v>
      </c>
      <c r="D42" s="13" t="str">
        <f>'[1]RESU METRADO'!E57</f>
        <v>TIJERAL TIPO DE ACERO LAC 80X40X2.0mm (APOYADO EN VIGA)</v>
      </c>
      <c r="E42" s="11" t="str">
        <f>'[1]RESU METRADO'!F57</f>
        <v>und</v>
      </c>
      <c r="F42" s="8">
        <f>'[1]RESU METRADO'!G57</f>
        <v>84</v>
      </c>
      <c r="G42" s="8">
        <v>446.82</v>
      </c>
      <c r="H42" s="8">
        <f t="shared" ref="H42:H45" si="6">ROUND(F42*G42,2)</f>
        <v>37532.879999999997</v>
      </c>
      <c r="I42" s="33"/>
      <c r="J42" s="33"/>
      <c r="K42" s="33"/>
    </row>
    <row r="43" spans="1:11" ht="13.5" customHeight="1" x14ac:dyDescent="0.25">
      <c r="A43" s="10">
        <f>'[1]RESU METRADO'!B58</f>
        <v>5</v>
      </c>
      <c r="B43" s="10">
        <f>'[1]RESU METRADO'!C58</f>
        <v>1</v>
      </c>
      <c r="C43" s="10">
        <f>'[1]RESU METRADO'!D58</f>
        <v>2</v>
      </c>
      <c r="D43" s="13" t="str">
        <f>'[1]RESU METRADO'!E58</f>
        <v>TIJERAL TIPO DE ACERO LAC 80X40X2.0mm (LIBRE)</v>
      </c>
      <c r="E43" s="11" t="str">
        <f>'[1]RESU METRADO'!F58</f>
        <v>und</v>
      </c>
      <c r="F43" s="8">
        <f>'[1]RESU METRADO'!G58</f>
        <v>42</v>
      </c>
      <c r="G43" s="8">
        <v>515.74</v>
      </c>
      <c r="H43" s="8">
        <f t="shared" si="6"/>
        <v>21661.08</v>
      </c>
      <c r="I43" s="32"/>
      <c r="J43" s="32"/>
      <c r="K43" s="32"/>
    </row>
    <row r="44" spans="1:11" ht="13.5" customHeight="1" outlineLevel="2" x14ac:dyDescent="0.25">
      <c r="A44" s="10">
        <f>'[1]RESU METRADO'!B59</f>
        <v>5</v>
      </c>
      <c r="B44" s="10">
        <f>'[1]RESU METRADO'!C59</f>
        <v>1</v>
      </c>
      <c r="C44" s="10">
        <f>'[1]RESU METRADO'!D59</f>
        <v>3</v>
      </c>
      <c r="D44" s="13" t="str">
        <f>'[1]RESU METRADO'!E59</f>
        <v>CORREAS DE ACERO LAC 40X60X2.0mm</v>
      </c>
      <c r="E44" s="11" t="str">
        <f>'[1]RESU METRADO'!F59</f>
        <v>m</v>
      </c>
      <c r="F44" s="8">
        <f>'[1]RESU METRADO'!G59</f>
        <v>3795.12</v>
      </c>
      <c r="G44" s="8">
        <v>31.18</v>
      </c>
      <c r="H44" s="8">
        <f t="shared" si="6"/>
        <v>118331.84</v>
      </c>
      <c r="I44" s="35"/>
      <c r="J44" s="35"/>
      <c r="K44" s="35"/>
    </row>
    <row r="45" spans="1:11" ht="13.5" customHeight="1" outlineLevel="2" x14ac:dyDescent="0.25">
      <c r="A45" s="10">
        <f>'[1]RESU METRADO'!B60</f>
        <v>5</v>
      </c>
      <c r="B45" s="10">
        <f>'[1]RESU METRADO'!C60</f>
        <v>1</v>
      </c>
      <c r="C45" s="10">
        <f>'[1]RESU METRADO'!D60</f>
        <v>4</v>
      </c>
      <c r="D45" s="13" t="str">
        <f>'[1]RESU METRADO'!E60</f>
        <v>FRISO (ARRIOSTRE DE CORREA FIERRO LAC 40X60mm e=2.0 mm</v>
      </c>
      <c r="E45" s="11" t="str">
        <f>'[1]RESU METRADO'!F60</f>
        <v>m</v>
      </c>
      <c r="F45" s="8">
        <f>'[1]RESU METRADO'!G60</f>
        <v>709.97</v>
      </c>
      <c r="G45" s="8">
        <v>36.76</v>
      </c>
      <c r="H45" s="8">
        <f t="shared" si="6"/>
        <v>26098.5</v>
      </c>
      <c r="I45" s="35"/>
      <c r="J45" s="35"/>
      <c r="K45" s="35"/>
    </row>
    <row r="46" spans="1:11" ht="13.5" customHeight="1" x14ac:dyDescent="0.25">
      <c r="A46" s="4">
        <f>'[1]RESU METRADO'!B61</f>
        <v>6</v>
      </c>
      <c r="B46" s="4"/>
      <c r="C46" s="4"/>
      <c r="D46" s="4" t="str">
        <f>'[1]RESU METRADO'!E61</f>
        <v>COBERTURA</v>
      </c>
      <c r="E46" s="5"/>
      <c r="F46" s="8"/>
      <c r="G46" s="8"/>
      <c r="H46" s="6">
        <f>SUM(H47:H48)</f>
        <v>113645.29000000001</v>
      </c>
      <c r="I46" s="32"/>
      <c r="J46" s="32"/>
      <c r="K46" s="32"/>
    </row>
    <row r="47" spans="1:11" ht="13.5" customHeight="1" outlineLevel="2" x14ac:dyDescent="0.25">
      <c r="A47" s="10">
        <f>'[1]RESU METRADO'!B61</f>
        <v>6</v>
      </c>
      <c r="B47" s="10">
        <v>1</v>
      </c>
      <c r="C47" s="7"/>
      <c r="D47" s="10" t="str">
        <f>'[1]RESU METRADO'!E62</f>
        <v xml:space="preserve">   COBERTURA DE CALAMINA PLANCHA ONDULADA GALVANIZADA PREPINTADA</v>
      </c>
      <c r="E47" s="11" t="str">
        <f>'[1]RESU METRADO'!F62</f>
        <v>m2</v>
      </c>
      <c r="F47" s="8">
        <f>'[1]RESU METRADO'!G62</f>
        <v>2808.39</v>
      </c>
      <c r="G47" s="8">
        <v>37.24</v>
      </c>
      <c r="H47" s="8">
        <f t="shared" ref="H47:H48" si="7">ROUND(F47*G47,2)</f>
        <v>104584.44</v>
      </c>
      <c r="I47" s="33"/>
      <c r="J47" s="33"/>
      <c r="K47" s="33"/>
    </row>
    <row r="48" spans="1:11" ht="13.5" customHeight="1" outlineLevel="2" x14ac:dyDescent="0.25">
      <c r="A48" s="10">
        <f>'[1]RESU METRADO'!B62</f>
        <v>6</v>
      </c>
      <c r="B48" s="10">
        <v>2</v>
      </c>
      <c r="C48" s="10">
        <f>'[1]RESU METRADO'!D62</f>
        <v>0</v>
      </c>
      <c r="D48" s="10" t="str">
        <f>'[1]RESU METRADO'!E63</f>
        <v xml:space="preserve">   CUMBRERA PLANCHA GALVANIZADA O SIMILAR e= 0.30mm</v>
      </c>
      <c r="E48" s="11" t="str">
        <f>'[1]RESU METRADO'!F63</f>
        <v>m</v>
      </c>
      <c r="F48" s="8">
        <f>'[1]RESU METRADO'!G63</f>
        <v>316.26</v>
      </c>
      <c r="G48" s="8">
        <v>28.65</v>
      </c>
      <c r="H48" s="8">
        <f t="shared" si="7"/>
        <v>9060.85</v>
      </c>
      <c r="I48" s="33"/>
      <c r="J48" s="33"/>
      <c r="K48" s="33"/>
    </row>
    <row r="49" spans="1:11" ht="13.5" customHeight="1" x14ac:dyDescent="0.25">
      <c r="A49" s="4">
        <f>'[1]RESU METRADO'!B64</f>
        <v>7</v>
      </c>
      <c r="B49" s="4"/>
      <c r="C49" s="4"/>
      <c r="D49" s="4" t="str">
        <f>'[1]RESU METRADO'!E64</f>
        <v>CIELO RASOS</v>
      </c>
      <c r="E49" s="5"/>
      <c r="F49" s="8"/>
      <c r="G49" s="8"/>
      <c r="H49" s="6">
        <f>SUM(H50:H51)</f>
        <v>99005.88</v>
      </c>
      <c r="I49" s="32"/>
      <c r="J49" s="32"/>
      <c r="K49" s="32"/>
    </row>
    <row r="50" spans="1:11" ht="13.5" customHeight="1" outlineLevel="1" x14ac:dyDescent="0.25">
      <c r="A50" s="10">
        <f>'[1]RESU METRADO'!B65</f>
        <v>7</v>
      </c>
      <c r="B50" s="10">
        <f>'[1]RESU METRADO'!C65</f>
        <v>1</v>
      </c>
      <c r="C50" s="10">
        <f>'[1]RESU METRADO'!D65</f>
        <v>0</v>
      </c>
      <c r="D50" s="14" t="str">
        <f>'[1]RESU METRADO'!E65</f>
        <v>CIELO RASO CON FIBROCEMENTO 4mm 1.2m X 2.40m</v>
      </c>
      <c r="E50" s="11" t="str">
        <f>'[1]RESU METRADO'!F65</f>
        <v>m2</v>
      </c>
      <c r="F50" s="8">
        <f>'[1]RESU METRADO'!G65</f>
        <v>1383.73</v>
      </c>
      <c r="G50" s="8">
        <v>60.22</v>
      </c>
      <c r="H50" s="8">
        <f t="shared" ref="H50:H51" si="8">ROUND(F50*G50,2)</f>
        <v>83328.22</v>
      </c>
      <c r="I50" s="34"/>
      <c r="J50" s="34"/>
      <c r="K50" s="34"/>
    </row>
    <row r="51" spans="1:11" ht="13.5" customHeight="1" outlineLevel="2" x14ac:dyDescent="0.25">
      <c r="A51" s="10">
        <f>'[1]RESU METRADO'!B66</f>
        <v>7</v>
      </c>
      <c r="B51" s="10">
        <f>'[1]RESU METRADO'!C66</f>
        <v>2</v>
      </c>
      <c r="C51" s="10">
        <f>'[1]RESU METRADO'!D66</f>
        <v>0</v>
      </c>
      <c r="D51" s="14" t="str">
        <f>'[1]RESU METRADO'!E66</f>
        <v>POLIESTIRENO EXPANDIDO e=1"</v>
      </c>
      <c r="E51" s="11" t="str">
        <f>'[1]RESU METRADO'!F66</f>
        <v>m2</v>
      </c>
      <c r="F51" s="8">
        <f>'[1]RESU METRADO'!G66</f>
        <v>1383.73</v>
      </c>
      <c r="G51" s="8">
        <v>11.33</v>
      </c>
      <c r="H51" s="8">
        <f t="shared" si="8"/>
        <v>15677.66</v>
      </c>
      <c r="I51" s="33"/>
      <c r="J51" s="33"/>
      <c r="K51" s="33"/>
    </row>
    <row r="52" spans="1:11" ht="13.5" customHeight="1" outlineLevel="2" x14ac:dyDescent="0.25">
      <c r="A52" s="4">
        <v>8</v>
      </c>
      <c r="B52" s="4"/>
      <c r="C52" s="4"/>
      <c r="D52" s="4" t="str">
        <f>'[1]RESU METRADO'!E67</f>
        <v>MUROS Y TABIQUES DE ALBAÑILERIA</v>
      </c>
      <c r="E52" s="5"/>
      <c r="F52" s="6"/>
      <c r="G52" s="6"/>
      <c r="H52" s="6">
        <f>H53</f>
        <v>196462.41999999998</v>
      </c>
      <c r="I52" s="32"/>
      <c r="J52" s="32"/>
      <c r="K52" s="32"/>
    </row>
    <row r="53" spans="1:11" ht="13.5" customHeight="1" outlineLevel="2" x14ac:dyDescent="0.25">
      <c r="A53" s="7">
        <f>'[1]RESU METRADO'!B68</f>
        <v>8</v>
      </c>
      <c r="B53" s="7">
        <f>'[1]RESU METRADO'!C68</f>
        <v>1</v>
      </c>
      <c r="C53" s="10"/>
      <c r="D53" s="12" t="str">
        <f>'[1]RESU METRADO'!E68</f>
        <v>MUROS Y TABIQUES</v>
      </c>
      <c r="E53" s="5"/>
      <c r="F53" s="15"/>
      <c r="G53" s="15"/>
      <c r="H53" s="9">
        <f>SUM(H54:H56)</f>
        <v>196462.41999999998</v>
      </c>
      <c r="I53" s="33"/>
      <c r="J53" s="33"/>
      <c r="K53" s="33"/>
    </row>
    <row r="54" spans="1:11" ht="13.5" customHeight="1" outlineLevel="2" x14ac:dyDescent="0.25">
      <c r="A54" s="10">
        <f>'[1]RESU METRADO'!B69</f>
        <v>8</v>
      </c>
      <c r="B54" s="10">
        <f>'[1]RESU METRADO'!C69</f>
        <v>1</v>
      </c>
      <c r="C54" s="10">
        <f>'[1]RESU METRADO'!D69</f>
        <v>1</v>
      </c>
      <c r="D54" s="14" t="str">
        <f>'[1]RESU METRADO'!E69</f>
        <v xml:space="preserve">   SUMINISTRO BLOQUETA DE CONCRETO LISO ENTERO .14 X .19 X .39 M</v>
      </c>
      <c r="E54" s="11" t="str">
        <f>'[1]RESU METRADO'!F69</f>
        <v>und</v>
      </c>
      <c r="F54" s="8">
        <f>'[1]RESU METRADO'!G69</f>
        <v>22428</v>
      </c>
      <c r="G54" s="8">
        <v>3.9</v>
      </c>
      <c r="H54" s="8">
        <f t="shared" ref="H54:H56" si="9">ROUND(F54*G54,2)</f>
        <v>87469.2</v>
      </c>
      <c r="I54" s="33"/>
      <c r="J54" s="33"/>
      <c r="K54" s="33"/>
    </row>
    <row r="55" spans="1:11" ht="13.5" customHeight="1" outlineLevel="2" x14ac:dyDescent="0.25">
      <c r="A55" s="10">
        <f>'[1]RESU METRADO'!B70</f>
        <v>8</v>
      </c>
      <c r="B55" s="10">
        <f>'[1]RESU METRADO'!C70</f>
        <v>1</v>
      </c>
      <c r="C55" s="10">
        <f>'[1]RESU METRADO'!D70</f>
        <v>2</v>
      </c>
      <c r="D55" s="14" t="str">
        <f>'[1]RESU METRADO'!E70</f>
        <v xml:space="preserve">   SUMINISTRO BLOQUETA DE CONCRETO LISO MEDIO .14 X .19 X .39 M</v>
      </c>
      <c r="E55" s="11" t="str">
        <f>'[1]RESU METRADO'!F70</f>
        <v>und</v>
      </c>
      <c r="F55" s="8">
        <f>'[1]RESU METRADO'!G70</f>
        <v>6300</v>
      </c>
      <c r="G55" s="8">
        <v>2.4</v>
      </c>
      <c r="H55" s="8">
        <f t="shared" si="9"/>
        <v>15120</v>
      </c>
      <c r="I55" s="33"/>
      <c r="J55" s="33"/>
      <c r="K55" s="33"/>
    </row>
    <row r="56" spans="1:11" ht="13.5" customHeight="1" outlineLevel="2" x14ac:dyDescent="0.25">
      <c r="A56" s="10">
        <f>'[1]RESU METRADO'!B71</f>
        <v>8</v>
      </c>
      <c r="B56" s="10">
        <f>'[1]RESU METRADO'!C71</f>
        <v>1</v>
      </c>
      <c r="C56" s="10">
        <f>'[1]RESU METRADO'!D71</f>
        <v>3</v>
      </c>
      <c r="D56" s="14" t="str">
        <f>'[1]RESU METRADO'!E71</f>
        <v xml:space="preserve">   MURO CON BLOQUETA DE CONCRETO</v>
      </c>
      <c r="E56" s="11" t="str">
        <f>'[1]RESU METRADO'!F71</f>
        <v>m2</v>
      </c>
      <c r="F56" s="8">
        <f>'[1]RESU METRADO'!G71</f>
        <v>2106.67</v>
      </c>
      <c r="G56" s="8">
        <v>44.56</v>
      </c>
      <c r="H56" s="8">
        <f t="shared" si="9"/>
        <v>93873.22</v>
      </c>
      <c r="I56" s="33"/>
      <c r="J56" s="33"/>
      <c r="K56" s="33"/>
    </row>
    <row r="57" spans="1:11" ht="13.5" customHeight="1" x14ac:dyDescent="0.25">
      <c r="A57" s="4">
        <v>9</v>
      </c>
      <c r="B57" s="4"/>
      <c r="C57" s="4"/>
      <c r="D57" s="4" t="str">
        <f>'[1]RESU METRADO'!E72</f>
        <v>REVOQUES ENLUCIDOS Y MOLDURAS</v>
      </c>
      <c r="E57" s="5"/>
      <c r="F57" s="15"/>
      <c r="G57" s="15"/>
      <c r="H57" s="6">
        <f>H58</f>
        <v>67732.84</v>
      </c>
      <c r="I57" s="32"/>
      <c r="J57" s="32"/>
      <c r="K57" s="32"/>
    </row>
    <row r="58" spans="1:11" ht="13.5" customHeight="1" outlineLevel="2" x14ac:dyDescent="0.25">
      <c r="A58" s="7">
        <f>'[1]RESU METRADO'!B73</f>
        <v>9</v>
      </c>
      <c r="B58" s="7">
        <f>'[1]RESU METRADO'!C73</f>
        <v>1</v>
      </c>
      <c r="C58" s="7"/>
      <c r="D58" s="12" t="str">
        <f>'[1]RESU METRADO'!E73</f>
        <v>TARRAJEO VESTIDURAS Y DERRAMES</v>
      </c>
      <c r="E58" s="5"/>
      <c r="F58" s="16"/>
      <c r="G58" s="16"/>
      <c r="H58" s="9">
        <f>SUM(H59:H62)</f>
        <v>67732.84</v>
      </c>
      <c r="I58" s="33"/>
      <c r="J58" s="33"/>
      <c r="K58" s="33"/>
    </row>
    <row r="59" spans="1:11" ht="13.5" customHeight="1" outlineLevel="2" x14ac:dyDescent="0.25">
      <c r="A59" s="10">
        <f>'[1]RESU METRADO'!B74</f>
        <v>9</v>
      </c>
      <c r="B59" s="10">
        <f>'[1]RESU METRADO'!C74</f>
        <v>1</v>
      </c>
      <c r="C59" s="10">
        <f>'[1]RESU METRADO'!D74</f>
        <v>1</v>
      </c>
      <c r="D59" s="13" t="str">
        <f>'[1]RESU METRADO'!E74</f>
        <v>DERRAME EN  PUERTAS Y VENTANAS</v>
      </c>
      <c r="E59" s="11" t="str">
        <f>'[1]RESU METRADO'!F74</f>
        <v>m</v>
      </c>
      <c r="F59" s="8">
        <f>'[1]RESU METRADO'!G74</f>
        <v>870.24</v>
      </c>
      <c r="G59" s="8">
        <v>16.59</v>
      </c>
      <c r="H59" s="8">
        <f t="shared" ref="H59:H62" si="10">ROUND(F59*G59,2)</f>
        <v>14437.28</v>
      </c>
      <c r="I59" s="33"/>
      <c r="J59" s="33"/>
      <c r="K59" s="33"/>
    </row>
    <row r="60" spans="1:11" ht="13.5" customHeight="1" outlineLevel="2" x14ac:dyDescent="0.25">
      <c r="A60" s="10">
        <f>'[1]RESU METRADO'!B75</f>
        <v>9</v>
      </c>
      <c r="B60" s="10">
        <f>'[1]RESU METRADO'!C75</f>
        <v>1</v>
      </c>
      <c r="C60" s="10">
        <f>'[1]RESU METRADO'!D75</f>
        <v>2</v>
      </c>
      <c r="D60" s="13" t="str">
        <f>'[1]RESU METRADO'!E75</f>
        <v>CENEFAS EN  VENTANAS</v>
      </c>
      <c r="E60" s="11" t="str">
        <f>'[1]RESU METRADO'!F75</f>
        <v>m</v>
      </c>
      <c r="F60" s="8">
        <f>'[1]RESU METRADO'!G75</f>
        <v>1587.6</v>
      </c>
      <c r="G60" s="8">
        <v>16.12</v>
      </c>
      <c r="H60" s="8">
        <f t="shared" si="10"/>
        <v>25592.11</v>
      </c>
      <c r="I60" s="33"/>
      <c r="J60" s="33"/>
      <c r="K60" s="33"/>
    </row>
    <row r="61" spans="1:11" ht="13.5" customHeight="1" outlineLevel="2" x14ac:dyDescent="0.25">
      <c r="A61" s="10">
        <f>'[1]RESU METRADO'!B76</f>
        <v>9</v>
      </c>
      <c r="B61" s="10">
        <f>'[1]RESU METRADO'!C76</f>
        <v>1</v>
      </c>
      <c r="C61" s="10">
        <f>'[1]RESU METRADO'!D76</f>
        <v>3</v>
      </c>
      <c r="D61" s="13" t="str">
        <f>'[1]RESU METRADO'!E76</f>
        <v>TARRAJEO DE VIGAS Y DINTELES INTERNO Y EXTERNO</v>
      </c>
      <c r="E61" s="11" t="str">
        <f>'[1]RESU METRADO'!F76</f>
        <v>m2</v>
      </c>
      <c r="F61" s="8">
        <f>'[1]RESU METRADO'!G76</f>
        <v>715.24</v>
      </c>
      <c r="G61" s="8">
        <v>24.41</v>
      </c>
      <c r="H61" s="8">
        <f t="shared" si="10"/>
        <v>17459.009999999998</v>
      </c>
      <c r="I61" s="33"/>
      <c r="J61" s="33"/>
      <c r="K61" s="33"/>
    </row>
    <row r="62" spans="1:11" ht="13.5" customHeight="1" outlineLevel="2" x14ac:dyDescent="0.25">
      <c r="A62" s="10">
        <f>'[1]RESU METRADO'!B77</f>
        <v>9</v>
      </c>
      <c r="B62" s="10">
        <f>'[1]RESU METRADO'!C77</f>
        <v>1</v>
      </c>
      <c r="C62" s="10">
        <f>'[1]RESU METRADO'!D77</f>
        <v>4</v>
      </c>
      <c r="D62" s="13" t="str">
        <f>'[1]RESU METRADO'!E77</f>
        <v>TARRAJEO DE COLUMNAS</v>
      </c>
      <c r="E62" s="11" t="str">
        <f>'[1]RESU METRADO'!F77</f>
        <v>m2</v>
      </c>
      <c r="F62" s="8">
        <f>'[1]RESU METRADO'!G77</f>
        <v>466.08</v>
      </c>
      <c r="G62" s="8">
        <v>21.98</v>
      </c>
      <c r="H62" s="8">
        <f t="shared" si="10"/>
        <v>10244.44</v>
      </c>
      <c r="I62" s="33"/>
      <c r="J62" s="33"/>
      <c r="K62" s="33"/>
    </row>
    <row r="63" spans="1:11" ht="13.5" customHeight="1" outlineLevel="2" x14ac:dyDescent="0.25">
      <c r="A63" s="4">
        <v>10</v>
      </c>
      <c r="B63" s="17"/>
      <c r="C63" s="17"/>
      <c r="D63" s="4" t="str">
        <f>'[1]RESU METRADO'!E78</f>
        <v>PISOS Y PAVIMENTOS</v>
      </c>
      <c r="E63" s="5"/>
      <c r="F63" s="15"/>
      <c r="G63" s="15"/>
      <c r="H63" s="6">
        <f>H64+H67</f>
        <v>45985.19</v>
      </c>
      <c r="I63" s="33"/>
      <c r="J63" s="33"/>
      <c r="K63" s="33"/>
    </row>
    <row r="64" spans="1:11" ht="13.5" customHeight="1" outlineLevel="2" x14ac:dyDescent="0.25">
      <c r="A64" s="7">
        <v>10</v>
      </c>
      <c r="B64" s="7">
        <f>'[1]RESU METRADO'!C79</f>
        <v>1</v>
      </c>
      <c r="C64" s="10"/>
      <c r="D64" s="7" t="str">
        <f>'[1]RESU METRADO'!E79</f>
        <v xml:space="preserve">   PISOS</v>
      </c>
      <c r="E64" s="5"/>
      <c r="F64" s="16"/>
      <c r="G64" s="16"/>
      <c r="H64" s="9">
        <f>SUM(H65:H66)</f>
        <v>35950.43</v>
      </c>
      <c r="I64" s="33"/>
      <c r="J64" s="33"/>
      <c r="K64" s="33"/>
    </row>
    <row r="65" spans="1:11" ht="13.5" customHeight="1" outlineLevel="2" x14ac:dyDescent="0.25">
      <c r="A65" s="10">
        <v>10</v>
      </c>
      <c r="B65" s="10">
        <v>1</v>
      </c>
      <c r="C65" s="10">
        <v>1</v>
      </c>
      <c r="D65" s="10" t="str">
        <f>+'[1]RESU METRADO'!E80</f>
        <v xml:space="preserve">      PISO DE CEMENTO SEMIPULIDO e=2" inc/bruñado</v>
      </c>
      <c r="E65" s="11" t="str">
        <f>+'[1]RESU METRADO'!F83</f>
        <v>m2</v>
      </c>
      <c r="F65" s="8">
        <f>'[1]RESU METRADO'!G80</f>
        <v>1125.18</v>
      </c>
      <c r="G65" s="8">
        <v>31.33</v>
      </c>
      <c r="H65" s="8">
        <f t="shared" ref="H65:H66" si="11">ROUND(F65*G65,2)</f>
        <v>35251.89</v>
      </c>
      <c r="I65" s="33"/>
      <c r="J65" s="33"/>
      <c r="K65" s="33"/>
    </row>
    <row r="66" spans="1:11" ht="13.5" customHeight="1" outlineLevel="2" x14ac:dyDescent="0.25">
      <c r="A66" s="10">
        <v>10</v>
      </c>
      <c r="B66" s="10">
        <v>1</v>
      </c>
      <c r="C66" s="10">
        <v>1</v>
      </c>
      <c r="D66" s="10" t="str">
        <f>+'[1]RESU METRADO'!E81</f>
        <v xml:space="preserve">      JUNTAS ASFALTICAS DE 1 1/2" X 4"</v>
      </c>
      <c r="E66" s="11" t="str">
        <f>+'[1]RESU METRADO'!F81</f>
        <v>m</v>
      </c>
      <c r="F66" s="8">
        <f>'[1]RESU METRADO'!G81</f>
        <v>113.4</v>
      </c>
      <c r="G66" s="8">
        <v>6.16</v>
      </c>
      <c r="H66" s="8">
        <f t="shared" si="11"/>
        <v>698.54</v>
      </c>
      <c r="I66" s="33"/>
      <c r="J66" s="33"/>
      <c r="K66" s="33"/>
    </row>
    <row r="67" spans="1:11" ht="13.5" customHeight="1" outlineLevel="2" x14ac:dyDescent="0.25">
      <c r="A67" s="7">
        <v>10</v>
      </c>
      <c r="B67" s="7">
        <v>2</v>
      </c>
      <c r="C67" s="10"/>
      <c r="D67" s="7" t="str">
        <f>'[1]RESU METRADO'!E82</f>
        <v xml:space="preserve">   VEREDAS</v>
      </c>
      <c r="E67" s="5"/>
      <c r="F67" s="16"/>
      <c r="G67" s="16"/>
      <c r="H67" s="9">
        <f>SUM(H68:H70)</f>
        <v>10034.76</v>
      </c>
      <c r="I67" s="33"/>
      <c r="J67" s="33"/>
      <c r="K67" s="33"/>
    </row>
    <row r="68" spans="1:11" ht="13.5" customHeight="1" outlineLevel="2" x14ac:dyDescent="0.25">
      <c r="A68" s="10">
        <v>10</v>
      </c>
      <c r="B68" s="10">
        <v>2</v>
      </c>
      <c r="C68" s="10">
        <v>1</v>
      </c>
      <c r="D68" s="10" t="str">
        <f>'[1]RESU METRADO'!E83</f>
        <v xml:space="preserve">      NIVELACION RELLENO Y APISONADO e=4" C/MAT. PROP- VEREDA (APORTE)</v>
      </c>
      <c r="E68" s="11" t="str">
        <f>'[1]RESU METRADO'!F83</f>
        <v>m2</v>
      </c>
      <c r="F68" s="8">
        <f>'[1]RESU METRADO'!G83</f>
        <v>119.7</v>
      </c>
      <c r="G68" s="8">
        <v>14.16</v>
      </c>
      <c r="H68" s="8">
        <f t="shared" ref="H68:H70" si="12">ROUND(F68*G68,2)</f>
        <v>1694.95</v>
      </c>
      <c r="I68" s="33"/>
      <c r="J68" s="33"/>
      <c r="K68" s="33"/>
    </row>
    <row r="69" spans="1:11" ht="13.5" customHeight="1" outlineLevel="2" x14ac:dyDescent="0.25">
      <c r="A69" s="10">
        <v>10</v>
      </c>
      <c r="B69" s="10">
        <v>2</v>
      </c>
      <c r="C69" s="10">
        <v>2</v>
      </c>
      <c r="D69" s="10" t="str">
        <f>'[1]RESU METRADO'!E84</f>
        <v xml:space="preserve">      VEREDA EXTERIOR DE CONCRETO e= 4" ACABADO SEMIPULIDO BRUÑA INC/DADO</v>
      </c>
      <c r="E69" s="11" t="str">
        <f>'[1]RESU METRADO'!F84</f>
        <v>m2</v>
      </c>
      <c r="F69" s="8">
        <f>'[1]RESU METRADO'!G84</f>
        <v>138.18</v>
      </c>
      <c r="G69" s="8">
        <v>50.27</v>
      </c>
      <c r="H69" s="8">
        <f t="shared" si="12"/>
        <v>6946.31</v>
      </c>
      <c r="I69" s="33"/>
      <c r="J69" s="33"/>
      <c r="K69" s="33"/>
    </row>
    <row r="70" spans="1:11" ht="13.5" customHeight="1" outlineLevel="1" x14ac:dyDescent="0.25">
      <c r="A70" s="10">
        <f>'[1]RESU METRADO'!B83</f>
        <v>10</v>
      </c>
      <c r="B70" s="10">
        <f>'[1]RESU METRADO'!C83</f>
        <v>2</v>
      </c>
      <c r="C70" s="10">
        <v>3</v>
      </c>
      <c r="D70" s="10" t="str">
        <f>'[1]RESU METRADO'!E85</f>
        <v xml:space="preserve">      ENCOFRADO Y DESENCOFRADO DE VEREDAS</v>
      </c>
      <c r="E70" s="11" t="str">
        <f>'[1]RESU METRADO'!F85</f>
        <v>m2</v>
      </c>
      <c r="F70" s="8">
        <f>'[1]RESU METRADO'!G85</f>
        <v>42.42</v>
      </c>
      <c r="G70" s="8">
        <v>32.85</v>
      </c>
      <c r="H70" s="8">
        <f t="shared" si="12"/>
        <v>1393.5</v>
      </c>
      <c r="I70" s="34"/>
      <c r="J70" s="34"/>
      <c r="K70" s="34"/>
    </row>
    <row r="71" spans="1:11" ht="13.5" customHeight="1" outlineLevel="2" x14ac:dyDescent="0.25">
      <c r="A71" s="4">
        <v>11</v>
      </c>
      <c r="B71" s="10"/>
      <c r="C71" s="10"/>
      <c r="D71" s="4" t="str">
        <f>'[1]RESU METRADO'!E86</f>
        <v>ZOCALOS Y CONTRAZOCALOS</v>
      </c>
      <c r="E71" s="5"/>
      <c r="F71" s="15"/>
      <c r="G71" s="15"/>
      <c r="H71" s="6">
        <f>H72</f>
        <v>27403.420000000002</v>
      </c>
      <c r="I71" s="33"/>
      <c r="J71" s="33"/>
      <c r="K71" s="33"/>
    </row>
    <row r="72" spans="1:11" ht="13.5" customHeight="1" outlineLevel="2" x14ac:dyDescent="0.25">
      <c r="A72" s="7">
        <v>11</v>
      </c>
      <c r="B72" s="7">
        <v>1</v>
      </c>
      <c r="C72" s="7"/>
      <c r="D72" s="12" t="str">
        <f>'[1]RESU METRADO'!E87</f>
        <v>ZOCALOS</v>
      </c>
      <c r="E72" s="5"/>
      <c r="F72" s="16"/>
      <c r="G72" s="16"/>
      <c r="H72" s="9">
        <f>SUM(H73:H74)</f>
        <v>27403.420000000002</v>
      </c>
      <c r="I72" s="33"/>
      <c r="J72" s="33"/>
      <c r="K72" s="33"/>
    </row>
    <row r="73" spans="1:11" ht="13.5" customHeight="1" outlineLevel="2" x14ac:dyDescent="0.25">
      <c r="A73" s="10">
        <v>11</v>
      </c>
      <c r="B73" s="10">
        <v>1</v>
      </c>
      <c r="C73" s="10">
        <v>1</v>
      </c>
      <c r="D73" s="13" t="str">
        <f>'[1]RESU METRADO'!E88</f>
        <v>ZOCALO DE CEMENTO SOBRE MURO EXTERIOR H=0.60 CM INC/BRUÑAS</v>
      </c>
      <c r="E73" s="11" t="str">
        <f>'[1]RESU METRADO'!F88</f>
        <v>m2</v>
      </c>
      <c r="F73" s="8">
        <f>'[1]RESU METRADO'!G88</f>
        <v>542.80999999999995</v>
      </c>
      <c r="G73" s="8">
        <v>31.68</v>
      </c>
      <c r="H73" s="8">
        <f t="shared" ref="H73:H74" si="13">ROUND(F73*G73,2)</f>
        <v>17196.22</v>
      </c>
      <c r="I73" s="33"/>
      <c r="J73" s="33"/>
      <c r="K73" s="33"/>
    </row>
    <row r="74" spans="1:11" ht="13.5" customHeight="1" outlineLevel="2" x14ac:dyDescent="0.25">
      <c r="A74" s="10">
        <v>11</v>
      </c>
      <c r="B74" s="10">
        <v>1</v>
      </c>
      <c r="C74" s="10">
        <v>1</v>
      </c>
      <c r="D74" s="13" t="str">
        <f>'[1]RESU METRADO'!E89</f>
        <v>CONTRAZOCALO DE CEMENTO PULIDO H=0.265 CM INC/BRUÑAS</v>
      </c>
      <c r="E74" s="11" t="str">
        <f>'[1]RESU METRADO'!F89</f>
        <v>m2</v>
      </c>
      <c r="F74" s="8">
        <f>'[1]RESU METRADO'!G89</f>
        <v>336.76</v>
      </c>
      <c r="G74" s="8">
        <v>30.31</v>
      </c>
      <c r="H74" s="8">
        <f t="shared" si="13"/>
        <v>10207.200000000001</v>
      </c>
      <c r="I74" s="33"/>
      <c r="J74" s="33"/>
      <c r="K74" s="33"/>
    </row>
    <row r="75" spans="1:11" ht="13.5" customHeight="1" outlineLevel="2" x14ac:dyDescent="0.25">
      <c r="A75" s="4">
        <v>12</v>
      </c>
      <c r="B75" s="18"/>
      <c r="C75" s="10"/>
      <c r="D75" s="4" t="str">
        <f>'[1]RESU METRADO'!E90</f>
        <v>PUERTAS Y VENTANAS</v>
      </c>
      <c r="E75" s="5"/>
      <c r="F75" s="15"/>
      <c r="G75" s="15"/>
      <c r="H75" s="6">
        <f>H76+H79</f>
        <v>167397.29999999999</v>
      </c>
      <c r="I75" s="33"/>
      <c r="J75" s="33"/>
      <c r="K75" s="33"/>
    </row>
    <row r="76" spans="1:11" ht="13.5" customHeight="1" x14ac:dyDescent="0.25">
      <c r="A76" s="7">
        <v>12</v>
      </c>
      <c r="B76" s="7">
        <v>1</v>
      </c>
      <c r="C76" s="7"/>
      <c r="D76" s="7" t="str">
        <f>'[1]RESU METRADO'!E91</f>
        <v xml:space="preserve">   PUERTA</v>
      </c>
      <c r="E76" s="5"/>
      <c r="F76" s="16"/>
      <c r="G76" s="16"/>
      <c r="H76" s="9">
        <f>SUM(H77:H78)</f>
        <v>100991.1</v>
      </c>
      <c r="I76" s="32"/>
      <c r="J76" s="32"/>
      <c r="K76" s="32"/>
    </row>
    <row r="77" spans="1:11" ht="13.5" customHeight="1" outlineLevel="1" x14ac:dyDescent="0.25">
      <c r="A77" s="10">
        <v>12</v>
      </c>
      <c r="B77" s="10">
        <v>1</v>
      </c>
      <c r="C77" s="10">
        <v>1</v>
      </c>
      <c r="D77" s="10" t="str">
        <f>'[1]RESU METRADO'!E92</f>
        <v xml:space="preserve">      PUERTA DE MADERA DE TABLERO REBAJADO 2.285x 0.985 PANEL MADERA MACHIHEMBRADA</v>
      </c>
      <c r="E77" s="11" t="str">
        <f>'[1]RESU METRADO'!F92</f>
        <v>und</v>
      </c>
      <c r="F77" s="8">
        <f>'[1]RESU METRADO'!G92</f>
        <v>42</v>
      </c>
      <c r="G77" s="8">
        <v>1238.9100000000001</v>
      </c>
      <c r="H77" s="8">
        <f t="shared" ref="H77:H78" si="14">ROUND(F77*G77,2)</f>
        <v>52034.22</v>
      </c>
      <c r="I77" s="34"/>
      <c r="J77" s="34"/>
      <c r="K77" s="34"/>
    </row>
    <row r="78" spans="1:11" ht="13.5" customHeight="1" outlineLevel="2" x14ac:dyDescent="0.25">
      <c r="A78" s="10">
        <v>12</v>
      </c>
      <c r="B78" s="10">
        <v>1</v>
      </c>
      <c r="C78" s="10">
        <v>2</v>
      </c>
      <c r="D78" s="10" t="str">
        <f>'[1]RESU METRADO'!E93</f>
        <v xml:space="preserve">      PUERTA CONTRAPLACADA 2.285 X 0.83 TRIPLAY 4mm</v>
      </c>
      <c r="E78" s="11" t="str">
        <f>'[1]RESU METRADO'!F93</f>
        <v>und</v>
      </c>
      <c r="F78" s="8">
        <f>'[1]RESU METRADO'!G93</f>
        <v>84</v>
      </c>
      <c r="G78" s="8">
        <v>582.82000000000005</v>
      </c>
      <c r="H78" s="8">
        <f t="shared" si="14"/>
        <v>48956.88</v>
      </c>
      <c r="I78" s="33"/>
      <c r="J78" s="33"/>
      <c r="K78" s="33"/>
    </row>
    <row r="79" spans="1:11" ht="13.5" customHeight="1" x14ac:dyDescent="0.25">
      <c r="A79" s="7">
        <v>12</v>
      </c>
      <c r="B79" s="7">
        <v>1</v>
      </c>
      <c r="C79" s="7"/>
      <c r="D79" s="7" t="str">
        <f>'[1]RESU METRADO'!E94</f>
        <v xml:space="preserve">   VENTANAS</v>
      </c>
      <c r="E79" s="5"/>
      <c r="F79" s="16"/>
      <c r="G79" s="16"/>
      <c r="H79" s="9">
        <f>SUM(H80:H82)</f>
        <v>66406.2</v>
      </c>
      <c r="I79" s="32"/>
      <c r="J79" s="32"/>
      <c r="K79" s="32"/>
    </row>
    <row r="80" spans="1:11" ht="13.5" customHeight="1" outlineLevel="2" x14ac:dyDescent="0.25">
      <c r="A80" s="10">
        <v>12</v>
      </c>
      <c r="B80" s="10">
        <v>2</v>
      </c>
      <c r="C80" s="10">
        <v>1</v>
      </c>
      <c r="D80" s="10" t="str">
        <f>'[1]RESU METRADO'!E95</f>
        <v xml:space="preserve">      VENTANA CORREDIZA DE ALUMINIO 1.21 X 1.42 4mm y sup de 3mm (V1)</v>
      </c>
      <c r="E80" s="11" t="str">
        <f>'[1]RESU METRADO'!F95</f>
        <v>und</v>
      </c>
      <c r="F80" s="8">
        <f>'[1]RESU METRADO'!G95</f>
        <v>126</v>
      </c>
      <c r="G80" s="8">
        <v>346</v>
      </c>
      <c r="H80" s="8">
        <f t="shared" ref="H80:H82" si="15">ROUND(F80*G80,2)</f>
        <v>43596</v>
      </c>
      <c r="I80" s="33"/>
      <c r="J80" s="33"/>
      <c r="K80" s="33"/>
    </row>
    <row r="81" spans="1:11" ht="13.5" customHeight="1" outlineLevel="2" x14ac:dyDescent="0.25">
      <c r="A81" s="10">
        <v>12</v>
      </c>
      <c r="B81" s="10">
        <v>2</v>
      </c>
      <c r="C81" s="10">
        <v>2</v>
      </c>
      <c r="D81" s="10" t="str">
        <f>'[1]RESU METRADO'!E96</f>
        <v xml:space="preserve">      VENTANA CORREDIZA DE ALUMINIO 0.95 X 1.42 4mm y sup de 3mm (V2)</v>
      </c>
      <c r="E81" s="11" t="str">
        <f>'[1]RESU METRADO'!F96</f>
        <v>und</v>
      </c>
      <c r="F81" s="8">
        <f>'[1]RESU METRADO'!G96</f>
        <v>42</v>
      </c>
      <c r="G81" s="8">
        <v>286.5</v>
      </c>
      <c r="H81" s="8">
        <f t="shared" si="15"/>
        <v>12033</v>
      </c>
      <c r="I81" s="33"/>
      <c r="J81" s="33"/>
      <c r="K81" s="33"/>
    </row>
    <row r="82" spans="1:11" ht="13.5" customHeight="1" outlineLevel="2" x14ac:dyDescent="0.25">
      <c r="A82" s="10">
        <v>12</v>
      </c>
      <c r="B82" s="10">
        <v>2</v>
      </c>
      <c r="C82" s="10">
        <v>3</v>
      </c>
      <c r="D82" s="10" t="str">
        <f>'[1]RESU METRADO'!E97</f>
        <v xml:space="preserve">      VENTANA DE VENTILACION CON MOSQUITERO (V3)</v>
      </c>
      <c r="E82" s="11" t="str">
        <f>'[1]RESU METRADO'!F97</f>
        <v>und</v>
      </c>
      <c r="F82" s="8">
        <f>'[1]RESU METRADO'!G97</f>
        <v>168</v>
      </c>
      <c r="G82" s="8">
        <v>64.150000000000006</v>
      </c>
      <c r="H82" s="8">
        <f t="shared" si="15"/>
        <v>10777.2</v>
      </c>
      <c r="I82" s="33"/>
      <c r="J82" s="33"/>
      <c r="K82" s="33"/>
    </row>
    <row r="83" spans="1:11" ht="13.5" customHeight="1" outlineLevel="2" x14ac:dyDescent="0.25">
      <c r="A83" s="4">
        <v>13</v>
      </c>
      <c r="B83" s="10"/>
      <c r="C83" s="10"/>
      <c r="D83" s="4" t="str">
        <f>'[1]RESU METRADO'!E98</f>
        <v>PINTURAS</v>
      </c>
      <c r="E83" s="5"/>
      <c r="F83" s="15"/>
      <c r="G83" s="15"/>
      <c r="H83" s="6">
        <f>SUM(H84:H87)</f>
        <v>32496.81</v>
      </c>
      <c r="I83" s="33"/>
      <c r="J83" s="33"/>
      <c r="K83" s="33"/>
    </row>
    <row r="84" spans="1:11" ht="13.5" customHeight="1" outlineLevel="2" x14ac:dyDescent="0.25">
      <c r="A84" s="10">
        <v>13</v>
      </c>
      <c r="B84" s="10">
        <v>1</v>
      </c>
      <c r="C84" s="10">
        <v>1</v>
      </c>
      <c r="D84" s="14" t="str">
        <f>'[1]RESU METRADO'!E99</f>
        <v>PINTURA EN INTERIORES (CIELO RASO)</v>
      </c>
      <c r="E84" s="11" t="str">
        <f>'[1]RESU METRADO'!F99</f>
        <v>m2</v>
      </c>
      <c r="F84" s="8">
        <f>'[1]RESU METRADO'!G99</f>
        <v>1383.73</v>
      </c>
      <c r="G84" s="8">
        <v>7.53</v>
      </c>
      <c r="H84" s="8">
        <f t="shared" ref="H84:H87" si="16">ROUND(F84*G84,2)</f>
        <v>10419.49</v>
      </c>
      <c r="I84" s="33"/>
      <c r="J84" s="33"/>
      <c r="K84" s="33"/>
    </row>
    <row r="85" spans="1:11" ht="13.5" customHeight="1" outlineLevel="2" x14ac:dyDescent="0.25">
      <c r="A85" s="10">
        <v>13</v>
      </c>
      <c r="B85" s="10">
        <v>1</v>
      </c>
      <c r="C85" s="10">
        <v>2</v>
      </c>
      <c r="D85" s="14" t="str">
        <f>'[1]RESU METRADO'!E100</f>
        <v xml:space="preserve">PINTURA DE COLUMNAS </v>
      </c>
      <c r="E85" s="11" t="str">
        <f>'[1]RESU METRADO'!F100</f>
        <v>m2</v>
      </c>
      <c r="F85" s="8">
        <f>'[1]RESU METRADO'!G100</f>
        <v>466.08</v>
      </c>
      <c r="G85" s="8">
        <v>10.93</v>
      </c>
      <c r="H85" s="8">
        <f t="shared" si="16"/>
        <v>5094.25</v>
      </c>
      <c r="I85" s="33"/>
      <c r="J85" s="33"/>
      <c r="K85" s="33"/>
    </row>
    <row r="86" spans="1:11" ht="13.5" customHeight="1" outlineLevel="2" x14ac:dyDescent="0.25">
      <c r="A86" s="10">
        <v>13</v>
      </c>
      <c r="B86" s="10">
        <v>1</v>
      </c>
      <c r="C86" s="10">
        <v>3</v>
      </c>
      <c r="D86" s="14" t="str">
        <f>'[1]RESU METRADO'!E101</f>
        <v>PINTURA DE VIGAS Y DINTELES  INTERIOR Y EXTERIOR</v>
      </c>
      <c r="E86" s="11" t="str">
        <f>'[1]RESU METRADO'!F101</f>
        <v>m2</v>
      </c>
      <c r="F86" s="8">
        <f>'[1]RESU METRADO'!G101</f>
        <v>961.02</v>
      </c>
      <c r="G86" s="8">
        <v>10.93</v>
      </c>
      <c r="H86" s="8">
        <f t="shared" si="16"/>
        <v>10503.95</v>
      </c>
      <c r="I86" s="33"/>
      <c r="J86" s="33"/>
      <c r="K86" s="33"/>
    </row>
    <row r="87" spans="1:11" ht="14.25" customHeight="1" outlineLevel="2" x14ac:dyDescent="0.25">
      <c r="A87" s="10">
        <v>13</v>
      </c>
      <c r="B87" s="10">
        <v>1</v>
      </c>
      <c r="C87" s="10">
        <v>3</v>
      </c>
      <c r="D87" s="14" t="str">
        <f>'[1]RESU METRADO'!E102</f>
        <v>PINTURA ESMALTE EN ZOCALOS</v>
      </c>
      <c r="E87" s="11" t="str">
        <f>'[1]RESU METRADO'!F102</f>
        <v>m2</v>
      </c>
      <c r="F87" s="8">
        <f>'[1]RESU METRADO'!G102</f>
        <v>542.64</v>
      </c>
      <c r="G87" s="8">
        <v>11.94</v>
      </c>
      <c r="H87" s="8">
        <f t="shared" si="16"/>
        <v>6479.12</v>
      </c>
      <c r="I87" s="33"/>
      <c r="J87" s="33"/>
      <c r="K87" s="33"/>
    </row>
    <row r="88" spans="1:11" ht="14.25" customHeight="1" outlineLevel="2" x14ac:dyDescent="0.25">
      <c r="A88" s="4">
        <v>14</v>
      </c>
      <c r="B88" s="4"/>
      <c r="C88" s="4"/>
      <c r="D88" s="4" t="str">
        <f>'[1]RESU METRADO'!E103</f>
        <v>INSTALACIONES SANITARIAS</v>
      </c>
      <c r="E88" s="5"/>
      <c r="F88" s="15"/>
      <c r="G88" s="15"/>
      <c r="H88" s="6">
        <f>SUM(H89:H91)</f>
        <v>26890.92</v>
      </c>
      <c r="I88" s="33"/>
      <c r="J88" s="33"/>
      <c r="K88" s="33"/>
    </row>
    <row r="89" spans="1:11" ht="14.25" customHeight="1" x14ac:dyDescent="0.25">
      <c r="A89" s="10">
        <v>14</v>
      </c>
      <c r="B89" s="10">
        <v>1</v>
      </c>
      <c r="C89" s="10"/>
      <c r="D89" s="14" t="str">
        <f>'[1]RESU METRADO'!E104</f>
        <v>CANALETA DE PLANCHA GALVANIZADA SEGÚN DISEÑO e=0.30mm</v>
      </c>
      <c r="E89" s="11" t="str">
        <f>'[1]RESU METRADO'!F104</f>
        <v>glb</v>
      </c>
      <c r="F89" s="8">
        <f>'[1]RESU METRADO'!G104</f>
        <v>42</v>
      </c>
      <c r="G89" s="8">
        <v>267.73</v>
      </c>
      <c r="H89" s="8">
        <f t="shared" ref="H89:H91" si="17">ROUND(F89*G89,2)</f>
        <v>11244.66</v>
      </c>
      <c r="I89" s="32"/>
      <c r="J89" s="32"/>
      <c r="K89" s="32"/>
    </row>
    <row r="90" spans="1:11" ht="14.25" customHeight="1" x14ac:dyDescent="0.25">
      <c r="A90" s="10">
        <v>14</v>
      </c>
      <c r="B90" s="10">
        <v>2</v>
      </c>
      <c r="C90" s="10"/>
      <c r="D90" s="14" t="str">
        <f>'[1]RESU METRADO'!E105</f>
        <v xml:space="preserve">MONTANTE DE DRENAJE PLUVIAL PVC 3" </v>
      </c>
      <c r="E90" s="11" t="str">
        <f>'[1]RESU METRADO'!F105</f>
        <v>glb</v>
      </c>
      <c r="F90" s="8">
        <f>'[1]RESU METRADO'!G105</f>
        <v>42</v>
      </c>
      <c r="G90" s="8">
        <v>252.11</v>
      </c>
      <c r="H90" s="8">
        <f t="shared" si="17"/>
        <v>10588.62</v>
      </c>
      <c r="I90" s="32"/>
      <c r="J90" s="32"/>
      <c r="K90" s="32"/>
    </row>
    <row r="91" spans="1:11" ht="14.25" customHeight="1" outlineLevel="2" x14ac:dyDescent="0.25">
      <c r="A91" s="10">
        <v>14</v>
      </c>
      <c r="B91" s="10">
        <v>3</v>
      </c>
      <c r="C91" s="10"/>
      <c r="D91" s="14" t="str">
        <f>'[1]RESU METRADO'!E106</f>
        <v>DADO DE CONCRETO PARA PROTECCION DE TUBERIA PLUVIAL</v>
      </c>
      <c r="E91" s="11" t="str">
        <f>'[1]RESU METRADO'!F106</f>
        <v>und</v>
      </c>
      <c r="F91" s="8">
        <f>'[1]RESU METRADO'!G106</f>
        <v>84</v>
      </c>
      <c r="G91" s="8">
        <v>60.21</v>
      </c>
      <c r="H91" s="8">
        <f t="shared" si="17"/>
        <v>5057.6400000000003</v>
      </c>
      <c r="I91" s="33"/>
      <c r="J91" s="33"/>
      <c r="K91" s="33"/>
    </row>
    <row r="92" spans="1:11" ht="14.25" customHeight="1" outlineLevel="2" x14ac:dyDescent="0.25">
      <c r="A92" s="4">
        <v>15</v>
      </c>
      <c r="B92" s="18"/>
      <c r="C92" s="19"/>
      <c r="D92" s="4" t="str">
        <f>'[1]RESU METRADO'!E107</f>
        <v>INSTALACIONES ELECTRICAS</v>
      </c>
      <c r="E92" s="5"/>
      <c r="F92" s="15"/>
      <c r="G92" s="15"/>
      <c r="H92" s="6">
        <f>SUM(H93)</f>
        <v>42319.62</v>
      </c>
      <c r="I92" s="33"/>
      <c r="J92" s="33"/>
      <c r="K92" s="33"/>
    </row>
    <row r="93" spans="1:11" ht="14.25" customHeight="1" outlineLevel="2" x14ac:dyDescent="0.25">
      <c r="A93" s="10">
        <v>15</v>
      </c>
      <c r="B93" s="10">
        <f>'[1]RESU METRADO'!C104</f>
        <v>1</v>
      </c>
      <c r="C93" s="10"/>
      <c r="D93" s="14" t="str">
        <f>'[1]RESU METRADO'!E108</f>
        <v>INSTALACIONES ELECTRICAS EN MODULO</v>
      </c>
      <c r="E93" s="11" t="str">
        <f>'[1]RESU METRADO'!F108</f>
        <v>glb</v>
      </c>
      <c r="F93" s="8">
        <f>'[1]RESU METRADO'!G108</f>
        <v>42</v>
      </c>
      <c r="G93" s="8">
        <v>1007.61</v>
      </c>
      <c r="H93" s="8">
        <f>ROUND(F93*G93,2)</f>
        <v>42319.62</v>
      </c>
      <c r="I93" s="33"/>
      <c r="J93" s="33"/>
      <c r="K93" s="33"/>
    </row>
    <row r="94" spans="1:11" ht="14.25" customHeight="1" x14ac:dyDescent="0.25">
      <c r="A94" s="4">
        <v>16</v>
      </c>
      <c r="B94" s="10"/>
      <c r="C94" s="10"/>
      <c r="D94" s="4" t="str">
        <f>'[1]RESU METRADO'!E109</f>
        <v>MITIGACION DE IMPACTO AMBIENTAL</v>
      </c>
      <c r="E94" s="5"/>
      <c r="F94" s="15"/>
      <c r="G94" s="15"/>
      <c r="H94" s="6">
        <f>SUM(H95:H96)</f>
        <v>28501.200000000001</v>
      </c>
      <c r="I94" s="32"/>
      <c r="J94" s="32"/>
      <c r="K94" s="32"/>
    </row>
    <row r="95" spans="1:11" ht="14.25" customHeight="1" outlineLevel="2" x14ac:dyDescent="0.25">
      <c r="A95" s="10">
        <v>16</v>
      </c>
      <c r="B95" s="10">
        <v>1</v>
      </c>
      <c r="C95" s="10"/>
      <c r="D95" s="14" t="str">
        <f>'[1]RESU METRADO'!E110</f>
        <v>MITIGACION DEL IMPACTO AMBIENTAL (APORTE)</v>
      </c>
      <c r="E95" s="11" t="str">
        <f>'[1]RESU METRADO'!F110</f>
        <v>glb</v>
      </c>
      <c r="F95" s="8">
        <f>'[1]RESU METRADO'!G110</f>
        <v>42</v>
      </c>
      <c r="G95" s="8">
        <v>266.60000000000002</v>
      </c>
      <c r="H95" s="8">
        <f t="shared" ref="H95:H96" si="18">ROUND(F95*G95,2)</f>
        <v>11197.2</v>
      </c>
      <c r="I95" s="33"/>
      <c r="J95" s="33"/>
      <c r="K95" s="33"/>
    </row>
    <row r="96" spans="1:11" ht="14.25" customHeight="1" outlineLevel="2" x14ac:dyDescent="0.25">
      <c r="A96" s="10">
        <v>16</v>
      </c>
      <c r="B96" s="10">
        <v>2</v>
      </c>
      <c r="C96" s="10"/>
      <c r="D96" s="14" t="str">
        <f>'[1]RESU METRADO'!E111</f>
        <v>LIMPIEZA FINAL DE OBRA (APORTE)</v>
      </c>
      <c r="E96" s="11" t="str">
        <f>'[1]RESU METRADO'!F111</f>
        <v>und</v>
      </c>
      <c r="F96" s="8">
        <f>'[1]RESU METRADO'!G111</f>
        <v>42</v>
      </c>
      <c r="G96" s="8">
        <v>412</v>
      </c>
      <c r="H96" s="8">
        <f t="shared" si="18"/>
        <v>17304</v>
      </c>
      <c r="I96" s="33"/>
      <c r="J96" s="33"/>
      <c r="K96" s="33"/>
    </row>
    <row r="97" spans="1:11" ht="14.25" customHeight="1" outlineLevel="2" x14ac:dyDescent="0.25">
      <c r="A97" s="4">
        <v>17</v>
      </c>
      <c r="B97" s="18"/>
      <c r="C97" s="10"/>
      <c r="D97" s="4" t="str">
        <f>'[1]RESU METRADO'!E112</f>
        <v>FLETE Y TRANSPORTE</v>
      </c>
      <c r="E97" s="5"/>
      <c r="F97" s="15"/>
      <c r="G97" s="15"/>
      <c r="H97" s="6">
        <f>H98+H103</f>
        <v>269962.03999999998</v>
      </c>
      <c r="I97" s="33"/>
      <c r="J97" s="33"/>
      <c r="K97" s="33"/>
    </row>
    <row r="98" spans="1:11" ht="14.25" customHeight="1" x14ac:dyDescent="0.25">
      <c r="A98" s="7">
        <v>17</v>
      </c>
      <c r="B98" s="7">
        <f>'[1]RESU METRADO'!C108</f>
        <v>1</v>
      </c>
      <c r="C98" s="7"/>
      <c r="D98" s="12" t="str">
        <f>'[1]RESU METRADO'!E113</f>
        <v>FLETE Y TRANSPORTE DE MATERIALES</v>
      </c>
      <c r="E98" s="5"/>
      <c r="F98" s="16"/>
      <c r="G98" s="16"/>
      <c r="H98" s="9">
        <f>SUM(H99:H102)</f>
        <v>164788.04999999999</v>
      </c>
      <c r="I98" s="32"/>
      <c r="J98" s="32"/>
      <c r="K98" s="32"/>
    </row>
    <row r="99" spans="1:11" ht="14.25" customHeight="1" outlineLevel="2" x14ac:dyDescent="0.25">
      <c r="A99" s="10">
        <v>17</v>
      </c>
      <c r="B99" s="10">
        <v>1</v>
      </c>
      <c r="C99" s="10">
        <v>1</v>
      </c>
      <c r="D99" s="10" t="str">
        <f>'[1]RESU METRADO'!E114</f>
        <v xml:space="preserve">      FLETE TERRESTRE TRANSPORTE DE MATERIAL DEL PROVEEDOR AL ALMACEN (INC. CARGA-DESCARGA)</v>
      </c>
      <c r="E99" s="11" t="str">
        <f>'[1]RESU METRADO'!F114</f>
        <v>glb</v>
      </c>
      <c r="F99" s="8">
        <f>'[1]RESU METRADO'!G114</f>
        <v>1</v>
      </c>
      <c r="G99" s="8">
        <f>'[1]FLETE MATERIALES'!E155</f>
        <v>80710.929999999993</v>
      </c>
      <c r="H99" s="8">
        <f t="shared" ref="H99:H102" si="19">ROUND(F99*G99,2)</f>
        <v>80710.929999999993</v>
      </c>
      <c r="I99" s="33"/>
      <c r="J99" s="33"/>
      <c r="K99" s="33"/>
    </row>
    <row r="100" spans="1:11" ht="21" customHeight="1" outlineLevel="2" x14ac:dyDescent="0.25">
      <c r="A100" s="10">
        <v>17</v>
      </c>
      <c r="B100" s="10">
        <v>1</v>
      </c>
      <c r="C100" s="10">
        <v>2</v>
      </c>
      <c r="D100" s="10" t="str">
        <f>'[1]RESU METRADO'!E115</f>
        <v xml:space="preserve">      FLETE TERRESTRE TRANSP. MATERIALES DE ALMACEN A PUNTA DE CARRETERA (INC. CARGA-DESCARGA)</v>
      </c>
      <c r="E100" s="11" t="str">
        <f>'[1]RESU METRADO'!F115</f>
        <v>glb</v>
      </c>
      <c r="F100" s="8">
        <f>'[1]RESU METRADO'!G115</f>
        <v>1</v>
      </c>
      <c r="G100" s="8">
        <f>'[1]FLETE MATERIALES'!E156</f>
        <v>57000.99</v>
      </c>
      <c r="H100" s="8">
        <f t="shared" si="19"/>
        <v>57000.99</v>
      </c>
      <c r="I100" s="33"/>
      <c r="J100" s="33"/>
      <c r="K100" s="33"/>
    </row>
    <row r="101" spans="1:11" ht="21" customHeight="1" outlineLevel="2" x14ac:dyDescent="0.25">
      <c r="A101" s="10">
        <v>17</v>
      </c>
      <c r="B101" s="10">
        <v>1</v>
      </c>
      <c r="C101" s="10">
        <v>3</v>
      </c>
      <c r="D101" s="10" t="str">
        <f>'[1]RESU METRADO'!E116</f>
        <v xml:space="preserve">      FLETE RURAL DE ACEMILA PARA TRANSPORTE DE MATERIALES PUNTA DE CARRETERA A VIVIENDA (APORTE)</v>
      </c>
      <c r="E101" s="11" t="str">
        <f>'[1]RESU METRADO'!F116</f>
        <v>glb</v>
      </c>
      <c r="F101" s="8">
        <f>'[1]RESU METRADO'!G116</f>
        <v>1</v>
      </c>
      <c r="G101" s="8">
        <f>'[1]FLETE MATERIALES'!F157</f>
        <v>15554.37</v>
      </c>
      <c r="H101" s="8">
        <f t="shared" si="19"/>
        <v>15554.37</v>
      </c>
      <c r="I101" s="33"/>
      <c r="J101" s="33"/>
      <c r="K101" s="33"/>
    </row>
    <row r="102" spans="1:11" ht="21" customHeight="1" outlineLevel="2" x14ac:dyDescent="0.25">
      <c r="A102" s="10">
        <v>17</v>
      </c>
      <c r="B102" s="10">
        <v>1</v>
      </c>
      <c r="C102" s="10">
        <v>4</v>
      </c>
      <c r="D102" s="10" t="str">
        <f>'[1]RESU METRADO'!E117</f>
        <v xml:space="preserve">      ACOMPAÑAMIENTO CARGA Y DESCARGA TRANSP. DE MATERIALES EN ACEMILA (APORTE)</v>
      </c>
      <c r="E102" s="11" t="str">
        <f>'[1]RESU METRADO'!F117</f>
        <v>glb</v>
      </c>
      <c r="F102" s="8">
        <f>'[1]RESU METRADO'!G117</f>
        <v>1</v>
      </c>
      <c r="G102" s="8">
        <f>'[1]FLETE MATERIALES'!F160</f>
        <v>11521.76</v>
      </c>
      <c r="H102" s="8">
        <f t="shared" si="19"/>
        <v>11521.76</v>
      </c>
      <c r="I102" s="33"/>
      <c r="J102" s="33"/>
      <c r="K102" s="33"/>
    </row>
    <row r="103" spans="1:11" ht="13.5" customHeight="1" outlineLevel="2" x14ac:dyDescent="0.25">
      <c r="A103" s="7">
        <v>17</v>
      </c>
      <c r="B103" s="7">
        <v>2</v>
      </c>
      <c r="C103" s="10"/>
      <c r="D103" s="12" t="str">
        <f>'[1]RESU METRADO'!E118</f>
        <v>FLETE Y TRANSPORTE DE AGREGADO Y PIEDRA</v>
      </c>
      <c r="E103" s="5"/>
      <c r="F103" s="9"/>
      <c r="G103" s="9"/>
      <c r="H103" s="9">
        <f>SUM(H104:H107)</f>
        <v>105173.99</v>
      </c>
      <c r="I103" s="33"/>
      <c r="J103" s="33"/>
      <c r="K103" s="33"/>
    </row>
    <row r="104" spans="1:11" ht="21" customHeight="1" outlineLevel="2" x14ac:dyDescent="0.25">
      <c r="A104" s="10">
        <v>17</v>
      </c>
      <c r="B104" s="10">
        <v>2</v>
      </c>
      <c r="C104" s="10">
        <v>1</v>
      </c>
      <c r="D104" s="10" t="str">
        <f>'[1]RESU METRADO'!E119</f>
        <v xml:space="preserve">      FLETE TERRESTRE TRANSPORTE DE AGREGADOS DEL PROVEDOR A PUNTA DE CARRETERA (INC. CARGA Y DESC.)</v>
      </c>
      <c r="E104" s="11" t="str">
        <f>'[1]RESU METRADO'!F119</f>
        <v>glb</v>
      </c>
      <c r="F104" s="8">
        <f>'[1]RESU METRADO'!G119</f>
        <v>1</v>
      </c>
      <c r="G104" s="8">
        <f>'[1]FLETE  AGREGADOS yPIEDRA'!D142</f>
        <v>78784.61</v>
      </c>
      <c r="H104" s="8">
        <f t="shared" ref="H104:H107" si="20">ROUND(F104*G104,2)</f>
        <v>78784.61</v>
      </c>
      <c r="I104" s="33"/>
      <c r="J104" s="33"/>
      <c r="K104" s="33"/>
    </row>
    <row r="105" spans="1:11" ht="21" customHeight="1" x14ac:dyDescent="0.25">
      <c r="A105" s="10">
        <v>17</v>
      </c>
      <c r="B105" s="10">
        <v>2</v>
      </c>
      <c r="C105" s="10">
        <v>2</v>
      </c>
      <c r="D105" s="10" t="str">
        <f>'[1]RESU METRADO'!E120</f>
        <v xml:space="preserve">      FLETE TERRESTRE TRANS. PIEDRA DE CANTERA A PUNTA DE CARRETERA (INC. CARGA-DESCARGA)</v>
      </c>
      <c r="E105" s="11" t="str">
        <f>'[1]RESU METRADO'!F120</f>
        <v>glb</v>
      </c>
      <c r="F105" s="8">
        <f>'[1]RESU METRADO'!G120</f>
        <v>1</v>
      </c>
      <c r="G105" s="8">
        <f>'[1]FLETE  AGREGADOS yPIEDRA'!D143</f>
        <v>1769.67</v>
      </c>
      <c r="H105" s="8">
        <f t="shared" si="20"/>
        <v>1769.67</v>
      </c>
      <c r="I105" s="32"/>
      <c r="J105" s="32"/>
      <c r="K105" s="32"/>
    </row>
    <row r="106" spans="1:11" ht="21" customHeight="1" outlineLevel="2" x14ac:dyDescent="0.25">
      <c r="A106" s="10">
        <v>17</v>
      </c>
      <c r="B106" s="10">
        <v>2</v>
      </c>
      <c r="C106" s="10">
        <v>3</v>
      </c>
      <c r="D106" s="10" t="str">
        <f>'[1]RESU METRADO'!E121</f>
        <v xml:space="preserve">      FLETE RURAL DE ACEMILA TRANS. DE AGREGADO Y PIEDRA PUNTA DE CARRETERA O CANTERA A VIVIENDA (APORTE)</v>
      </c>
      <c r="E106" s="11" t="str">
        <f>'[1]RESU METRADO'!F121</f>
        <v>glb</v>
      </c>
      <c r="F106" s="8">
        <f>'[1]RESU METRADO'!G121</f>
        <v>1</v>
      </c>
      <c r="G106" s="8">
        <f>'[1]FLETE  AGREGADOS yPIEDRA'!E144</f>
        <v>14143.24</v>
      </c>
      <c r="H106" s="8">
        <f t="shared" si="20"/>
        <v>14143.24</v>
      </c>
      <c r="I106" s="33"/>
      <c r="J106" s="33"/>
      <c r="K106" s="33"/>
    </row>
    <row r="107" spans="1:11" ht="21" customHeight="1" x14ac:dyDescent="0.25">
      <c r="A107" s="10">
        <v>17</v>
      </c>
      <c r="B107" s="10">
        <v>2</v>
      </c>
      <c r="C107" s="10">
        <v>4</v>
      </c>
      <c r="D107" s="10" t="str">
        <f>'[1]RESU METRADO'!E122</f>
        <v xml:space="preserve">      ACOMPAÑAMIENTO CARGA Y DESCARGA TRANSP. DE AGREGADO Y PIEDRA EN ACEMILA (APORTE)</v>
      </c>
      <c r="E107" s="11" t="str">
        <f>'[1]RESU METRADO'!F122</f>
        <v>glb</v>
      </c>
      <c r="F107" s="8">
        <f>'[1]RESU METRADO'!G122</f>
        <v>1</v>
      </c>
      <c r="G107" s="8">
        <f>'[1]FLETE  AGREGADOS yPIEDRA'!E147</f>
        <v>10476.469999999999</v>
      </c>
      <c r="H107" s="8">
        <f t="shared" si="20"/>
        <v>10476.469999999999</v>
      </c>
      <c r="I107" s="32"/>
      <c r="J107" s="32"/>
      <c r="K107" s="32"/>
    </row>
    <row r="108" spans="1:11" ht="13.5" customHeight="1" x14ac:dyDescent="0.3">
      <c r="A108" s="20"/>
      <c r="B108" s="21"/>
      <c r="C108" s="22"/>
      <c r="D108" s="23" t="s">
        <v>6</v>
      </c>
      <c r="E108" s="24" t="s">
        <v>7</v>
      </c>
      <c r="F108" s="25"/>
      <c r="G108" s="26"/>
      <c r="H108" s="26">
        <f>H2+H12+H17+H22+H40+H46+H49+H52+H57+H63+H71+H75+H83+H88+H92+H94+H97</f>
        <v>1794736.36</v>
      </c>
      <c r="I108" s="36"/>
      <c r="J108" s="36"/>
      <c r="K108" s="36"/>
    </row>
    <row r="109" spans="1:11" ht="13.5" customHeight="1" x14ac:dyDescent="0.3">
      <c r="A109" s="20"/>
      <c r="B109" s="21"/>
      <c r="C109" s="22"/>
      <c r="D109" s="23" t="s">
        <v>8</v>
      </c>
      <c r="E109" s="27" t="s">
        <v>9</v>
      </c>
      <c r="F109" s="26"/>
      <c r="G109" s="26"/>
      <c r="H109" s="26">
        <f>'[1]PRESU RESUMEN'!E43</f>
        <v>245465.41</v>
      </c>
      <c r="I109" s="36"/>
      <c r="J109" s="36"/>
      <c r="K109" s="36"/>
    </row>
    <row r="110" spans="1:11" ht="13.5" customHeight="1" x14ac:dyDescent="0.3">
      <c r="A110" s="20"/>
      <c r="B110" s="21"/>
      <c r="C110" s="22"/>
      <c r="D110" s="23" t="s">
        <v>10</v>
      </c>
      <c r="E110" s="24"/>
      <c r="F110" s="26"/>
      <c r="G110" s="26"/>
      <c r="H110" s="26">
        <f>+H109+H108</f>
        <v>2040201.77</v>
      </c>
      <c r="I110" s="36"/>
      <c r="J110" s="36"/>
      <c r="K110" s="36"/>
    </row>
    <row r="111" spans="1:11" ht="13.5" customHeight="1" x14ac:dyDescent="0.3">
      <c r="A111" s="20"/>
      <c r="B111" s="21"/>
      <c r="C111" s="22"/>
      <c r="D111" s="23" t="s">
        <v>11</v>
      </c>
      <c r="E111" s="24"/>
      <c r="F111" s="26"/>
      <c r="G111" s="26"/>
      <c r="H111" s="26">
        <f>+[1]APORTE!I41</f>
        <v>132095.63</v>
      </c>
      <c r="I111" s="36"/>
      <c r="J111" s="36"/>
      <c r="K111" s="36"/>
    </row>
    <row r="112" spans="1:11" ht="13.5" customHeight="1" x14ac:dyDescent="0.3">
      <c r="A112" s="20"/>
      <c r="B112" s="21"/>
      <c r="C112" s="22"/>
      <c r="D112" s="23" t="s">
        <v>12</v>
      </c>
      <c r="E112" s="28"/>
      <c r="F112" s="29"/>
      <c r="G112" s="30"/>
      <c r="H112" s="30">
        <f>+H110-H111</f>
        <v>1908106.1400000001</v>
      </c>
      <c r="I112" s="36"/>
      <c r="J112" s="36"/>
      <c r="K112" s="36"/>
    </row>
  </sheetData>
  <mergeCells count="1">
    <mergeCell ref="A1:C1"/>
  </mergeCells>
  <printOptions horizontalCentered="1"/>
  <pageMargins left="0.70866141732283472" right="0.70866141732283472" top="0.74803149606299213" bottom="1.1417322834645669" header="0" footer="0"/>
  <pageSetup paperSize="9" scale="65" fitToHeight="0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PRESUPUESTO</vt:lpstr>
      <vt:lpstr>PRESUPUESTO!Área_de_impresión</vt:lpstr>
      <vt:lpstr>PRESUPUESTO!Print_Area</vt:lpstr>
      <vt:lpstr>PRESUPUESTO!Print_Titles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Anthoniony Saavedra Castro</dc:creator>
  <cp:lastModifiedBy>Sandro Anthoniony Saavedra Castro</cp:lastModifiedBy>
  <dcterms:created xsi:type="dcterms:W3CDTF">2025-05-20T20:58:53Z</dcterms:created>
  <dcterms:modified xsi:type="dcterms:W3CDTF">2025-05-22T16:54:47Z</dcterms:modified>
</cp:coreProperties>
</file>