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giorg\Desktop\UNI\Math\MAT 220\Projects\"/>
    </mc:Choice>
  </mc:AlternateContent>
  <xr:revisionPtr revIDLastSave="0" documentId="13_ncr:1_{CE0AE59C-7F5E-4CFD-9655-ABBB6CB2BB7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5" i="1" l="1"/>
  <c r="K37" i="1"/>
  <c r="K36" i="1"/>
  <c r="K34" i="1"/>
  <c r="K33" i="1"/>
  <c r="K32" i="1"/>
  <c r="K31" i="1"/>
  <c r="K30" i="1"/>
  <c r="K29" i="1"/>
  <c r="K28" i="1"/>
  <c r="R23" i="1"/>
  <c r="Q22" i="1"/>
  <c r="Q23" i="1"/>
  <c r="P21" i="1"/>
  <c r="P22" i="1"/>
  <c r="P23" i="1"/>
  <c r="O20" i="1"/>
  <c r="O21" i="1"/>
  <c r="O22" i="1"/>
  <c r="O23" i="1"/>
  <c r="N19" i="1"/>
  <c r="N20" i="1"/>
  <c r="N21" i="1"/>
  <c r="N22" i="1"/>
  <c r="N23" i="1"/>
  <c r="M18" i="1"/>
  <c r="M19" i="1"/>
  <c r="M20" i="1"/>
  <c r="M21" i="1"/>
  <c r="M22" i="1"/>
  <c r="M23" i="1"/>
  <c r="L17" i="1"/>
  <c r="L18" i="1"/>
  <c r="L19" i="1"/>
  <c r="L20" i="1"/>
  <c r="L21" i="1"/>
  <c r="L22" i="1"/>
  <c r="L23" i="1"/>
  <c r="K16" i="1"/>
  <c r="K17" i="1"/>
  <c r="K18" i="1"/>
  <c r="K19" i="1"/>
  <c r="K20" i="1"/>
  <c r="K21" i="1"/>
  <c r="K22" i="1"/>
  <c r="K23" i="1"/>
  <c r="S24" i="1"/>
  <c r="K24" i="1"/>
  <c r="L24" i="1"/>
  <c r="M24" i="1"/>
  <c r="N24" i="1"/>
  <c r="O24" i="1"/>
  <c r="P24" i="1"/>
  <c r="Q24" i="1"/>
  <c r="R24" i="1"/>
  <c r="K7" i="1"/>
  <c r="P8" i="1"/>
  <c r="O8" i="1"/>
  <c r="L8" i="1"/>
  <c r="M8" i="1"/>
  <c r="N8" i="1"/>
  <c r="K8" i="1"/>
  <c r="L11" i="1"/>
  <c r="M11" i="1"/>
  <c r="N11" i="1"/>
  <c r="K11" i="1"/>
  <c r="P10" i="1"/>
  <c r="L7" i="1" s="1"/>
  <c r="O10" i="1"/>
  <c r="K6" i="1" s="1"/>
  <c r="P9" i="1"/>
  <c r="O9" i="1"/>
  <c r="N9" i="1"/>
  <c r="M9" i="1"/>
  <c r="L9" i="1"/>
  <c r="K9" i="1"/>
  <c r="Q11" i="1"/>
  <c r="Q10" i="1"/>
  <c r="Q9" i="1"/>
  <c r="S11" i="1"/>
  <c r="R11" i="1"/>
  <c r="R10" i="1"/>
  <c r="O7" i="1"/>
  <c r="M5" i="1"/>
  <c r="L5" i="1"/>
  <c r="L4" i="1"/>
  <c r="K5" i="1"/>
  <c r="K4" i="1"/>
  <c r="K3" i="1"/>
  <c r="N7" i="1" l="1"/>
  <c r="M7" i="1"/>
  <c r="N6" i="1"/>
  <c r="M6" i="1"/>
  <c r="L6" i="1"/>
</calcChain>
</file>

<file path=xl/sharedStrings.xml><?xml version="1.0" encoding="utf-8"?>
<sst xmlns="http://schemas.openxmlformats.org/spreadsheetml/2006/main" count="145" uniqueCount="52">
  <si>
    <t> EARTH </t>
  </si>
  <si>
    <t> MOON </t>
  </si>
  <si>
    <t> MARS </t>
  </si>
  <si>
    <t> JUPITER </t>
  </si>
  <si>
    <t> SATURN </t>
  </si>
  <si>
    <t>Diameter (km)</t>
  </si>
  <si>
    <t>Escape Velocity (km/s)</t>
  </si>
  <si>
    <t>Rotation Period (hours)</t>
  </si>
  <si>
    <t>Length of Day (hours)</t>
  </si>
  <si>
    <t>0.384*</t>
  </si>
  <si>
    <t>0.363*</t>
  </si>
  <si>
    <t>0.406*</t>
  </si>
  <si>
    <t>Orbital Period (days)</t>
  </si>
  <si>
    <t>27.3*</t>
  </si>
  <si>
    <t>Orbital Velocity (km/s)</t>
  </si>
  <si>
    <t>1.0*</t>
  </si>
  <si>
    <t>Orbital Inclination (degrees)</t>
  </si>
  <si>
    <t>Orbital Eccentricity</t>
  </si>
  <si>
    <t>Obliquity to Orbit (degrees)</t>
  </si>
  <si>
    <t>Mean Temperature (C)</t>
  </si>
  <si>
    <t>Surface Pressure (bars)</t>
  </si>
  <si>
    <t>Unknown*</t>
  </si>
  <si>
    <t>Number of Moons</t>
  </si>
  <si>
    <t>Ring System?</t>
  </si>
  <si>
    <t>No</t>
  </si>
  <si>
    <t>Yes</t>
  </si>
  <si>
    <t>Global Magnetic Field?</t>
  </si>
  <si>
    <t>Unknown</t>
  </si>
  <si>
    <t>Mass (10^24kg)</t>
  </si>
  <si>
    <t>Distance from Sun (10^6 km)</t>
  </si>
  <si>
    <t>Perihelion (10^6 km)</t>
  </si>
  <si>
    <t>Aphelion (10^6 km)</t>
  </si>
  <si>
    <t>Gravity (m/s^2)</t>
  </si>
  <si>
    <t>Density (kg/m^3)</t>
  </si>
  <si>
    <t>CALLISTO</t>
  </si>
  <si>
    <t>GANYMEDE</t>
  </si>
  <si>
    <t> EUROPA </t>
  </si>
  <si>
    <t>   IO   </t>
  </si>
  <si>
    <t> TITAN </t>
  </si>
  <si>
    <t> TRITON </t>
  </si>
  <si>
    <t> CERES </t>
  </si>
  <si>
    <t>Diameter (Earth=1)</t>
  </si>
  <si>
    <t>Possible</t>
  </si>
  <si>
    <t>---</t>
  </si>
  <si>
    <t>Mass (10^21kg)</t>
  </si>
  <si>
    <t>Orbital Distance (10^3 km)</t>
  </si>
  <si>
    <t>Periapse (10^3 km)</t>
  </si>
  <si>
    <t>Apoapse (10^3 km)</t>
  </si>
  <si>
    <t> EUROPA</t>
  </si>
  <si>
    <t xml:space="preserve">Distances (10^3 km) </t>
  </si>
  <si>
    <t>Time (Days)</t>
  </si>
  <si>
    <t>Escape Energy (Joules)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</si>
</sst>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0;[Red]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3" fontId="1" fillId="3" borderId="1" xfId="0" applyNumberFormat="1" applyFont="1" applyFill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5" borderId="1" xfId="0" applyFill="1" applyBorder="1"/>
    <xf numFmtId="0" fontId="3" fillId="5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3" fontId="1" fillId="4" borderId="1" xfId="0" applyNumberFormat="1" applyFont="1" applyFill="1" applyBorder="1" applyAlignment="1">
      <alignment horizontal="center" vertical="center" wrapText="1"/>
    </xf>
    <xf numFmtId="0" fontId="0" fillId="7" borderId="1" xfId="0" applyFill="1" applyBorder="1"/>
    <xf numFmtId="0" fontId="1" fillId="7" borderId="1" xfId="0" applyFont="1" applyFill="1" applyBorder="1" applyAlignment="1">
      <alignment horizontal="center" vertical="center" wrapText="1"/>
    </xf>
    <xf numFmtId="3" fontId="1" fillId="7" borderId="1" xfId="0" applyNumberFormat="1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3" fontId="0" fillId="0" borderId="1" xfId="0" quotePrefix="1" applyNumberFormat="1" applyBorder="1" applyAlignment="1">
      <alignment horizontal="center" vertical="center"/>
    </xf>
    <xf numFmtId="3" fontId="0" fillId="6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4" borderId="1" xfId="0" applyFill="1" applyBorder="1"/>
    <xf numFmtId="165" fontId="0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0"/>
  <sheetViews>
    <sheetView tabSelected="1" zoomScale="85" zoomScaleNormal="85" workbookViewId="0">
      <selection activeCell="K35" sqref="K35"/>
    </sheetView>
  </sheetViews>
  <sheetFormatPr defaultRowHeight="15" x14ac:dyDescent="0.25"/>
  <cols>
    <col min="1" max="1" width="29.5703125" customWidth="1"/>
    <col min="2" max="2" width="10.140625" customWidth="1"/>
    <col min="3" max="3" width="11.5703125" customWidth="1"/>
    <col min="7" max="7" width="10.140625" customWidth="1"/>
    <col min="8" max="8" width="12.28515625" customWidth="1"/>
    <col min="10" max="10" width="19.7109375" customWidth="1"/>
    <col min="11" max="11" width="24.85546875" bestFit="1" customWidth="1"/>
    <col min="12" max="12" width="11" bestFit="1" customWidth="1"/>
    <col min="13" max="19" width="10.28515625" bestFit="1" customWidth="1"/>
  </cols>
  <sheetData>
    <row r="1" spans="1:20" x14ac:dyDescent="0.25">
      <c r="A1" s="1"/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J1" s="9" t="s">
        <v>49</v>
      </c>
      <c r="K1" s="8" t="s">
        <v>34</v>
      </c>
      <c r="L1" s="8" t="s">
        <v>35</v>
      </c>
      <c r="M1" s="8" t="s">
        <v>36</v>
      </c>
      <c r="N1" s="8" t="s">
        <v>37</v>
      </c>
      <c r="O1" s="8" t="s">
        <v>38</v>
      </c>
      <c r="P1" s="8" t="s">
        <v>39</v>
      </c>
      <c r="Q1" s="8" t="s">
        <v>40</v>
      </c>
      <c r="R1" s="8" t="s">
        <v>0</v>
      </c>
      <c r="S1" s="8" t="s">
        <v>3</v>
      </c>
      <c r="T1" s="8" t="s">
        <v>4</v>
      </c>
    </row>
    <row r="2" spans="1:20" x14ac:dyDescent="0.25">
      <c r="A2" s="10" t="s">
        <v>28</v>
      </c>
      <c r="B2" s="2">
        <v>5.97</v>
      </c>
      <c r="C2" s="3">
        <v>7.2999999999999995E-2</v>
      </c>
      <c r="D2" s="2">
        <v>0.64200000000000002</v>
      </c>
      <c r="E2" s="3">
        <v>1898</v>
      </c>
      <c r="F2" s="2">
        <v>568</v>
      </c>
      <c r="J2" s="20" t="s">
        <v>34</v>
      </c>
      <c r="K2" s="6" t="s">
        <v>43</v>
      </c>
      <c r="L2" s="7"/>
      <c r="M2" s="7"/>
      <c r="N2" s="7"/>
      <c r="O2" s="7"/>
      <c r="P2" s="7"/>
      <c r="Q2" s="7"/>
      <c r="R2" s="7"/>
      <c r="S2" s="7"/>
      <c r="T2" s="7"/>
    </row>
    <row r="3" spans="1:20" x14ac:dyDescent="0.25">
      <c r="A3" s="10" t="s">
        <v>5</v>
      </c>
      <c r="B3" s="5">
        <v>12756</v>
      </c>
      <c r="C3" s="3">
        <v>3475</v>
      </c>
      <c r="D3" s="2">
        <v>6792</v>
      </c>
      <c r="E3" s="4">
        <v>142984</v>
      </c>
      <c r="F3" s="5">
        <v>120536</v>
      </c>
      <c r="J3" s="20" t="s">
        <v>35</v>
      </c>
      <c r="K3" s="17">
        <f>C28-B28</f>
        <v>110</v>
      </c>
      <c r="L3" s="18" t="s">
        <v>43</v>
      </c>
      <c r="M3" s="19"/>
      <c r="N3" s="19"/>
      <c r="O3" s="19"/>
      <c r="P3" s="19"/>
      <c r="Q3" s="19"/>
      <c r="R3" s="19"/>
      <c r="S3" s="19"/>
      <c r="T3" s="7"/>
    </row>
    <row r="4" spans="1:20" x14ac:dyDescent="0.25">
      <c r="A4" s="10" t="s">
        <v>33</v>
      </c>
      <c r="B4" s="2">
        <v>5514</v>
      </c>
      <c r="C4" s="3">
        <v>3340</v>
      </c>
      <c r="D4" s="2">
        <v>3933</v>
      </c>
      <c r="E4" s="3">
        <v>1326</v>
      </c>
      <c r="F4" s="2">
        <v>687</v>
      </c>
      <c r="J4" s="20" t="s">
        <v>36</v>
      </c>
      <c r="K4" s="17">
        <f>B32-D32</f>
        <v>1212</v>
      </c>
      <c r="L4" s="17">
        <f>C32-D32</f>
        <v>399</v>
      </c>
      <c r="M4" s="18" t="s">
        <v>43</v>
      </c>
      <c r="N4" s="19"/>
      <c r="O4" s="19"/>
      <c r="P4" s="19"/>
      <c r="Q4" s="19"/>
      <c r="R4" s="19"/>
      <c r="S4" s="19"/>
      <c r="T4" s="7"/>
    </row>
    <row r="5" spans="1:20" x14ac:dyDescent="0.25">
      <c r="A5" s="10" t="s">
        <v>32</v>
      </c>
      <c r="B5" s="2">
        <v>9.8000000000000007</v>
      </c>
      <c r="C5" s="3">
        <v>1.6</v>
      </c>
      <c r="D5" s="2">
        <v>3.7</v>
      </c>
      <c r="E5" s="3">
        <v>23.1</v>
      </c>
      <c r="F5" s="2">
        <v>9</v>
      </c>
      <c r="J5" s="20" t="s">
        <v>37</v>
      </c>
      <c r="K5" s="17">
        <f>B32-E32</f>
        <v>1461</v>
      </c>
      <c r="L5" s="17">
        <f>C32-E32</f>
        <v>648</v>
      </c>
      <c r="M5" s="17">
        <f>D32-E32</f>
        <v>249</v>
      </c>
      <c r="N5" s="18" t="s">
        <v>43</v>
      </c>
      <c r="O5" s="19"/>
      <c r="P5" s="19"/>
      <c r="Q5" s="19"/>
      <c r="R5" s="19"/>
      <c r="S5" s="19"/>
      <c r="T5" s="7"/>
    </row>
    <row r="6" spans="1:20" x14ac:dyDescent="0.25">
      <c r="A6" s="10" t="s">
        <v>6</v>
      </c>
      <c r="B6" s="2">
        <v>11.2</v>
      </c>
      <c r="C6" s="3">
        <v>2.4</v>
      </c>
      <c r="D6" s="2">
        <v>5</v>
      </c>
      <c r="E6" s="3">
        <v>59.5</v>
      </c>
      <c r="F6" s="2">
        <v>35.5</v>
      </c>
      <c r="J6" s="20" t="s">
        <v>38</v>
      </c>
      <c r="K6" s="17">
        <f>$O$10+K10</f>
        <v>658005</v>
      </c>
      <c r="L6" s="17">
        <f>$O$10+L10</f>
        <v>657192</v>
      </c>
      <c r="M6" s="17">
        <f>$O$10+M10</f>
        <v>656793</v>
      </c>
      <c r="N6" s="17">
        <f>$O$10+N10</f>
        <v>656544</v>
      </c>
      <c r="O6" s="18" t="s">
        <v>43</v>
      </c>
      <c r="P6" s="19"/>
      <c r="Q6" s="19"/>
      <c r="R6" s="19"/>
      <c r="S6" s="19"/>
      <c r="T6" s="7"/>
    </row>
    <row r="7" spans="1:20" x14ac:dyDescent="0.25">
      <c r="A7" s="10" t="s">
        <v>7</v>
      </c>
      <c r="B7" s="2">
        <v>23.9</v>
      </c>
      <c r="C7" s="3">
        <v>655.7</v>
      </c>
      <c r="D7" s="2">
        <v>24.6</v>
      </c>
      <c r="E7" s="3">
        <v>9.9</v>
      </c>
      <c r="F7" s="2">
        <v>10.7</v>
      </c>
      <c r="J7" s="20" t="s">
        <v>39</v>
      </c>
      <c r="K7" s="17">
        <f>$P$10+K10</f>
        <v>657138</v>
      </c>
      <c r="L7" s="17">
        <f>$P$10+L10</f>
        <v>656325</v>
      </c>
      <c r="M7" s="17">
        <f>$P$10+M10</f>
        <v>655926</v>
      </c>
      <c r="N7" s="17">
        <f>$P$10+N10</f>
        <v>655677</v>
      </c>
      <c r="O7" s="17">
        <f>F32-G32</f>
        <v>867</v>
      </c>
      <c r="P7" s="18" t="s">
        <v>43</v>
      </c>
      <c r="Q7" s="19"/>
      <c r="R7" s="19"/>
      <c r="S7" s="19"/>
      <c r="T7" s="7"/>
    </row>
    <row r="8" spans="1:20" x14ac:dyDescent="0.25">
      <c r="A8" s="10" t="s">
        <v>8</v>
      </c>
      <c r="B8" s="2">
        <v>24</v>
      </c>
      <c r="C8" s="3">
        <v>708.7</v>
      </c>
      <c r="D8" s="2">
        <v>24.7</v>
      </c>
      <c r="E8" s="3">
        <v>9.9</v>
      </c>
      <c r="F8" s="2">
        <v>10.7</v>
      </c>
      <c r="J8" s="20" t="s">
        <v>40</v>
      </c>
      <c r="K8" s="17">
        <f>$Q$10+K10</f>
        <v>366483</v>
      </c>
      <c r="L8" s="17">
        <f>$Q$10+L10</f>
        <v>365670</v>
      </c>
      <c r="M8" s="17">
        <f>$Q$10+M10</f>
        <v>365271</v>
      </c>
      <c r="N8" s="17">
        <f>$Q$10+N10</f>
        <v>365022</v>
      </c>
      <c r="O8" s="17">
        <f>$Q$11+O11</f>
        <v>1020722</v>
      </c>
      <c r="P8" s="17">
        <f>$Q$11+P11</f>
        <v>1019855</v>
      </c>
      <c r="Q8" s="18" t="s">
        <v>43</v>
      </c>
      <c r="R8" s="19"/>
      <c r="S8" s="19"/>
      <c r="T8" s="7"/>
    </row>
    <row r="9" spans="1:20" ht="12.75" customHeight="1" x14ac:dyDescent="0.25">
      <c r="A9" s="14" t="s">
        <v>29</v>
      </c>
      <c r="B9" s="15">
        <v>149.6</v>
      </c>
      <c r="C9" s="15" t="s">
        <v>9</v>
      </c>
      <c r="D9" s="15">
        <v>227.9</v>
      </c>
      <c r="E9" s="15">
        <v>778.6</v>
      </c>
      <c r="F9" s="15">
        <v>1433.5</v>
      </c>
      <c r="J9" s="20" t="s">
        <v>0</v>
      </c>
      <c r="K9" s="17">
        <f>R10+K10</f>
        <v>630883</v>
      </c>
      <c r="L9" s="17">
        <f>R10+L10</f>
        <v>630070</v>
      </c>
      <c r="M9" s="17">
        <f>R10+M10</f>
        <v>629671</v>
      </c>
      <c r="N9" s="17">
        <f>R10+N10</f>
        <v>629422</v>
      </c>
      <c r="O9" s="17">
        <f>$R$11+O11</f>
        <v>1285122</v>
      </c>
      <c r="P9" s="17">
        <f>$R$11+P11</f>
        <v>1284255</v>
      </c>
      <c r="Q9" s="17">
        <f>H32-B9*10^3</f>
        <v>264400</v>
      </c>
      <c r="R9" s="18" t="s">
        <v>43</v>
      </c>
      <c r="S9" s="19"/>
      <c r="T9" s="7"/>
    </row>
    <row r="10" spans="1:20" x14ac:dyDescent="0.25">
      <c r="A10" s="10" t="s">
        <v>30</v>
      </c>
      <c r="B10" s="2">
        <v>147.1</v>
      </c>
      <c r="C10" s="3" t="s">
        <v>10</v>
      </c>
      <c r="D10" s="2">
        <v>206.6</v>
      </c>
      <c r="E10" s="3">
        <v>740.5</v>
      </c>
      <c r="F10" s="2">
        <v>1352.6</v>
      </c>
      <c r="J10" s="20" t="s">
        <v>3</v>
      </c>
      <c r="K10" s="17">
        <v>1883</v>
      </c>
      <c r="L10" s="17">
        <v>1070</v>
      </c>
      <c r="M10" s="17">
        <v>671</v>
      </c>
      <c r="N10" s="17">
        <v>422</v>
      </c>
      <c r="O10" s="17">
        <f>$S$11+O11</f>
        <v>656122</v>
      </c>
      <c r="P10" s="17">
        <f>$S$11+P11</f>
        <v>655255</v>
      </c>
      <c r="Q10" s="17">
        <f>E9*10^3-H32</f>
        <v>364600</v>
      </c>
      <c r="R10" s="17">
        <f>E9*10^3 -B9*10^3</f>
        <v>629000</v>
      </c>
      <c r="S10" s="18" t="s">
        <v>43</v>
      </c>
      <c r="T10" s="7"/>
    </row>
    <row r="11" spans="1:20" x14ac:dyDescent="0.25">
      <c r="A11" s="10" t="s">
        <v>31</v>
      </c>
      <c r="B11" s="2">
        <v>152.1</v>
      </c>
      <c r="C11" s="3" t="s">
        <v>11</v>
      </c>
      <c r="D11" s="2">
        <v>249.2</v>
      </c>
      <c r="E11" s="3">
        <v>816.6</v>
      </c>
      <c r="F11" s="2">
        <v>1514.5</v>
      </c>
      <c r="J11" s="20" t="s">
        <v>4</v>
      </c>
      <c r="K11" s="17">
        <f>$S$11+K10</f>
        <v>656783</v>
      </c>
      <c r="L11" s="17">
        <f>$S$11+L10</f>
        <v>655970</v>
      </c>
      <c r="M11" s="17">
        <f>$S$11+M10</f>
        <v>655571</v>
      </c>
      <c r="N11" s="17">
        <f>$S$11+N10</f>
        <v>655322</v>
      </c>
      <c r="O11" s="17">
        <v>1222</v>
      </c>
      <c r="P11" s="17">
        <v>355</v>
      </c>
      <c r="Q11" s="17">
        <f>F9*10^3-H32</f>
        <v>1019500</v>
      </c>
      <c r="R11" s="17">
        <f>F9*10^3 -B9*10^3</f>
        <v>1283900</v>
      </c>
      <c r="S11" s="17">
        <f>F9*10^3 -E9*10^3</f>
        <v>654900</v>
      </c>
      <c r="T11" s="6" t="s">
        <v>43</v>
      </c>
    </row>
    <row r="12" spans="1:20" x14ac:dyDescent="0.25">
      <c r="A12" s="10" t="s">
        <v>12</v>
      </c>
      <c r="B12" s="2">
        <v>365.2</v>
      </c>
      <c r="C12" s="3" t="s">
        <v>13</v>
      </c>
      <c r="D12" s="2">
        <v>687</v>
      </c>
      <c r="E12" s="3">
        <v>4331</v>
      </c>
      <c r="F12" s="5">
        <v>10747</v>
      </c>
    </row>
    <row r="13" spans="1:20" x14ac:dyDescent="0.25">
      <c r="A13" s="10" t="s">
        <v>14</v>
      </c>
      <c r="B13" s="2">
        <v>29.8</v>
      </c>
      <c r="C13" s="3" t="s">
        <v>15</v>
      </c>
      <c r="D13" s="2">
        <v>24.1</v>
      </c>
      <c r="E13" s="3">
        <v>13.1</v>
      </c>
      <c r="F13" s="2">
        <v>9.6999999999999993</v>
      </c>
    </row>
    <row r="14" spans="1:20" x14ac:dyDescent="0.25">
      <c r="A14" s="10" t="s">
        <v>16</v>
      </c>
      <c r="B14" s="2">
        <v>0</v>
      </c>
      <c r="C14" s="3">
        <v>5.0999999999999996</v>
      </c>
      <c r="D14" s="2">
        <v>1.9</v>
      </c>
      <c r="E14" s="3">
        <v>1.3</v>
      </c>
      <c r="F14" s="2">
        <v>2.5</v>
      </c>
      <c r="J14" s="9" t="s">
        <v>50</v>
      </c>
      <c r="K14" s="8" t="s">
        <v>34</v>
      </c>
      <c r="L14" s="8" t="s">
        <v>35</v>
      </c>
      <c r="M14" s="8" t="s">
        <v>36</v>
      </c>
      <c r="N14" s="8" t="s">
        <v>37</v>
      </c>
      <c r="O14" s="8" t="s">
        <v>38</v>
      </c>
      <c r="P14" s="8" t="s">
        <v>39</v>
      </c>
      <c r="Q14" s="8" t="s">
        <v>40</v>
      </c>
      <c r="R14" s="8" t="s">
        <v>0</v>
      </c>
      <c r="S14" s="8" t="s">
        <v>3</v>
      </c>
      <c r="T14" s="8" t="s">
        <v>4</v>
      </c>
    </row>
    <row r="15" spans="1:20" x14ac:dyDescent="0.25">
      <c r="A15" s="10" t="s">
        <v>17</v>
      </c>
      <c r="B15" s="2">
        <v>1.7000000000000001E-2</v>
      </c>
      <c r="C15" s="3">
        <v>5.5E-2</v>
      </c>
      <c r="D15" s="2">
        <v>9.4E-2</v>
      </c>
      <c r="E15" s="3">
        <v>4.9000000000000002E-2</v>
      </c>
      <c r="F15" s="2">
        <v>5.7000000000000002E-2</v>
      </c>
      <c r="J15" s="20" t="s">
        <v>34</v>
      </c>
      <c r="K15" s="6" t="s">
        <v>43</v>
      </c>
      <c r="L15" s="7"/>
      <c r="M15" s="7"/>
      <c r="N15" s="7"/>
      <c r="O15" s="7"/>
      <c r="P15" s="7"/>
      <c r="Q15" s="7"/>
      <c r="R15" s="7"/>
      <c r="S15" s="7"/>
      <c r="T15" s="7"/>
    </row>
    <row r="16" spans="1:20" x14ac:dyDescent="0.25">
      <c r="A16" s="10" t="s">
        <v>18</v>
      </c>
      <c r="B16" s="2">
        <v>23.4</v>
      </c>
      <c r="C16" s="3">
        <v>6.7</v>
      </c>
      <c r="D16" s="2">
        <v>25.2</v>
      </c>
      <c r="E16" s="3">
        <v>3.1</v>
      </c>
      <c r="F16" s="2">
        <v>26.7</v>
      </c>
      <c r="J16" s="20" t="s">
        <v>35</v>
      </c>
      <c r="K16" s="21">
        <f t="shared" ref="K16" si="0">(K3/50000/24*1000)/24</f>
        <v>3.8194444444444448E-3</v>
      </c>
      <c r="L16" s="18" t="s">
        <v>43</v>
      </c>
      <c r="M16" s="19"/>
      <c r="N16" s="19"/>
      <c r="O16" s="19"/>
      <c r="P16" s="19"/>
      <c r="Q16" s="19"/>
      <c r="R16" s="19"/>
      <c r="S16" s="19"/>
      <c r="T16" s="7"/>
    </row>
    <row r="17" spans="1:20" x14ac:dyDescent="0.25">
      <c r="A17" s="10" t="s">
        <v>19</v>
      </c>
      <c r="B17" s="2">
        <v>15</v>
      </c>
      <c r="C17" s="3">
        <v>-20</v>
      </c>
      <c r="D17" s="2">
        <v>-65</v>
      </c>
      <c r="E17" s="3">
        <v>-110</v>
      </c>
      <c r="F17" s="2">
        <v>-140</v>
      </c>
      <c r="J17" s="20" t="s">
        <v>36</v>
      </c>
      <c r="K17" s="21">
        <f t="shared" ref="K17:L17" si="1">(K4/50000/24*1000)/24</f>
        <v>4.2083333333333334E-2</v>
      </c>
      <c r="L17" s="21">
        <f t="shared" si="1"/>
        <v>1.3854166666666666E-2</v>
      </c>
      <c r="M17" s="18" t="s">
        <v>43</v>
      </c>
      <c r="N17" s="19"/>
      <c r="O17" s="19"/>
      <c r="P17" s="19"/>
      <c r="Q17" s="19"/>
      <c r="R17" s="19"/>
      <c r="S17" s="19"/>
      <c r="T17" s="7"/>
    </row>
    <row r="18" spans="1:20" ht="12.75" customHeight="1" x14ac:dyDescent="0.25">
      <c r="A18" s="10" t="s">
        <v>20</v>
      </c>
      <c r="B18" s="2">
        <v>1</v>
      </c>
      <c r="C18" s="3">
        <v>0</v>
      </c>
      <c r="D18" s="2">
        <v>0.01</v>
      </c>
      <c r="E18" s="3" t="s">
        <v>21</v>
      </c>
      <c r="F18" s="2" t="s">
        <v>21</v>
      </c>
      <c r="J18" s="20" t="s">
        <v>37</v>
      </c>
      <c r="K18" s="21">
        <f t="shared" ref="K18:L18" si="2">(K5/50000/24*1000)/24</f>
        <v>5.0729166666666665E-2</v>
      </c>
      <c r="L18" s="21">
        <f t="shared" si="2"/>
        <v>2.2500000000000003E-2</v>
      </c>
      <c r="M18" s="21">
        <f t="shared" ref="M18" si="3">(M5/50000/24*1000)/24</f>
        <v>8.6458333333333335E-3</v>
      </c>
      <c r="N18" s="18" t="s">
        <v>43</v>
      </c>
      <c r="O18" s="19"/>
      <c r="P18" s="19"/>
      <c r="Q18" s="19"/>
      <c r="R18" s="19"/>
      <c r="S18" s="19"/>
      <c r="T18" s="7"/>
    </row>
    <row r="19" spans="1:20" x14ac:dyDescent="0.25">
      <c r="A19" s="10" t="s">
        <v>22</v>
      </c>
      <c r="B19" s="2">
        <v>1</v>
      </c>
      <c r="C19" s="3">
        <v>0</v>
      </c>
      <c r="D19" s="2">
        <v>2</v>
      </c>
      <c r="E19" s="3">
        <v>79</v>
      </c>
      <c r="F19" s="2">
        <v>82</v>
      </c>
      <c r="J19" s="20" t="s">
        <v>38</v>
      </c>
      <c r="K19" s="21">
        <f t="shared" ref="K19:L19" si="4">(K6/50000/24*1000)/24</f>
        <v>22.847395833333334</v>
      </c>
      <c r="L19" s="21">
        <f t="shared" si="4"/>
        <v>22.819166666666671</v>
      </c>
      <c r="M19" s="21">
        <f t="shared" ref="M19:N19" si="5">(M6/50000/24*1000)/24</f>
        <v>22.805312499999999</v>
      </c>
      <c r="N19" s="21">
        <f t="shared" si="5"/>
        <v>22.796666666666663</v>
      </c>
      <c r="O19" s="18" t="s">
        <v>43</v>
      </c>
      <c r="P19" s="19"/>
      <c r="Q19" s="19"/>
      <c r="R19" s="19"/>
      <c r="S19" s="19"/>
      <c r="T19" s="7"/>
    </row>
    <row r="20" spans="1:20" x14ac:dyDescent="0.25">
      <c r="A20" s="10" t="s">
        <v>23</v>
      </c>
      <c r="B20" s="2" t="s">
        <v>24</v>
      </c>
      <c r="C20" s="3" t="s">
        <v>24</v>
      </c>
      <c r="D20" s="2" t="s">
        <v>24</v>
      </c>
      <c r="E20" s="3" t="s">
        <v>25</v>
      </c>
      <c r="F20" s="2" t="s">
        <v>25</v>
      </c>
      <c r="J20" s="20" t="s">
        <v>39</v>
      </c>
      <c r="K20" s="21">
        <f t="shared" ref="K20:L20" si="6">(K7/50000/24*1000)/24</f>
        <v>22.817291666666673</v>
      </c>
      <c r="L20" s="21">
        <f t="shared" si="6"/>
        <v>22.7890625</v>
      </c>
      <c r="M20" s="21">
        <f t="shared" ref="M20:N20" si="7">(M7/50000/24*1000)/24</f>
        <v>22.775208333333335</v>
      </c>
      <c r="N20" s="21">
        <f t="shared" si="7"/>
        <v>22.766562500000003</v>
      </c>
      <c r="O20" s="21">
        <f t="shared" ref="O20" si="8">(O7/50000/24*1000)/24</f>
        <v>3.0104166666666668E-2</v>
      </c>
      <c r="P20" s="18" t="s">
        <v>43</v>
      </c>
      <c r="Q20" s="19"/>
      <c r="R20" s="19"/>
      <c r="S20" s="19"/>
      <c r="T20" s="7"/>
    </row>
    <row r="21" spans="1:20" x14ac:dyDescent="0.25">
      <c r="A21" s="10" t="s">
        <v>26</v>
      </c>
      <c r="B21" s="2" t="s">
        <v>25</v>
      </c>
      <c r="C21" s="3" t="s">
        <v>24</v>
      </c>
      <c r="D21" s="2" t="s">
        <v>24</v>
      </c>
      <c r="E21" s="3" t="s">
        <v>25</v>
      </c>
      <c r="F21" s="2" t="s">
        <v>25</v>
      </c>
      <c r="J21" s="20" t="s">
        <v>40</v>
      </c>
      <c r="K21" s="21">
        <f t="shared" ref="K21:L21" si="9">(K8/50000/24*1000)/24</f>
        <v>12.725104166666666</v>
      </c>
      <c r="L21" s="21">
        <f t="shared" si="9"/>
        <v>12.696874999999999</v>
      </c>
      <c r="M21" s="21">
        <f t="shared" ref="M21:N21" si="10">(M8/50000/24*1000)/24</f>
        <v>12.683020833333332</v>
      </c>
      <c r="N21" s="21">
        <f t="shared" si="10"/>
        <v>12.674375</v>
      </c>
      <c r="O21" s="21">
        <f t="shared" ref="O21:P21" si="11">(O8/50000/24*1000)/24</f>
        <v>35.441736111111105</v>
      </c>
      <c r="P21" s="21">
        <f t="shared" si="11"/>
        <v>35.411631944444444</v>
      </c>
      <c r="Q21" s="18" t="s">
        <v>43</v>
      </c>
      <c r="R21" s="19"/>
      <c r="S21" s="19"/>
      <c r="T21" s="7"/>
    </row>
    <row r="22" spans="1:20" x14ac:dyDescent="0.25">
      <c r="J22" s="20" t="s">
        <v>0</v>
      </c>
      <c r="K22" s="21">
        <f t="shared" ref="K22:L22" si="12">(K9/50000/24*1000)/24</f>
        <v>21.905659722222225</v>
      </c>
      <c r="L22" s="21">
        <f t="shared" si="12"/>
        <v>21.877430555555552</v>
      </c>
      <c r="M22" s="21">
        <f t="shared" ref="M22:N22" si="13">(M9/50000/24*1000)/24</f>
        <v>21.863576388888887</v>
      </c>
      <c r="N22" s="21">
        <f t="shared" si="13"/>
        <v>21.854930555555555</v>
      </c>
      <c r="O22" s="21">
        <f t="shared" ref="O22:P22" si="14">(O9/50000/24*1000)/24</f>
        <v>44.622291666666662</v>
      </c>
      <c r="P22" s="21">
        <f t="shared" si="14"/>
        <v>44.592187500000001</v>
      </c>
      <c r="Q22" s="21">
        <f t="shared" ref="Q22" si="15">(Q9/50000/24*1000)/24</f>
        <v>9.1805555555555554</v>
      </c>
      <c r="R22" s="18" t="s">
        <v>43</v>
      </c>
      <c r="S22" s="19"/>
      <c r="T22" s="7"/>
    </row>
    <row r="23" spans="1:20" x14ac:dyDescent="0.25">
      <c r="J23" s="20" t="s">
        <v>3</v>
      </c>
      <c r="K23" s="21">
        <f t="shared" ref="K23:Q23" si="16">(K10/50000/24*1000)/24</f>
        <v>6.5381944444444437E-2</v>
      </c>
      <c r="L23" s="21">
        <f t="shared" ref="L23:M23" si="17">(L10/50000/24*1000)/24</f>
        <v>3.7152777777777778E-2</v>
      </c>
      <c r="M23" s="21">
        <f t="shared" si="17"/>
        <v>2.3298611111111114E-2</v>
      </c>
      <c r="N23" s="21">
        <f t="shared" ref="N23:O23" si="18">(N10/50000/24*1000)/24</f>
        <v>1.4652777777777777E-2</v>
      </c>
      <c r="O23" s="21">
        <f t="shared" si="18"/>
        <v>22.782013888888887</v>
      </c>
      <c r="P23" s="21">
        <f t="shared" ref="P23:R23" si="19">(P10/50000/24*1000)/24</f>
        <v>22.751909722222223</v>
      </c>
      <c r="Q23" s="21">
        <f t="shared" si="19"/>
        <v>12.659722222222223</v>
      </c>
      <c r="R23" s="21">
        <f t="shared" si="19"/>
        <v>21.840277777777775</v>
      </c>
      <c r="S23" s="18" t="s">
        <v>43</v>
      </c>
      <c r="T23" s="7"/>
    </row>
    <row r="24" spans="1:20" ht="18" customHeight="1" x14ac:dyDescent="0.25">
      <c r="A24" s="1"/>
      <c r="B24" s="11" t="s">
        <v>34</v>
      </c>
      <c r="C24" s="11" t="s">
        <v>35</v>
      </c>
      <c r="D24" s="11" t="s">
        <v>48</v>
      </c>
      <c r="E24" s="11" t="s">
        <v>37</v>
      </c>
      <c r="F24" s="11" t="s">
        <v>38</v>
      </c>
      <c r="G24" s="11" t="s">
        <v>39</v>
      </c>
      <c r="H24" s="11" t="s">
        <v>40</v>
      </c>
      <c r="J24" s="20" t="s">
        <v>4</v>
      </c>
      <c r="K24" s="21">
        <f t="shared" ref="K24:S24" si="20">(K11/50000/24*1000)/24</f>
        <v>22.804965277777779</v>
      </c>
      <c r="L24" s="21">
        <f t="shared" si="20"/>
        <v>22.776736111111109</v>
      </c>
      <c r="M24" s="21">
        <f t="shared" si="20"/>
        <v>22.762881944444448</v>
      </c>
      <c r="N24" s="21">
        <f t="shared" si="20"/>
        <v>22.754236111111108</v>
      </c>
      <c r="O24" s="21">
        <f t="shared" si="20"/>
        <v>4.2430555555555555E-2</v>
      </c>
      <c r="P24" s="21">
        <f t="shared" si="20"/>
        <v>1.2326388888888888E-2</v>
      </c>
      <c r="Q24" s="21">
        <f t="shared" si="20"/>
        <v>35.399305555555557</v>
      </c>
      <c r="R24" s="21">
        <f>(R11/50000/24*1000)/24</f>
        <v>44.579861111111107</v>
      </c>
      <c r="S24" s="21">
        <f t="shared" si="20"/>
        <v>22.739583333333339</v>
      </c>
      <c r="T24" s="6" t="s">
        <v>43</v>
      </c>
    </row>
    <row r="25" spans="1:20" x14ac:dyDescent="0.25">
      <c r="A25" s="10" t="s">
        <v>5</v>
      </c>
      <c r="B25" s="12">
        <v>4821</v>
      </c>
      <c r="C25" s="3">
        <v>5262</v>
      </c>
      <c r="D25" s="12">
        <v>3122</v>
      </c>
      <c r="E25" s="3">
        <v>3643</v>
      </c>
      <c r="F25" s="12">
        <v>5150</v>
      </c>
      <c r="G25" s="3">
        <v>2705</v>
      </c>
      <c r="H25" s="12">
        <v>950</v>
      </c>
    </row>
    <row r="26" spans="1:20" x14ac:dyDescent="0.25">
      <c r="A26" s="10" t="s">
        <v>41</v>
      </c>
      <c r="B26" s="12">
        <v>0.378</v>
      </c>
      <c r="C26" s="3">
        <v>0.41299999999999998</v>
      </c>
      <c r="D26" s="12">
        <v>0.245</v>
      </c>
      <c r="E26" s="3">
        <v>0.28599999999999998</v>
      </c>
      <c r="F26" s="12">
        <v>0.40400000000000003</v>
      </c>
      <c r="G26" s="3">
        <v>0.21199999999999999</v>
      </c>
      <c r="H26" s="12">
        <v>7.3999999999999996E-2</v>
      </c>
    </row>
    <row r="27" spans="1:20" x14ac:dyDescent="0.25">
      <c r="A27" s="10" t="s">
        <v>44</v>
      </c>
      <c r="B27" s="12">
        <v>107.6</v>
      </c>
      <c r="C27" s="3">
        <v>148.19999999999999</v>
      </c>
      <c r="D27" s="12">
        <v>48</v>
      </c>
      <c r="E27" s="3">
        <v>89.3</v>
      </c>
      <c r="F27" s="12">
        <v>134.6</v>
      </c>
      <c r="G27" s="3">
        <v>21.5</v>
      </c>
      <c r="H27" s="12">
        <v>0.94</v>
      </c>
      <c r="J27" s="9" t="s">
        <v>51</v>
      </c>
      <c r="K27" s="22"/>
    </row>
    <row r="28" spans="1:20" x14ac:dyDescent="0.25">
      <c r="A28" s="10" t="s">
        <v>33</v>
      </c>
      <c r="B28" s="12">
        <v>1830</v>
      </c>
      <c r="C28" s="3">
        <v>1940</v>
      </c>
      <c r="D28" s="12">
        <v>3010</v>
      </c>
      <c r="E28" s="3">
        <v>3530</v>
      </c>
      <c r="F28" s="12">
        <v>1881</v>
      </c>
      <c r="G28" s="3">
        <v>2050</v>
      </c>
      <c r="H28" s="12">
        <v>2600</v>
      </c>
      <c r="J28" s="20" t="s">
        <v>34</v>
      </c>
      <c r="K28" s="23">
        <f>1/2 * 8000 * ($B$30*1000)^2 - 6.67 *10^-11 * $B$27 * 10^21 * 8000 / ($B$25/2)</f>
        <v>-23795819157851.066</v>
      </c>
    </row>
    <row r="29" spans="1:20" x14ac:dyDescent="0.25">
      <c r="A29" s="10" t="s">
        <v>32</v>
      </c>
      <c r="B29" s="12">
        <v>1.24</v>
      </c>
      <c r="C29" s="3">
        <v>1.43</v>
      </c>
      <c r="D29" s="12">
        <v>1.31</v>
      </c>
      <c r="E29" s="3">
        <v>1.8</v>
      </c>
      <c r="F29" s="12">
        <v>1.35</v>
      </c>
      <c r="G29" s="3">
        <v>0.78</v>
      </c>
      <c r="H29" s="12">
        <v>0.26</v>
      </c>
      <c r="J29" s="20" t="s">
        <v>35</v>
      </c>
      <c r="K29" s="23">
        <f>1/2 * 8000 * ($C$30*1000)^2 - 6.67 *10^-11 * $C$27 * 10^21 * 8000 / ($C$25/2)</f>
        <v>-30027670102622.578</v>
      </c>
    </row>
    <row r="30" spans="1:20" x14ac:dyDescent="0.25">
      <c r="A30" s="10" t="s">
        <v>6</v>
      </c>
      <c r="B30" s="12">
        <v>2.4</v>
      </c>
      <c r="C30" s="3">
        <v>2.7</v>
      </c>
      <c r="D30" s="12">
        <v>2</v>
      </c>
      <c r="E30" s="3">
        <v>2.6</v>
      </c>
      <c r="F30" s="12">
        <v>2.6</v>
      </c>
      <c r="G30" s="3">
        <v>1.5</v>
      </c>
      <c r="H30" s="12">
        <v>0.5</v>
      </c>
      <c r="J30" s="20" t="s">
        <v>36</v>
      </c>
      <c r="K30" s="23">
        <f>1/2 * 8000 * ($D$30*1000)^2 - 6.67 *10^-11 * $D$27 * 10^21 * 8000 / ($D$25/2)</f>
        <v>-16391943625880.846</v>
      </c>
    </row>
    <row r="31" spans="1:20" x14ac:dyDescent="0.25">
      <c r="A31" s="10" t="s">
        <v>7</v>
      </c>
      <c r="B31" s="12">
        <v>400.5</v>
      </c>
      <c r="C31" s="3">
        <v>171.7</v>
      </c>
      <c r="D31" s="12">
        <v>85.2</v>
      </c>
      <c r="E31" s="3">
        <v>42.5</v>
      </c>
      <c r="F31" s="12">
        <v>382.7</v>
      </c>
      <c r="G31" s="3">
        <v>-141</v>
      </c>
      <c r="H31" s="12">
        <v>9.1</v>
      </c>
      <c r="J31" s="20" t="s">
        <v>37</v>
      </c>
      <c r="K31" s="23">
        <f>1/2 * 8000 * ($E$30*1000)^2 - 6.67 *10^-11 * $E$27 * 10^21 * 8000 / ($E$25/2)</f>
        <v>-26132981959923.141</v>
      </c>
    </row>
    <row r="32" spans="1:20" x14ac:dyDescent="0.25">
      <c r="A32" s="14" t="s">
        <v>45</v>
      </c>
      <c r="B32" s="15">
        <v>1883</v>
      </c>
      <c r="C32" s="15">
        <v>1070</v>
      </c>
      <c r="D32" s="15">
        <v>671</v>
      </c>
      <c r="E32" s="15">
        <v>422</v>
      </c>
      <c r="F32" s="15">
        <v>1222</v>
      </c>
      <c r="G32" s="15">
        <v>355</v>
      </c>
      <c r="H32" s="16">
        <v>414000</v>
      </c>
      <c r="J32" s="20" t="s">
        <v>38</v>
      </c>
      <c r="K32" s="23">
        <f>1/2 * 8000 * ($F$30*1000)^2 - 6.67 *10^-11 * $F$27 * 10^21 * 8000 / ($F$25/2)</f>
        <v>-27865216310679.613</v>
      </c>
    </row>
    <row r="33" spans="1:11" x14ac:dyDescent="0.25">
      <c r="A33" s="10" t="s">
        <v>46</v>
      </c>
      <c r="B33" s="12">
        <v>1870</v>
      </c>
      <c r="C33" s="3">
        <v>1068</v>
      </c>
      <c r="D33" s="12">
        <v>664</v>
      </c>
      <c r="E33" s="3">
        <v>420</v>
      </c>
      <c r="F33" s="12">
        <v>1186</v>
      </c>
      <c r="G33" s="3">
        <v>355</v>
      </c>
      <c r="H33" s="13">
        <v>381000</v>
      </c>
      <c r="J33" s="20" t="s">
        <v>39</v>
      </c>
      <c r="K33" s="23">
        <f>1/2 * 8000 * ($G$30*1000)^2 - 6.67 *10^-11 * $G$27 * 10^21 * 8000 / ($G$25/2)</f>
        <v>-8473365988909.4268</v>
      </c>
    </row>
    <row r="34" spans="1:11" x14ac:dyDescent="0.25">
      <c r="A34" s="10" t="s">
        <v>47</v>
      </c>
      <c r="B34" s="12">
        <v>1896</v>
      </c>
      <c r="C34" s="3">
        <v>1072</v>
      </c>
      <c r="D34" s="12">
        <v>678</v>
      </c>
      <c r="E34" s="3">
        <v>424</v>
      </c>
      <c r="F34" s="12">
        <v>1258</v>
      </c>
      <c r="G34" s="3">
        <v>355</v>
      </c>
      <c r="H34" s="13">
        <v>447000</v>
      </c>
      <c r="J34" s="20" t="s">
        <v>40</v>
      </c>
      <c r="K34" s="23">
        <f>1/2 * 8000 * ($H$30*1000)^2 - 6.67 *10^-11 * $H$27 * 10^21 * 8000 / ($H$25/2)</f>
        <v>-1054966315789.4736</v>
      </c>
    </row>
    <row r="35" spans="1:11" x14ac:dyDescent="0.25">
      <c r="A35" s="10" t="s">
        <v>12</v>
      </c>
      <c r="B35" s="12">
        <v>16.7</v>
      </c>
      <c r="C35" s="3">
        <v>7.2</v>
      </c>
      <c r="D35" s="12">
        <v>3.6</v>
      </c>
      <c r="E35" s="3">
        <v>1.8</v>
      </c>
      <c r="F35" s="12">
        <v>15.9</v>
      </c>
      <c r="G35" s="3">
        <v>5.9</v>
      </c>
      <c r="H35" s="12">
        <v>1680</v>
      </c>
      <c r="J35" s="20" t="s">
        <v>0</v>
      </c>
      <c r="K35" s="23">
        <f>1/2 * 308000 * ($B$6*1000)^2 - 6.67 *10^-11 * $B$2 * 10^24 * 306000 / ($B$3/2)</f>
        <v>-1.9085243858062084E+16</v>
      </c>
    </row>
    <row r="36" spans="1:11" x14ac:dyDescent="0.25">
      <c r="A36" s="10" t="s">
        <v>14</v>
      </c>
      <c r="B36" s="12">
        <v>8.1999999999999993</v>
      </c>
      <c r="C36" s="3">
        <v>10.9</v>
      </c>
      <c r="D36" s="12">
        <v>13.7</v>
      </c>
      <c r="E36" s="3">
        <v>17.3</v>
      </c>
      <c r="F36" s="12">
        <v>5.6</v>
      </c>
      <c r="G36" s="3">
        <v>4.4000000000000004</v>
      </c>
      <c r="H36" s="12">
        <v>17.899999999999999</v>
      </c>
      <c r="J36" s="20" t="s">
        <v>3</v>
      </c>
      <c r="K36" s="23">
        <f>1/2 * 8000 * ($E$6*1000)^2 - 6.67 *10^-11 * $E$2 * 10^24 * 8000 / ($E$3/2)</f>
        <v>-1.4152078579253622E+16</v>
      </c>
    </row>
    <row r="37" spans="1:11" x14ac:dyDescent="0.25">
      <c r="A37" s="10" t="s">
        <v>16</v>
      </c>
      <c r="B37" s="12">
        <v>0.19</v>
      </c>
      <c r="C37" s="3">
        <v>0.18</v>
      </c>
      <c r="D37" s="12">
        <v>0.47</v>
      </c>
      <c r="E37" s="3">
        <v>0.04</v>
      </c>
      <c r="F37" s="12">
        <v>0.33</v>
      </c>
      <c r="G37" s="3">
        <v>157.30000000000001</v>
      </c>
      <c r="H37" s="12">
        <v>10.6</v>
      </c>
      <c r="J37" s="20" t="s">
        <v>4</v>
      </c>
      <c r="K37" s="23">
        <f>1/2 * 8000 * ($F$6*1000)^2 - 6.67 *10^-11 * $F$2 * 10^24 * 8000 / ($F$3/2)</f>
        <v>-5023909686931705</v>
      </c>
    </row>
    <row r="38" spans="1:11" x14ac:dyDescent="0.25">
      <c r="A38" s="10" t="s">
        <v>17</v>
      </c>
      <c r="B38" s="12">
        <v>7.0000000000000001E-3</v>
      </c>
      <c r="C38" s="3">
        <v>1E-3</v>
      </c>
      <c r="D38" s="12">
        <v>8.9999999999999993E-3</v>
      </c>
      <c r="E38" s="3">
        <v>4.0000000000000001E-3</v>
      </c>
      <c r="F38" s="12">
        <v>2.9000000000000001E-2</v>
      </c>
      <c r="G38" s="3">
        <v>0</v>
      </c>
      <c r="H38" s="12">
        <v>7.9000000000000001E-2</v>
      </c>
    </row>
    <row r="39" spans="1:11" x14ac:dyDescent="0.25">
      <c r="A39" s="10" t="s">
        <v>19</v>
      </c>
      <c r="B39" s="12">
        <v>-155</v>
      </c>
      <c r="C39" s="3">
        <v>-160</v>
      </c>
      <c r="D39" s="12">
        <v>-170</v>
      </c>
      <c r="E39" s="3">
        <v>-155</v>
      </c>
      <c r="F39" s="12">
        <v>-180</v>
      </c>
      <c r="G39" s="3">
        <v>-215</v>
      </c>
      <c r="H39" s="12">
        <v>-105</v>
      </c>
    </row>
    <row r="40" spans="1:11" x14ac:dyDescent="0.25">
      <c r="A40" s="10" t="s">
        <v>26</v>
      </c>
      <c r="B40" s="12" t="s">
        <v>24</v>
      </c>
      <c r="C40" s="3" t="s">
        <v>25</v>
      </c>
      <c r="D40" s="12" t="s">
        <v>24</v>
      </c>
      <c r="E40" s="3" t="s">
        <v>42</v>
      </c>
      <c r="F40" s="12" t="s">
        <v>27</v>
      </c>
      <c r="G40" s="3" t="s">
        <v>27</v>
      </c>
      <c r="H40" s="1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Γιωργος Κατσωνης</dc:creator>
  <cp:lastModifiedBy>Γιωργος Κατσωνης</cp:lastModifiedBy>
  <dcterms:created xsi:type="dcterms:W3CDTF">2015-06-05T18:19:34Z</dcterms:created>
  <dcterms:modified xsi:type="dcterms:W3CDTF">2021-01-25T14:13:17Z</dcterms:modified>
</cp:coreProperties>
</file>