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あつき\mygit\xbp\de56\"/>
    </mc:Choice>
  </mc:AlternateContent>
  <xr:revisionPtr revIDLastSave="0" documentId="13_ncr:1_{7DED604E-2A28-4E83-B4F7-73B4AE1F1D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9" i="1" s="1"/>
  <c r="F3" i="1"/>
  <c r="F9" i="1" s="1"/>
  <c r="D3" i="1"/>
  <c r="D9" i="1" s="1"/>
  <c r="H19" i="1"/>
  <c r="D18" i="1"/>
  <c r="F18" i="1" s="1"/>
  <c r="H18" i="1" s="1"/>
  <c r="F17" i="1"/>
  <c r="H17" i="1" s="1"/>
  <c r="D17" i="1"/>
  <c r="F16" i="1"/>
  <c r="H16" i="1" s="1"/>
  <c r="H15" i="1"/>
  <c r="F15" i="1"/>
  <c r="D14" i="1"/>
  <c r="H13" i="1"/>
  <c r="F13" i="1"/>
  <c r="D12" i="1"/>
  <c r="F10" i="1"/>
  <c r="H10" i="1" s="1"/>
  <c r="E10" i="1"/>
  <c r="D10" i="1"/>
  <c r="I4" i="1"/>
  <c r="G4" i="1"/>
  <c r="E4" i="1"/>
  <c r="D20" i="1" l="1"/>
  <c r="D23" i="1" s="1"/>
  <c r="H14" i="1"/>
  <c r="I10" i="1"/>
  <c r="H20" i="1" s="1"/>
  <c r="H23" i="1" s="1"/>
  <c r="F20" i="1"/>
  <c r="F23" i="1" s="1"/>
  <c r="F14" i="1"/>
  <c r="G10" i="1"/>
</calcChain>
</file>

<file path=xl/sharedStrings.xml><?xml version="1.0" encoding="utf-8"?>
<sst xmlns="http://schemas.openxmlformats.org/spreadsheetml/2006/main" count="30" uniqueCount="30">
  <si>
    <t>項目</t>
  </si>
  <si>
    <t>第1期</t>
  </si>
  <si>
    <t>第2期</t>
  </si>
  <si>
    <t>第3期</t>
  </si>
  <si>
    <t>売上高</t>
  </si>
  <si>
    <t>売上原価</t>
  </si>
  <si>
    <t>商品仕入れ</t>
  </si>
  <si>
    <t>材料費</t>
  </si>
  <si>
    <t>外注加工費</t>
  </si>
  <si>
    <t>期末在庫</t>
  </si>
  <si>
    <t>利用手数料</t>
  </si>
  <si>
    <t>売上総利益（粗利）</t>
  </si>
  <si>
    <t>販売費及び一般管理費</t>
  </si>
  <si>
    <t>給料</t>
  </si>
  <si>
    <t>賞与</t>
  </si>
  <si>
    <t>水道光熱費</t>
  </si>
  <si>
    <t>旅費交通費</t>
  </si>
  <si>
    <t>法定福利費</t>
  </si>
  <si>
    <t>通信費</t>
  </si>
  <si>
    <t>業務委託費</t>
  </si>
  <si>
    <t>減価償却費</t>
  </si>
  <si>
    <t>広告宣伝費</t>
  </si>
  <si>
    <t>支払手数料</t>
  </si>
  <si>
    <t>営業利益</t>
  </si>
  <si>
    <t>粗利ー販管費</t>
  </si>
  <si>
    <t>営業外損益</t>
  </si>
  <si>
    <t>営業外収益</t>
  </si>
  <si>
    <t>営業外費用</t>
  </si>
  <si>
    <t>経常利益</t>
  </si>
  <si>
    <t>営業利益ー営業外損益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</si>
</sst>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/>
    </xf>
    <xf numFmtId="3" fontId="1" fillId="0" borderId="10" xfId="0" applyNumberFormat="1" applyFont="1" applyBorder="1" applyAlignment="1">
      <alignment horizontal="center" vertical="top"/>
    </xf>
    <xf numFmtId="3" fontId="1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 vertical="top"/>
    </xf>
    <xf numFmtId="3" fontId="1" fillId="0" borderId="8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I23"/>
  <sheetViews>
    <sheetView tabSelected="1" topLeftCell="A12" workbookViewId="0">
      <selection activeCell="C14" sqref="C14"/>
    </sheetView>
  </sheetViews>
  <sheetFormatPr defaultRowHeight="13.5" x14ac:dyDescent="0.15"/>
  <cols>
    <col min="1" max="1" width="8.875" bestFit="1" customWidth="1"/>
    <col min="2" max="3" width="20.25" style="1" bestFit="1" customWidth="1"/>
    <col min="4" max="4" width="12.75" style="2" bestFit="1" customWidth="1"/>
    <col min="5" max="5" width="11.75" style="2" bestFit="1" customWidth="1"/>
    <col min="6" max="9" width="13.625" style="2" bestFit="1" customWidth="1"/>
  </cols>
  <sheetData>
    <row r="1" spans="2:9" ht="18.75" customHeight="1" x14ac:dyDescent="0.15"/>
    <row r="2" spans="2:9" ht="18.75" customHeight="1" x14ac:dyDescent="0.15">
      <c r="B2" s="26" t="s">
        <v>0</v>
      </c>
      <c r="C2" s="27"/>
      <c r="D2" s="18" t="s">
        <v>1</v>
      </c>
      <c r="E2" s="19"/>
      <c r="F2" s="28" t="s">
        <v>2</v>
      </c>
      <c r="G2" s="28"/>
      <c r="H2" s="28" t="s">
        <v>3</v>
      </c>
      <c r="I2" s="19"/>
    </row>
    <row r="3" spans="2:9" ht="18.75" customHeight="1" x14ac:dyDescent="0.15">
      <c r="B3" s="26" t="s">
        <v>4</v>
      </c>
      <c r="C3" s="29"/>
      <c r="D3" s="18">
        <f>2000*4000+500*1000+1000*100*12</f>
        <v>9700000</v>
      </c>
      <c r="E3" s="19"/>
      <c r="F3" s="18">
        <f>2000*4400+500*2000+1000*150*12</f>
        <v>11600000</v>
      </c>
      <c r="G3" s="19"/>
      <c r="H3" s="18">
        <f>2000*4840+500*3000+1000*200*12</f>
        <v>13580000</v>
      </c>
      <c r="I3" s="19"/>
    </row>
    <row r="4" spans="2:9" ht="18.75" customHeight="1" x14ac:dyDescent="0.15">
      <c r="B4" s="12" t="s">
        <v>5</v>
      </c>
      <c r="C4" s="4" t="s">
        <v>6</v>
      </c>
      <c r="D4" s="5">
        <v>0</v>
      </c>
      <c r="E4" s="16">
        <f>D4+D5+D6+D7+D8</f>
        <v>0</v>
      </c>
      <c r="F4" s="5">
        <v>0</v>
      </c>
      <c r="G4" s="16">
        <f>SUM(F4:F8)</f>
        <v>0</v>
      </c>
      <c r="H4" s="5">
        <v>0</v>
      </c>
      <c r="I4" s="16">
        <f>SUM(H4:H8)</f>
        <v>0</v>
      </c>
    </row>
    <row r="5" spans="2:9" ht="18.75" customHeight="1" x14ac:dyDescent="0.15">
      <c r="B5" s="25"/>
      <c r="C5" s="4" t="s">
        <v>7</v>
      </c>
      <c r="D5" s="5">
        <v>0</v>
      </c>
      <c r="E5" s="23"/>
      <c r="F5" s="3">
        <v>0</v>
      </c>
      <c r="G5" s="23"/>
      <c r="H5" s="5">
        <v>0</v>
      </c>
      <c r="I5" s="23"/>
    </row>
    <row r="6" spans="2:9" ht="18.75" customHeight="1" x14ac:dyDescent="0.15">
      <c r="B6" s="25"/>
      <c r="C6" s="4" t="s">
        <v>8</v>
      </c>
      <c r="D6" s="6">
        <v>0</v>
      </c>
      <c r="E6" s="23"/>
      <c r="F6" s="3">
        <v>0</v>
      </c>
      <c r="G6" s="23"/>
      <c r="H6" s="5">
        <v>0</v>
      </c>
      <c r="I6" s="23"/>
    </row>
    <row r="7" spans="2:9" ht="18.75" customHeight="1" x14ac:dyDescent="0.15">
      <c r="B7" s="25"/>
      <c r="C7" s="4" t="s">
        <v>9</v>
      </c>
      <c r="D7" s="5">
        <v>0</v>
      </c>
      <c r="E7" s="23"/>
      <c r="F7" s="3">
        <v>0</v>
      </c>
      <c r="G7" s="23"/>
      <c r="H7" s="5">
        <v>0</v>
      </c>
      <c r="I7" s="23"/>
    </row>
    <row r="8" spans="2:9" ht="18.75" customHeight="1" x14ac:dyDescent="0.15">
      <c r="B8" s="13"/>
      <c r="C8" s="4" t="s">
        <v>10</v>
      </c>
      <c r="D8" s="5">
        <v>0</v>
      </c>
      <c r="E8" s="17"/>
      <c r="F8" s="3">
        <v>0</v>
      </c>
      <c r="G8" s="17"/>
      <c r="H8" s="5">
        <v>0</v>
      </c>
      <c r="I8" s="17"/>
    </row>
    <row r="9" spans="2:9" ht="18.75" customHeight="1" x14ac:dyDescent="0.15">
      <c r="B9" s="4" t="s">
        <v>11</v>
      </c>
      <c r="C9" s="4"/>
      <c r="D9" s="18">
        <f>D3-E4</f>
        <v>9700000</v>
      </c>
      <c r="E9" s="19"/>
      <c r="F9" s="18">
        <f>F3-G4</f>
        <v>11600000</v>
      </c>
      <c r="G9" s="19"/>
      <c r="H9" s="18">
        <f>H3-I4</f>
        <v>13580000</v>
      </c>
      <c r="I9" s="19"/>
    </row>
    <row r="10" spans="2:9" ht="18.75" customHeight="1" x14ac:dyDescent="0.15">
      <c r="B10" s="12" t="s">
        <v>12</v>
      </c>
      <c r="C10" s="8" t="s">
        <v>13</v>
      </c>
      <c r="D10" s="9">
        <f>(240000*3)*12</f>
        <v>8640000</v>
      </c>
      <c r="E10" s="16">
        <f>SUM(D10:D19)</f>
        <v>13282200</v>
      </c>
      <c r="F10" s="5">
        <f>D10</f>
        <v>8640000</v>
      </c>
      <c r="G10" s="16">
        <f>SUM(F10:F19)</f>
        <v>13342200</v>
      </c>
      <c r="H10" s="5">
        <f>F10</f>
        <v>8640000</v>
      </c>
      <c r="I10" s="16">
        <f>SUM(H10:H19)</f>
        <v>13342200</v>
      </c>
    </row>
    <row r="11" spans="2:9" ht="18.75" customHeight="1" x14ac:dyDescent="0.15">
      <c r="B11" s="20"/>
      <c r="C11" s="4" t="s">
        <v>14</v>
      </c>
      <c r="D11" s="5">
        <v>0</v>
      </c>
      <c r="E11" s="15"/>
      <c r="F11" s="5">
        <v>0</v>
      </c>
      <c r="G11" s="23"/>
      <c r="H11" s="5">
        <v>0</v>
      </c>
      <c r="I11" s="23"/>
    </row>
    <row r="12" spans="2:9" ht="18.75" customHeight="1" x14ac:dyDescent="0.15">
      <c r="B12" s="20"/>
      <c r="C12" s="4" t="s">
        <v>15</v>
      </c>
      <c r="D12" s="5">
        <f>1000*3*12</f>
        <v>36000</v>
      </c>
      <c r="E12" s="15"/>
      <c r="F12" s="5">
        <v>36000</v>
      </c>
      <c r="G12" s="23"/>
      <c r="H12" s="5">
        <v>36000</v>
      </c>
      <c r="I12" s="23"/>
    </row>
    <row r="13" spans="2:9" ht="18.75" customHeight="1" x14ac:dyDescent="0.15">
      <c r="B13" s="20"/>
      <c r="C13" s="4" t="s">
        <v>16</v>
      </c>
      <c r="D13" s="5">
        <v>1200000</v>
      </c>
      <c r="E13" s="15"/>
      <c r="F13" s="5">
        <f>D13</f>
        <v>1200000</v>
      </c>
      <c r="G13" s="23"/>
      <c r="H13" s="5">
        <f>F13</f>
        <v>1200000</v>
      </c>
      <c r="I13" s="23"/>
    </row>
    <row r="14" spans="2:9" ht="18.75" customHeight="1" x14ac:dyDescent="0.15">
      <c r="B14" s="20"/>
      <c r="C14" s="4" t="s">
        <v>17</v>
      </c>
      <c r="D14" s="5">
        <f>D10*0.13</f>
        <v>1123200</v>
      </c>
      <c r="E14" s="15"/>
      <c r="F14" s="5">
        <f>F10*0.13</f>
        <v>1123200</v>
      </c>
      <c r="G14" s="23"/>
      <c r="H14" s="5">
        <f>H10*13%</f>
        <v>1123200</v>
      </c>
      <c r="I14" s="23"/>
    </row>
    <row r="15" spans="2:9" ht="18.75" customHeight="1" x14ac:dyDescent="0.15">
      <c r="B15" s="20"/>
      <c r="C15" s="4" t="s">
        <v>18</v>
      </c>
      <c r="D15" s="5">
        <v>120000</v>
      </c>
      <c r="E15" s="15"/>
      <c r="F15" s="5">
        <f>D15</f>
        <v>120000</v>
      </c>
      <c r="G15" s="23"/>
      <c r="H15" s="5">
        <f>F15</f>
        <v>120000</v>
      </c>
      <c r="I15" s="23"/>
    </row>
    <row r="16" spans="2:9" ht="18.75" customHeight="1" x14ac:dyDescent="0.15">
      <c r="B16" s="20"/>
      <c r="C16" s="4" t="s">
        <v>19</v>
      </c>
      <c r="D16" s="5">
        <v>240000</v>
      </c>
      <c r="E16" s="15"/>
      <c r="F16" s="5">
        <f>D16</f>
        <v>240000</v>
      </c>
      <c r="G16" s="23"/>
      <c r="H16" s="5">
        <f>F16</f>
        <v>240000</v>
      </c>
      <c r="I16" s="23"/>
    </row>
    <row r="17" spans="2:9" ht="18.75" customHeight="1" x14ac:dyDescent="0.15">
      <c r="B17" s="20"/>
      <c r="C17" s="4" t="s">
        <v>20</v>
      </c>
      <c r="D17" s="5">
        <f>200000*3/5+6000000/5</f>
        <v>1320000</v>
      </c>
      <c r="E17" s="15"/>
      <c r="F17" s="5">
        <f>D17+300000/5</f>
        <v>1380000</v>
      </c>
      <c r="G17" s="23"/>
      <c r="H17" s="5">
        <f>F17</f>
        <v>1380000</v>
      </c>
      <c r="I17" s="23"/>
    </row>
    <row r="18" spans="2:9" ht="18.75" customHeight="1" x14ac:dyDescent="0.15">
      <c r="B18" s="20"/>
      <c r="C18" s="4" t="s">
        <v>21</v>
      </c>
      <c r="D18" s="5">
        <f>50000*12</f>
        <v>600000</v>
      </c>
      <c r="E18" s="15"/>
      <c r="F18" s="5">
        <f>D18</f>
        <v>600000</v>
      </c>
      <c r="G18" s="23"/>
      <c r="H18" s="5">
        <f>F18</f>
        <v>600000</v>
      </c>
      <c r="I18" s="23"/>
    </row>
    <row r="19" spans="2:9" ht="18.75" customHeight="1" x14ac:dyDescent="0.15">
      <c r="B19" s="21"/>
      <c r="C19" s="4" t="s">
        <v>22</v>
      </c>
      <c r="D19" s="5">
        <v>3000</v>
      </c>
      <c r="E19" s="22"/>
      <c r="F19" s="5">
        <v>3000</v>
      </c>
      <c r="G19" s="17"/>
      <c r="H19" s="5">
        <f>F19</f>
        <v>3000</v>
      </c>
      <c r="I19" s="17"/>
    </row>
    <row r="20" spans="2:9" ht="18.75" customHeight="1" x14ac:dyDescent="0.15">
      <c r="B20" s="10" t="s">
        <v>23</v>
      </c>
      <c r="C20" s="7" t="s">
        <v>24</v>
      </c>
      <c r="D20" s="24">
        <f>D9-E10</f>
        <v>-3582200</v>
      </c>
      <c r="E20" s="19"/>
      <c r="F20" s="18">
        <f>F9-G10</f>
        <v>-1742200</v>
      </c>
      <c r="G20" s="19"/>
      <c r="H20" s="18">
        <f>H9-I10</f>
        <v>237800</v>
      </c>
      <c r="I20" s="19"/>
    </row>
    <row r="21" spans="2:9" ht="21.75" customHeight="1" x14ac:dyDescent="0.15">
      <c r="B21" s="12" t="s">
        <v>25</v>
      </c>
      <c r="C21" s="4" t="s">
        <v>26</v>
      </c>
      <c r="D21" s="5">
        <v>0</v>
      </c>
      <c r="E21" s="14"/>
      <c r="F21" s="5">
        <v>0</v>
      </c>
      <c r="G21" s="16"/>
      <c r="H21" s="5">
        <v>0</v>
      </c>
      <c r="I21" s="16"/>
    </row>
    <row r="22" spans="2:9" ht="20.25" customHeight="1" x14ac:dyDescent="0.15">
      <c r="B22" s="13"/>
      <c r="C22" s="11" t="s">
        <v>27</v>
      </c>
      <c r="D22" s="5">
        <v>0</v>
      </c>
      <c r="E22" s="15"/>
      <c r="F22" s="5">
        <v>0</v>
      </c>
      <c r="G22" s="17"/>
      <c r="H22" s="5">
        <v>0</v>
      </c>
      <c r="I22" s="17"/>
    </row>
    <row r="23" spans="2:9" ht="21.75" customHeight="1" x14ac:dyDescent="0.15">
      <c r="B23" s="4" t="s">
        <v>28</v>
      </c>
      <c r="C23" s="4" t="s">
        <v>29</v>
      </c>
      <c r="D23" s="18">
        <f>D20-E21</f>
        <v>-3582200</v>
      </c>
      <c r="E23" s="19"/>
      <c r="F23" s="18">
        <f>F20+G21</f>
        <v>-1742200</v>
      </c>
      <c r="G23" s="19"/>
      <c r="H23" s="18">
        <f>H20+I21</f>
        <v>237800</v>
      </c>
      <c r="I23" s="19"/>
    </row>
  </sheetData>
  <mergeCells count="29">
    <mergeCell ref="B2:C2"/>
    <mergeCell ref="D2:E2"/>
    <mergeCell ref="F2:G2"/>
    <mergeCell ref="H2:I2"/>
    <mergeCell ref="B3:C3"/>
    <mergeCell ref="D3:E3"/>
    <mergeCell ref="F3:G3"/>
    <mergeCell ref="H3:I3"/>
    <mergeCell ref="B4:B8"/>
    <mergeCell ref="E4:E8"/>
    <mergeCell ref="G4:G8"/>
    <mergeCell ref="I4:I8"/>
    <mergeCell ref="D9:E9"/>
    <mergeCell ref="F9:G9"/>
    <mergeCell ref="H9:I9"/>
    <mergeCell ref="B10:B19"/>
    <mergeCell ref="E10:E19"/>
    <mergeCell ref="G10:G19"/>
    <mergeCell ref="I10:I19"/>
    <mergeCell ref="D20:E20"/>
    <mergeCell ref="F20:G20"/>
    <mergeCell ref="H20:I20"/>
    <mergeCell ref="B21:B22"/>
    <mergeCell ref="E21:E22"/>
    <mergeCell ref="G21:G22"/>
    <mergeCell ref="I21:I22"/>
    <mergeCell ref="D23:E23"/>
    <mergeCell ref="F23:G23"/>
    <mergeCell ref="H23:I2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202301989</cp:lastModifiedBy>
  <dcterms:created xsi:type="dcterms:W3CDTF">2024-12-03T01:07:31Z</dcterms:created>
  <dcterms:modified xsi:type="dcterms:W3CDTF">2024-12-14T03:59:06Z</dcterms:modified>
</cp:coreProperties>
</file>