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lo\Downloads\"/>
    </mc:Choice>
  </mc:AlternateContent>
  <bookViews>
    <workbookView xWindow="0" yWindow="0" windowWidth="28800" windowHeight="12300" firstSheet="6" activeTab="13"/>
  </bookViews>
  <sheets>
    <sheet name="Overall" sheetId="1" r:id="rId1"/>
    <sheet name="Concrete Canoe" sheetId="2" r:id="rId2"/>
    <sheet name="GeoWall" sheetId="3" r:id="rId3"/>
    <sheet name="Surveying" sheetId="4" r:id="rId4"/>
    <sheet name="Technical Paper" sheetId="5" r:id="rId5"/>
    <sheet name="Transportation" sheetId="6" r:id="rId6"/>
    <sheet name="Environmental" sheetId="7" r:id="rId7"/>
    <sheet name="Collaboration" sheetId="8" r:id="rId8"/>
    <sheet name="Timber Strong Design Build" sheetId="9" r:id="rId9"/>
    <sheet name="Sustainable Dam" sheetId="10" r:id="rId10"/>
    <sheet name="Sports" sheetId="11" r:id="rId11"/>
    <sheet name="Miscellaneous" sheetId="12" r:id="rId12"/>
    <sheet name="Scavenger Hunt" sheetId="13" r:id="rId13"/>
    <sheet name="Final Rankings" sheetId="14" r:id="rId14"/>
  </sheets>
  <definedNames>
    <definedName name="_xlnm._FilterDatabase" localSheetId="7" hidden="1">Collaboration!$A$2:$Q$15</definedName>
    <definedName name="_xlnm._FilterDatabase" localSheetId="1" hidden="1">'Concrete Canoe'!$L$45:$O$63</definedName>
    <definedName name="_xlnm._FilterDatabase" localSheetId="2" hidden="1">GeoWall!$B$3:$D$21</definedName>
    <definedName name="_xlnm._FilterDatabase" localSheetId="0" hidden="1">Overall!$B$2:$W$20</definedName>
    <definedName name="_xlnm._FilterDatabase" localSheetId="12" hidden="1">'Scavenger Hunt'!$B$3:$E$21</definedName>
    <definedName name="_xlnm._FilterDatabase" localSheetId="3" hidden="1">Surveying!$C$3:$E$21</definedName>
    <definedName name="_xlnm._FilterDatabase" localSheetId="4" hidden="1">'Technical Paper'!$C$3:$E$21</definedName>
    <definedName name="_xlnm._FilterDatabase" localSheetId="8" hidden="1">'Timber Strong Design Build'!$B$3:$C$21</definedName>
    <definedName name="_xlnm._FilterDatabase" localSheetId="5" hidden="1">Transportation!$J$3:$L$21</definedName>
    <definedName name="Z_39746280_54A7_42E3_9AAF_9AB3153421DC_.wvu.FilterData" localSheetId="1" hidden="1">'Concrete Canoe'!$L$45:$O$63</definedName>
    <definedName name="Z_DECAB45C_2E14_4F7D_835E_325016D2AEEF_.wvu.FilterData" localSheetId="1" hidden="1">'Concrete Canoe'!$Q$3:$S$21</definedName>
  </definedNames>
  <calcPr calcId="162913"/>
  <customWorkbookViews>
    <customWorkbookView name="Race Scores" guid="{39746280-54A7-42E3-9AAF-9AB3153421DC}" maximized="1" windowWidth="0" windowHeight="0" activeSheetId="0"/>
    <customWorkbookView name="Overall" guid="{DECAB45C-2E14-4F7D-835E-325016D2AEEF}" maximized="1" windowWidth="0" windowHeight="0" activeSheetId="0"/>
  </customWorkbookViews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E21" i="13"/>
  <c r="E20" i="13"/>
  <c r="E19" i="13"/>
  <c r="E18" i="13"/>
  <c r="E17" i="13"/>
  <c r="U15" i="1" s="1"/>
  <c r="E16" i="13"/>
  <c r="E15" i="13"/>
  <c r="E14" i="13"/>
  <c r="E13" i="13"/>
  <c r="E12" i="13"/>
  <c r="U8" i="1" s="1"/>
  <c r="E11" i="13"/>
  <c r="E10" i="13"/>
  <c r="E9" i="13"/>
  <c r="E8" i="13"/>
  <c r="U14" i="1" s="1"/>
  <c r="E7" i="13"/>
  <c r="E6" i="13"/>
  <c r="E5" i="13"/>
  <c r="E4" i="13"/>
  <c r="I18" i="10"/>
  <c r="E18" i="10"/>
  <c r="C18" i="10"/>
  <c r="I17" i="10"/>
  <c r="J17" i="10" s="1"/>
  <c r="E17" i="10"/>
  <c r="C17" i="10"/>
  <c r="I16" i="10"/>
  <c r="J16" i="10" s="1"/>
  <c r="E16" i="10"/>
  <c r="C16" i="10"/>
  <c r="I15" i="10"/>
  <c r="J15" i="10" s="1"/>
  <c r="E15" i="10"/>
  <c r="C15" i="10"/>
  <c r="I14" i="10"/>
  <c r="E14" i="10"/>
  <c r="C14" i="10"/>
  <c r="I13" i="10"/>
  <c r="E13" i="10"/>
  <c r="J13" i="10" s="1"/>
  <c r="C13" i="10"/>
  <c r="I12" i="10"/>
  <c r="E12" i="10"/>
  <c r="C12" i="10"/>
  <c r="I11" i="10"/>
  <c r="E11" i="10"/>
  <c r="C11" i="10"/>
  <c r="J11" i="10" s="1"/>
  <c r="J10" i="10"/>
  <c r="I10" i="10"/>
  <c r="E10" i="10"/>
  <c r="C10" i="10"/>
  <c r="I9" i="10"/>
  <c r="E9" i="10"/>
  <c r="C9" i="10"/>
  <c r="J8" i="10"/>
  <c r="I8" i="10"/>
  <c r="E8" i="10"/>
  <c r="C8" i="10"/>
  <c r="I7" i="10"/>
  <c r="E7" i="10"/>
  <c r="C7" i="10"/>
  <c r="I6" i="10"/>
  <c r="E6" i="10"/>
  <c r="C6" i="10"/>
  <c r="I5" i="10"/>
  <c r="E5" i="10"/>
  <c r="C5" i="10"/>
  <c r="I4" i="10"/>
  <c r="E4" i="10"/>
  <c r="J4" i="10" s="1"/>
  <c r="C4" i="10"/>
  <c r="J3" i="10"/>
  <c r="I3" i="10"/>
  <c r="E3" i="10"/>
  <c r="C3" i="10"/>
  <c r="I2" i="10"/>
  <c r="E2" i="10"/>
  <c r="C2" i="10"/>
  <c r="I36" i="8"/>
  <c r="H36" i="8"/>
  <c r="G36" i="8"/>
  <c r="F36" i="8"/>
  <c r="I35" i="8"/>
  <c r="H35" i="8"/>
  <c r="G35" i="8"/>
  <c r="J35" i="8" s="1"/>
  <c r="F35" i="8"/>
  <c r="I34" i="8"/>
  <c r="H34" i="8"/>
  <c r="J34" i="8" s="1"/>
  <c r="G34" i="8"/>
  <c r="F34" i="8"/>
  <c r="I33" i="8"/>
  <c r="H33" i="8"/>
  <c r="G33" i="8"/>
  <c r="F33" i="8"/>
  <c r="J33" i="8" s="1"/>
  <c r="I32" i="8"/>
  <c r="H32" i="8"/>
  <c r="G32" i="8"/>
  <c r="F32" i="8"/>
  <c r="I31" i="8"/>
  <c r="H31" i="8"/>
  <c r="G31" i="8"/>
  <c r="F31" i="8"/>
  <c r="J31" i="8" s="1"/>
  <c r="I30" i="8"/>
  <c r="H30" i="8"/>
  <c r="J30" i="8" s="1"/>
  <c r="G30" i="8"/>
  <c r="F30" i="8"/>
  <c r="I29" i="8"/>
  <c r="J29" i="8" s="1"/>
  <c r="H29" i="8"/>
  <c r="G29" i="8"/>
  <c r="F29" i="8"/>
  <c r="I28" i="8"/>
  <c r="H28" i="8"/>
  <c r="G28" i="8"/>
  <c r="F28" i="8"/>
  <c r="J28" i="8" s="1"/>
  <c r="I27" i="8"/>
  <c r="H27" i="8"/>
  <c r="G27" i="8"/>
  <c r="F27" i="8"/>
  <c r="J27" i="8" s="1"/>
  <c r="J26" i="8"/>
  <c r="I26" i="8"/>
  <c r="H26" i="8"/>
  <c r="G26" i="8"/>
  <c r="F26" i="8"/>
  <c r="I25" i="8"/>
  <c r="H25" i="8"/>
  <c r="G25" i="8"/>
  <c r="J25" i="8" s="1"/>
  <c r="F25" i="8"/>
  <c r="I24" i="8"/>
  <c r="H24" i="8"/>
  <c r="G24" i="8"/>
  <c r="F24" i="8"/>
  <c r="J24" i="8" s="1"/>
  <c r="J23" i="8"/>
  <c r="I23" i="8"/>
  <c r="H23" i="8"/>
  <c r="G23" i="8"/>
  <c r="F23" i="8"/>
  <c r="I22" i="8"/>
  <c r="H22" i="8"/>
  <c r="J22" i="8" s="1"/>
  <c r="G22" i="8"/>
  <c r="F22" i="8"/>
  <c r="I21" i="8"/>
  <c r="H21" i="8"/>
  <c r="G21" i="8"/>
  <c r="F21" i="8"/>
  <c r="J21" i="8" s="1"/>
  <c r="I20" i="8"/>
  <c r="H20" i="8"/>
  <c r="G20" i="8"/>
  <c r="F20" i="8"/>
  <c r="I19" i="8"/>
  <c r="H19" i="8"/>
  <c r="G19" i="8"/>
  <c r="J19" i="8" s="1"/>
  <c r="F19" i="8"/>
  <c r="H14" i="8"/>
  <c r="F14" i="8"/>
  <c r="J14" i="8" s="1"/>
  <c r="D14" i="8"/>
  <c r="H13" i="8"/>
  <c r="J13" i="8" s="1"/>
  <c r="K13" i="8" s="1"/>
  <c r="F13" i="8"/>
  <c r="D13" i="8"/>
  <c r="H12" i="8"/>
  <c r="F12" i="8"/>
  <c r="D12" i="8"/>
  <c r="J12" i="8" s="1"/>
  <c r="H11" i="8"/>
  <c r="F11" i="8"/>
  <c r="D11" i="8"/>
  <c r="J11" i="8" s="1"/>
  <c r="K11" i="8" s="1"/>
  <c r="H10" i="8"/>
  <c r="F10" i="8"/>
  <c r="D10" i="8"/>
  <c r="J10" i="8" s="1"/>
  <c r="H9" i="8"/>
  <c r="J9" i="8" s="1"/>
  <c r="F9" i="8"/>
  <c r="D9" i="8"/>
  <c r="H8" i="8"/>
  <c r="F8" i="8"/>
  <c r="J8" i="8" s="1"/>
  <c r="D8" i="8"/>
  <c r="H7" i="8"/>
  <c r="F7" i="8"/>
  <c r="D7" i="8"/>
  <c r="J7" i="8" s="1"/>
  <c r="H6" i="8"/>
  <c r="J6" i="8" s="1"/>
  <c r="F6" i="8"/>
  <c r="D6" i="8"/>
  <c r="H5" i="8"/>
  <c r="F5" i="8"/>
  <c r="D5" i="8"/>
  <c r="J5" i="8" s="1"/>
  <c r="J4" i="8"/>
  <c r="H4" i="8"/>
  <c r="F4" i="8"/>
  <c r="D4" i="8"/>
  <c r="H3" i="8"/>
  <c r="F3" i="8"/>
  <c r="D3" i="8"/>
  <c r="J3" i="8" s="1"/>
  <c r="K21" i="7"/>
  <c r="K20" i="7"/>
  <c r="K19" i="7"/>
  <c r="K18" i="7"/>
  <c r="L18" i="7" s="1"/>
  <c r="H6" i="1" s="1"/>
  <c r="K17" i="7"/>
  <c r="L17" i="7" s="1"/>
  <c r="H20" i="1" s="1"/>
  <c r="K16" i="7"/>
  <c r="K15" i="7"/>
  <c r="K14" i="7"/>
  <c r="K13" i="7"/>
  <c r="K12" i="7"/>
  <c r="K11" i="7"/>
  <c r="K10" i="7"/>
  <c r="L10" i="7" s="1"/>
  <c r="H11" i="1" s="1"/>
  <c r="K9" i="7"/>
  <c r="K8" i="7"/>
  <c r="L8" i="7" s="1"/>
  <c r="H9" i="1" s="1"/>
  <c r="K7" i="7"/>
  <c r="K6" i="7"/>
  <c r="K5" i="7"/>
  <c r="K4" i="7"/>
  <c r="L12" i="7" s="1"/>
  <c r="H10" i="1" s="1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E21" i="5"/>
  <c r="E20" i="5"/>
  <c r="E19" i="5"/>
  <c r="E18" i="5"/>
  <c r="E17" i="5"/>
  <c r="F14" i="1" s="1"/>
  <c r="E16" i="5"/>
  <c r="F15" i="1" s="1"/>
  <c r="E15" i="5"/>
  <c r="F20" i="1" s="1"/>
  <c r="E14" i="5"/>
  <c r="F16" i="1" s="1"/>
  <c r="E13" i="5"/>
  <c r="E12" i="5"/>
  <c r="E11" i="5"/>
  <c r="F19" i="1" s="1"/>
  <c r="E10" i="5"/>
  <c r="E9" i="5"/>
  <c r="E8" i="5"/>
  <c r="F9" i="1" s="1"/>
  <c r="E7" i="5"/>
  <c r="F6" i="1" s="1"/>
  <c r="E6" i="5"/>
  <c r="F10" i="1" s="1"/>
  <c r="E5" i="5"/>
  <c r="E4" i="5"/>
  <c r="E21" i="4"/>
  <c r="E13" i="1" s="1"/>
  <c r="E20" i="4"/>
  <c r="E19" i="4"/>
  <c r="E18" i="4"/>
  <c r="E9" i="1" s="1"/>
  <c r="E17" i="4"/>
  <c r="E8" i="1" s="1"/>
  <c r="E16" i="4"/>
  <c r="E19" i="1" s="1"/>
  <c r="E15" i="4"/>
  <c r="E12" i="1" s="1"/>
  <c r="E14" i="4"/>
  <c r="E13" i="4"/>
  <c r="E12" i="4"/>
  <c r="E11" i="4"/>
  <c r="E10" i="4"/>
  <c r="E5" i="1" s="1"/>
  <c r="E9" i="4"/>
  <c r="E14" i="1" s="1"/>
  <c r="E8" i="4"/>
  <c r="E4" i="1" s="1"/>
  <c r="E7" i="4"/>
  <c r="E7" i="1" s="1"/>
  <c r="E6" i="4"/>
  <c r="E5" i="4"/>
  <c r="E4" i="4"/>
  <c r="D14" i="3"/>
  <c r="D13" i="3"/>
  <c r="D12" i="3"/>
  <c r="D11" i="3"/>
  <c r="D14" i="1" s="1"/>
  <c r="D10" i="3"/>
  <c r="D9" i="3"/>
  <c r="D8" i="3"/>
  <c r="D7" i="3"/>
  <c r="D6" i="3"/>
  <c r="D5" i="3"/>
  <c r="D3" i="1" s="1"/>
  <c r="D4" i="3"/>
  <c r="O63" i="2"/>
  <c r="O62" i="2"/>
  <c r="O61" i="2"/>
  <c r="O60" i="2"/>
  <c r="L60" i="2"/>
  <c r="O59" i="2"/>
  <c r="R12" i="2" s="1"/>
  <c r="O58" i="2"/>
  <c r="O57" i="2"/>
  <c r="O56" i="2"/>
  <c r="R17" i="2" s="1"/>
  <c r="O55" i="2"/>
  <c r="R13" i="2" s="1"/>
  <c r="L55" i="2"/>
  <c r="O54" i="2"/>
  <c r="O53" i="2"/>
  <c r="O52" i="2"/>
  <c r="O51" i="2"/>
  <c r="R8" i="2" s="1"/>
  <c r="O50" i="2"/>
  <c r="O49" i="2"/>
  <c r="O48" i="2"/>
  <c r="O47" i="2"/>
  <c r="O46" i="2"/>
  <c r="R20" i="2"/>
  <c r="R19" i="2"/>
  <c r="R18" i="2"/>
  <c r="R16" i="2"/>
  <c r="R15" i="2"/>
  <c r="R14" i="2"/>
  <c r="R11" i="2"/>
  <c r="R10" i="2"/>
  <c r="R9" i="2"/>
  <c r="R6" i="2"/>
  <c r="R5" i="2"/>
  <c r="R4" i="2"/>
  <c r="V39" i="1"/>
  <c r="V38" i="1"/>
  <c r="V37" i="1"/>
  <c r="V36" i="1"/>
  <c r="V35" i="1"/>
  <c r="V34" i="1"/>
  <c r="V33" i="1"/>
  <c r="V32" i="1"/>
  <c r="V31" i="1"/>
  <c r="V30" i="1"/>
  <c r="V29" i="1"/>
  <c r="T20" i="1"/>
  <c r="S20" i="1"/>
  <c r="R20" i="1"/>
  <c r="Q20" i="1"/>
  <c r="P20" i="1"/>
  <c r="O20" i="1"/>
  <c r="N20" i="1"/>
  <c r="M20" i="1"/>
  <c r="L20" i="1"/>
  <c r="E20" i="1"/>
  <c r="D20" i="1"/>
  <c r="T19" i="1"/>
  <c r="S19" i="1"/>
  <c r="R19" i="1"/>
  <c r="Q19" i="1"/>
  <c r="P19" i="1"/>
  <c r="O19" i="1"/>
  <c r="N19" i="1"/>
  <c r="M19" i="1"/>
  <c r="L19" i="1"/>
  <c r="D19" i="1"/>
  <c r="T18" i="1"/>
  <c r="S18" i="1"/>
  <c r="R18" i="1"/>
  <c r="Q18" i="1"/>
  <c r="P18" i="1"/>
  <c r="O18" i="1"/>
  <c r="N18" i="1"/>
  <c r="M18" i="1"/>
  <c r="L18" i="1"/>
  <c r="F18" i="1"/>
  <c r="E18" i="1"/>
  <c r="U17" i="1"/>
  <c r="T17" i="1"/>
  <c r="S17" i="1"/>
  <c r="R17" i="1"/>
  <c r="Q17" i="1"/>
  <c r="P17" i="1"/>
  <c r="O17" i="1"/>
  <c r="N17" i="1"/>
  <c r="M17" i="1"/>
  <c r="L17" i="1"/>
  <c r="F17" i="1"/>
  <c r="E17" i="1"/>
  <c r="T16" i="1"/>
  <c r="S16" i="1"/>
  <c r="R16" i="1"/>
  <c r="Q16" i="1"/>
  <c r="P16" i="1"/>
  <c r="O16" i="1"/>
  <c r="N16" i="1"/>
  <c r="M16" i="1"/>
  <c r="L16" i="1"/>
  <c r="E16" i="1"/>
  <c r="D16" i="1"/>
  <c r="T15" i="1"/>
  <c r="S15" i="1"/>
  <c r="R15" i="1"/>
  <c r="Q15" i="1"/>
  <c r="P15" i="1"/>
  <c r="O15" i="1"/>
  <c r="N15" i="1"/>
  <c r="M15" i="1"/>
  <c r="L15" i="1"/>
  <c r="E15" i="1"/>
  <c r="T14" i="1"/>
  <c r="S14" i="1"/>
  <c r="R14" i="1"/>
  <c r="Q14" i="1"/>
  <c r="P14" i="1"/>
  <c r="O14" i="1"/>
  <c r="N14" i="1"/>
  <c r="M14" i="1"/>
  <c r="L14" i="1"/>
  <c r="T13" i="1"/>
  <c r="S13" i="1"/>
  <c r="R13" i="1"/>
  <c r="Q13" i="1"/>
  <c r="P13" i="1"/>
  <c r="O13" i="1"/>
  <c r="N13" i="1"/>
  <c r="M13" i="1"/>
  <c r="L13" i="1"/>
  <c r="F13" i="1"/>
  <c r="U12" i="1"/>
  <c r="T12" i="1"/>
  <c r="S12" i="1"/>
  <c r="R12" i="1"/>
  <c r="Q12" i="1"/>
  <c r="P12" i="1"/>
  <c r="O12" i="1"/>
  <c r="N12" i="1"/>
  <c r="M12" i="1"/>
  <c r="L12" i="1"/>
  <c r="F12" i="1"/>
  <c r="D12" i="1"/>
  <c r="T11" i="1"/>
  <c r="S11" i="1"/>
  <c r="R11" i="1"/>
  <c r="Q11" i="1"/>
  <c r="P11" i="1"/>
  <c r="O11" i="1"/>
  <c r="N11" i="1"/>
  <c r="M11" i="1"/>
  <c r="L11" i="1"/>
  <c r="F11" i="1"/>
  <c r="E11" i="1"/>
  <c r="T10" i="1"/>
  <c r="S10" i="1"/>
  <c r="R10" i="1"/>
  <c r="Q10" i="1"/>
  <c r="P10" i="1"/>
  <c r="O10" i="1"/>
  <c r="N10" i="1"/>
  <c r="M10" i="1"/>
  <c r="L10" i="1"/>
  <c r="E10" i="1"/>
  <c r="T9" i="1"/>
  <c r="S9" i="1"/>
  <c r="R9" i="1"/>
  <c r="Q9" i="1"/>
  <c r="P9" i="1"/>
  <c r="O9" i="1"/>
  <c r="N9" i="1"/>
  <c r="M9" i="1"/>
  <c r="L9" i="1"/>
  <c r="T8" i="1"/>
  <c r="S8" i="1"/>
  <c r="R8" i="1"/>
  <c r="Q8" i="1"/>
  <c r="P8" i="1"/>
  <c r="O8" i="1"/>
  <c r="N8" i="1"/>
  <c r="M8" i="1"/>
  <c r="L8" i="1"/>
  <c r="F8" i="1"/>
  <c r="D8" i="1"/>
  <c r="U7" i="1"/>
  <c r="T7" i="1"/>
  <c r="S7" i="1"/>
  <c r="R7" i="1"/>
  <c r="Q7" i="1"/>
  <c r="P7" i="1"/>
  <c r="O7" i="1"/>
  <c r="N7" i="1"/>
  <c r="M7" i="1"/>
  <c r="L7" i="1"/>
  <c r="F7" i="1"/>
  <c r="D7" i="1"/>
  <c r="T6" i="1"/>
  <c r="S6" i="1"/>
  <c r="R6" i="1"/>
  <c r="Q6" i="1"/>
  <c r="P6" i="1"/>
  <c r="O6" i="1"/>
  <c r="N6" i="1"/>
  <c r="M6" i="1"/>
  <c r="L6" i="1"/>
  <c r="E6" i="1"/>
  <c r="D6" i="1"/>
  <c r="T5" i="1"/>
  <c r="S5" i="1"/>
  <c r="R5" i="1"/>
  <c r="Q5" i="1"/>
  <c r="P5" i="1"/>
  <c r="O5" i="1"/>
  <c r="N5" i="1"/>
  <c r="M5" i="1"/>
  <c r="L5" i="1"/>
  <c r="F5" i="1"/>
  <c r="D5" i="1"/>
  <c r="T4" i="1"/>
  <c r="S4" i="1"/>
  <c r="R4" i="1"/>
  <c r="Q4" i="1"/>
  <c r="P4" i="1"/>
  <c r="O4" i="1"/>
  <c r="N4" i="1"/>
  <c r="M4" i="1"/>
  <c r="L4" i="1"/>
  <c r="F4" i="1"/>
  <c r="D4" i="1"/>
  <c r="T3" i="1"/>
  <c r="S3" i="1"/>
  <c r="R3" i="1"/>
  <c r="Q3" i="1"/>
  <c r="P3" i="1"/>
  <c r="O3" i="1"/>
  <c r="N3" i="1"/>
  <c r="M3" i="1"/>
  <c r="L3" i="1"/>
  <c r="F3" i="1"/>
  <c r="E3" i="1"/>
  <c r="L16" i="6" l="1"/>
  <c r="G17" i="1" s="1"/>
  <c r="L17" i="6"/>
  <c r="G18" i="1" s="1"/>
  <c r="L10" i="6"/>
  <c r="G16" i="1" s="1"/>
  <c r="L8" i="6"/>
  <c r="G7" i="1" s="1"/>
  <c r="L9" i="6"/>
  <c r="G9" i="1" s="1"/>
  <c r="K6" i="8"/>
  <c r="K4" i="8"/>
  <c r="S4" i="2"/>
  <c r="C3" i="1" s="1"/>
  <c r="K9" i="8"/>
  <c r="S11" i="2"/>
  <c r="C9" i="1" s="1"/>
  <c r="L19" i="7"/>
  <c r="H18" i="1" s="1"/>
  <c r="J12" i="10"/>
  <c r="L58" i="2"/>
  <c r="S8" i="2"/>
  <c r="C14" i="1" s="1"/>
  <c r="L62" i="2"/>
  <c r="L4" i="6"/>
  <c r="G3" i="1" s="1"/>
  <c r="L6" i="6"/>
  <c r="G5" i="1" s="1"/>
  <c r="L6" i="7"/>
  <c r="H12" i="1" s="1"/>
  <c r="K8" i="8"/>
  <c r="S13" i="2"/>
  <c r="C10" i="1" s="1"/>
  <c r="J5" i="10"/>
  <c r="L63" i="2"/>
  <c r="R21" i="2"/>
  <c r="S21" i="2" s="1"/>
  <c r="C17" i="1" s="1"/>
  <c r="L5" i="6"/>
  <c r="G4" i="1" s="1"/>
  <c r="S6" i="2"/>
  <c r="C4" i="1" s="1"/>
  <c r="S16" i="2"/>
  <c r="C20" i="1" s="1"/>
  <c r="L53" i="2"/>
  <c r="L57" i="2"/>
  <c r="R7" i="2"/>
  <c r="S19" i="2" s="1"/>
  <c r="C6" i="1" s="1"/>
  <c r="L49" i="2"/>
  <c r="L12" i="6"/>
  <c r="G15" i="1" s="1"/>
  <c r="L14" i="7"/>
  <c r="H8" i="1" s="1"/>
  <c r="K3" i="8"/>
  <c r="K5" i="8"/>
  <c r="K12" i="8"/>
  <c r="K14" i="8"/>
  <c r="J18" i="10"/>
  <c r="K18" i="10" s="1"/>
  <c r="K16" i="1" s="1"/>
  <c r="L51" i="2"/>
  <c r="L47" i="2"/>
  <c r="L52" i="2"/>
  <c r="L7" i="7"/>
  <c r="H5" i="1" s="1"/>
  <c r="L48" i="2"/>
  <c r="L59" i="2"/>
  <c r="L13" i="6"/>
  <c r="G8" i="1" s="1"/>
  <c r="L15" i="7"/>
  <c r="H19" i="1" s="1"/>
  <c r="V19" i="1" s="1"/>
  <c r="K10" i="8"/>
  <c r="L50" i="2"/>
  <c r="L20" i="7"/>
  <c r="H17" i="1" s="1"/>
  <c r="L11" i="7"/>
  <c r="H7" i="1" s="1"/>
  <c r="L4" i="7"/>
  <c r="H4" i="1" s="1"/>
  <c r="L56" i="2"/>
  <c r="S5" i="2"/>
  <c r="C16" i="1" s="1"/>
  <c r="L18" i="6"/>
  <c r="G20" i="1" s="1"/>
  <c r="L13" i="7"/>
  <c r="H14" i="1" s="1"/>
  <c r="K7" i="8"/>
  <c r="S18" i="2"/>
  <c r="C19" i="1" s="1"/>
  <c r="L54" i="2"/>
  <c r="S12" i="2"/>
  <c r="C5" i="1" s="1"/>
  <c r="L14" i="6"/>
  <c r="G6" i="1" s="1"/>
  <c r="L16" i="7"/>
  <c r="H15" i="1" s="1"/>
  <c r="J2" i="10"/>
  <c r="K17" i="10" s="1"/>
  <c r="K15" i="1" s="1"/>
  <c r="J7" i="10"/>
  <c r="K11" i="10" s="1"/>
  <c r="K4" i="1" s="1"/>
  <c r="K16" i="10"/>
  <c r="K13" i="1" s="1"/>
  <c r="L9" i="7"/>
  <c r="H13" i="1" s="1"/>
  <c r="J9" i="10"/>
  <c r="L15" i="6"/>
  <c r="G14" i="1" s="1"/>
  <c r="J20" i="8"/>
  <c r="K22" i="8" s="1"/>
  <c r="I6" i="1" s="1"/>
  <c r="J36" i="8"/>
  <c r="K36" i="8" s="1"/>
  <c r="L5" i="7"/>
  <c r="H3" i="1" s="1"/>
  <c r="L46" i="2"/>
  <c r="L11" i="6"/>
  <c r="G10" i="1" s="1"/>
  <c r="J6" i="10"/>
  <c r="J14" i="10"/>
  <c r="L61" i="2"/>
  <c r="L7" i="6"/>
  <c r="G11" i="1" s="1"/>
  <c r="L21" i="7"/>
  <c r="H16" i="1" s="1"/>
  <c r="J32" i="8"/>
  <c r="V4" i="1" l="1"/>
  <c r="V14" i="1"/>
  <c r="V12" i="1"/>
  <c r="K33" i="8"/>
  <c r="I11" i="1" s="1"/>
  <c r="V11" i="1" s="1"/>
  <c r="K4" i="10"/>
  <c r="K14" i="1" s="1"/>
  <c r="K26" i="8"/>
  <c r="I18" i="1" s="1"/>
  <c r="V18" i="1" s="1"/>
  <c r="K21" i="8"/>
  <c r="I3" i="1" s="1"/>
  <c r="V3" i="1" s="1"/>
  <c r="K28" i="8"/>
  <c r="I9" i="1" s="1"/>
  <c r="K32" i="8"/>
  <c r="I4" i="1" s="1"/>
  <c r="K20" i="8"/>
  <c r="I5" i="1" s="1"/>
  <c r="V5" i="1" s="1"/>
  <c r="K19" i="8"/>
  <c r="I14" i="1" s="1"/>
  <c r="S15" i="2"/>
  <c r="C12" i="1" s="1"/>
  <c r="K12" i="10"/>
  <c r="K20" i="1" s="1"/>
  <c r="V6" i="1"/>
  <c r="K34" i="8"/>
  <c r="I20" i="1" s="1"/>
  <c r="V20" i="1" s="1"/>
  <c r="K29" i="8"/>
  <c r="I12" i="1" s="1"/>
  <c r="K27" i="8"/>
  <c r="I15" i="1" s="1"/>
  <c r="V15" i="1" s="1"/>
  <c r="K6" i="10"/>
  <c r="K10" i="1" s="1"/>
  <c r="K2" i="10"/>
  <c r="K5" i="1" s="1"/>
  <c r="K8" i="10"/>
  <c r="K11" i="1" s="1"/>
  <c r="K15" i="10"/>
  <c r="K3" i="1" s="1"/>
  <c r="K10" i="10"/>
  <c r="K8" i="1" s="1"/>
  <c r="K3" i="10"/>
  <c r="K17" i="1" s="1"/>
  <c r="K24" i="8"/>
  <c r="I17" i="1" s="1"/>
  <c r="S7" i="2"/>
  <c r="C11" i="1" s="1"/>
  <c r="S10" i="2"/>
  <c r="C13" i="1" s="1"/>
  <c r="K23" i="8"/>
  <c r="I7" i="1" s="1"/>
  <c r="S20" i="2"/>
  <c r="C7" i="1" s="1"/>
  <c r="K31" i="8"/>
  <c r="I10" i="1" s="1"/>
  <c r="V10" i="1" s="1"/>
  <c r="K14" i="10"/>
  <c r="K18" i="1" s="1"/>
  <c r="K7" i="10"/>
  <c r="K7" i="1" s="1"/>
  <c r="K9" i="10"/>
  <c r="K6" i="1" s="1"/>
  <c r="S9" i="2"/>
  <c r="C8" i="1" s="1"/>
  <c r="K30" i="8"/>
  <c r="I16" i="1" s="1"/>
  <c r="V16" i="1" s="1"/>
  <c r="K35" i="8"/>
  <c r="I13" i="1" s="1"/>
  <c r="V13" i="1" s="1"/>
  <c r="K13" i="10"/>
  <c r="K9" i="1" s="1"/>
  <c r="K5" i="10"/>
  <c r="K12" i="1" s="1"/>
  <c r="S17" i="2"/>
  <c r="C18" i="1" s="1"/>
  <c r="K25" i="8"/>
  <c r="I8" i="1" s="1"/>
  <c r="V8" i="1" s="1"/>
  <c r="S14" i="2"/>
  <c r="C15" i="1" s="1"/>
  <c r="V7" i="1" l="1"/>
  <c r="V17" i="1"/>
  <c r="V9" i="1"/>
  <c r="W13" i="1" s="1"/>
  <c r="W7" i="1" l="1"/>
  <c r="W11" i="1"/>
  <c r="W3" i="1"/>
  <c r="W18" i="1"/>
  <c r="W19" i="1"/>
  <c r="W14" i="1"/>
  <c r="W9" i="1"/>
  <c r="W6" i="1"/>
  <c r="W8" i="1"/>
  <c r="W12" i="1"/>
  <c r="W16" i="1"/>
  <c r="W5" i="1"/>
  <c r="W4" i="1"/>
  <c r="W10" i="1"/>
  <c r="W17" i="1"/>
  <c r="W15" i="1"/>
  <c r="W20" i="1"/>
</calcChain>
</file>

<file path=xl/comments1.xml><?xml version="1.0" encoding="utf-8"?>
<comments xmlns="http://schemas.openxmlformats.org/spreadsheetml/2006/main">
  <authors>
    <author/>
  </authors>
  <commentList>
    <comment ref="J2" authorId="0" shapeId="0">
      <text>
        <r>
          <rPr>
            <sz val="10"/>
            <color rgb="FF000000"/>
            <rFont val="Arial"/>
          </rPr>
          <t>Lowest score wins</t>
        </r>
      </text>
    </comment>
  </commentList>
</comments>
</file>

<file path=xl/sharedStrings.xml><?xml version="1.0" encoding="utf-8"?>
<sst xmlns="http://schemas.openxmlformats.org/spreadsheetml/2006/main" count="1069" uniqueCount="234">
  <si>
    <t>GeoWall Summary</t>
  </si>
  <si>
    <t>Design Paper</t>
  </si>
  <si>
    <t>University</t>
  </si>
  <si>
    <t>Oral Presentation</t>
  </si>
  <si>
    <t>Final Product</t>
  </si>
  <si>
    <t>Summary</t>
  </si>
  <si>
    <t>Concrete Canoe</t>
  </si>
  <si>
    <t>Rank</t>
  </si>
  <si>
    <t>Points</t>
  </si>
  <si>
    <t>Geo Wall</t>
  </si>
  <si>
    <t>Cal State University, Northridge (CSUN)</t>
  </si>
  <si>
    <t>Surveying</t>
  </si>
  <si>
    <t>Tech Paper</t>
  </si>
  <si>
    <t>Transportation</t>
  </si>
  <si>
    <t>Environmental</t>
  </si>
  <si>
    <t>Collaboration</t>
  </si>
  <si>
    <t>Cal Poly San Luis Obispo (CPSLO)</t>
  </si>
  <si>
    <t>Design Build</t>
  </si>
  <si>
    <t>Sustainable Dam</t>
  </si>
  <si>
    <t>Soccer</t>
  </si>
  <si>
    <t>Sand Volleyball</t>
  </si>
  <si>
    <t>Cal State University, Long Beach (CSULB)</t>
  </si>
  <si>
    <t>Cal Poly Pomona (CPP)</t>
  </si>
  <si>
    <t>Basketball</t>
  </si>
  <si>
    <t>Ultimate Frisbee</t>
  </si>
  <si>
    <t>Kan Jam</t>
  </si>
  <si>
    <t>Mystery (bowling)</t>
  </si>
  <si>
    <t>University of California, Los Angeles (UCLA)</t>
  </si>
  <si>
    <t>Family Feud</t>
  </si>
  <si>
    <t>Tug of War</t>
  </si>
  <si>
    <t>Impromptu (battleship)</t>
  </si>
  <si>
    <t>Scavenger Hunt</t>
  </si>
  <si>
    <t>Total</t>
  </si>
  <si>
    <t>Ranking</t>
  </si>
  <si>
    <t>University of California San Diego (UCSD)</t>
  </si>
  <si>
    <t>Cal State University, Fullerton (CSUF)</t>
  </si>
  <si>
    <t>Arizona State University (ASU)</t>
  </si>
  <si>
    <t>University of Southern California (USC)</t>
  </si>
  <si>
    <t>University of Hawai'i at Manoa (UHM)</t>
  </si>
  <si>
    <t>Loyola Marymount University (LMU)</t>
  </si>
  <si>
    <t>University of Nevada, Las Vegas (UNLV)</t>
  </si>
  <si>
    <t>University of Arizona (UofA)</t>
  </si>
  <si>
    <t>California Baptist University (CBU)</t>
  </si>
  <si>
    <t>DQ</t>
  </si>
  <si>
    <t>University of California, Irvine (UCI)</t>
  </si>
  <si>
    <t>Cal State University, Los Angeles (CSULA)</t>
  </si>
  <si>
    <t>Northern Arizona University (NAU)</t>
  </si>
  <si>
    <t>San Diego State University (SDSU)</t>
  </si>
  <si>
    <t>Women's Sprint</t>
  </si>
  <si>
    <t>Men's Sprint</t>
  </si>
  <si>
    <t>Coed Sprint</t>
  </si>
  <si>
    <t>Time</t>
  </si>
  <si>
    <t>01:44.13</t>
  </si>
  <si>
    <t>01:30.66</t>
  </si>
  <si>
    <t>03:21.61</t>
  </si>
  <si>
    <t>01:55.90</t>
  </si>
  <si>
    <t>01:36.45</t>
  </si>
  <si>
    <t>03:42.85</t>
  </si>
  <si>
    <t>02:02.20</t>
  </si>
  <si>
    <t>01:41.75</t>
  </si>
  <si>
    <t>03:56.28</t>
  </si>
  <si>
    <t>02:15.36</t>
  </si>
  <si>
    <t>01:45.31</t>
  </si>
  <si>
    <t>04:05.93</t>
  </si>
  <si>
    <t>02:24.84</t>
  </si>
  <si>
    <t>01:51.84</t>
  </si>
  <si>
    <t>04:29.80</t>
  </si>
  <si>
    <t>02:15.05</t>
  </si>
  <si>
    <t>01:52.41</t>
  </si>
  <si>
    <t>Surveying Summary</t>
  </si>
  <si>
    <t>04:16.75</t>
  </si>
  <si>
    <t>02:27.14</t>
  </si>
  <si>
    <t>01:53.41</t>
  </si>
  <si>
    <t>04:51.01</t>
  </si>
  <si>
    <t>02:45.48</t>
  </si>
  <si>
    <t>01:56.72</t>
  </si>
  <si>
    <t>10:00.00</t>
  </si>
  <si>
    <t>02:46.83</t>
  </si>
  <si>
    <t>02:12.64</t>
  </si>
  <si>
    <t>10:01.00</t>
  </si>
  <si>
    <t>03:06.39</t>
  </si>
  <si>
    <t>02:31.94</t>
  </si>
  <si>
    <t>10:02.00</t>
  </si>
  <si>
    <t>Women's Slalom</t>
  </si>
  <si>
    <t>Men's Slalom</t>
  </si>
  <si>
    <t>Race Results</t>
  </si>
  <si>
    <t>02:21.86</t>
  </si>
  <si>
    <t>02:01.61</t>
  </si>
  <si>
    <t>02:43.19</t>
  </si>
  <si>
    <t>02:13.42</t>
  </si>
  <si>
    <t>02:48.88</t>
  </si>
  <si>
    <t>02:26.38</t>
  </si>
  <si>
    <t>03:06.20</t>
  </si>
  <si>
    <t>02:43.46</t>
  </si>
  <si>
    <t>03:37.75</t>
  </si>
  <si>
    <t>02:45.72</t>
  </si>
  <si>
    <t>03:42.06</t>
  </si>
  <si>
    <t>02:56.24</t>
  </si>
  <si>
    <t>04:12.64</t>
  </si>
  <si>
    <t>03:28.05</t>
  </si>
  <si>
    <t>04:24.31</t>
  </si>
  <si>
    <t>03:55.74</t>
  </si>
  <si>
    <t>04:25.25</t>
  </si>
  <si>
    <t>04:12.19</t>
  </si>
  <si>
    <t>04:37.39</t>
  </si>
  <si>
    <t>04:53.59</t>
  </si>
  <si>
    <t>05:07.12</t>
  </si>
  <si>
    <t>05:04.00</t>
  </si>
  <si>
    <t>06:11.33</t>
  </si>
  <si>
    <t>05:31.70</t>
  </si>
  <si>
    <t>07:03.98</t>
  </si>
  <si>
    <t>05:35.95</t>
  </si>
  <si>
    <t>07:31.30</t>
  </si>
  <si>
    <t>06:00.42</t>
  </si>
  <si>
    <t>09:09.09</t>
  </si>
  <si>
    <t>06:24.06</t>
  </si>
  <si>
    <t>10:03.56</t>
  </si>
  <si>
    <t>10:28.61</t>
  </si>
  <si>
    <t>Participation</t>
  </si>
  <si>
    <t>Technical Paper Summary</t>
  </si>
  <si>
    <t>*out of 200</t>
  </si>
  <si>
    <t>Design Report</t>
  </si>
  <si>
    <t>Poster Session Score</t>
  </si>
  <si>
    <t>Transportation Summary</t>
  </si>
  <si>
    <t>Competition Score</t>
  </si>
  <si>
    <t>Environmental Summary</t>
  </si>
  <si>
    <t>*out of 150</t>
  </si>
  <si>
    <t>*out of 50</t>
  </si>
  <si>
    <t>*out of 25</t>
  </si>
  <si>
    <t>*out of 75</t>
  </si>
  <si>
    <t>Team Scoring</t>
  </si>
  <si>
    <t>Team (#/Name)</t>
  </si>
  <si>
    <t>Aesthetic Ranking</t>
  </si>
  <si>
    <t>Weight Supported (grams)</t>
  </si>
  <si>
    <t>Weight Supported Ranking</t>
  </si>
  <si>
    <t>Bridge Weight (grams)</t>
  </si>
  <si>
    <t>Bridge Weight Ranking</t>
  </si>
  <si>
    <t>Overall Cost ($)</t>
  </si>
  <si>
    <t>Overall Cost Ranking</t>
  </si>
  <si>
    <t>Deductions</t>
  </si>
  <si>
    <t>Total Score</t>
  </si>
  <si>
    <t>Member 1</t>
  </si>
  <si>
    <t>Member 2</t>
  </si>
  <si>
    <t>Member 3</t>
  </si>
  <si>
    <t>Member 4</t>
  </si>
  <si>
    <t>Member 5</t>
  </si>
  <si>
    <t>Member 6</t>
  </si>
  <si>
    <t>Fuzzy Bridge</t>
  </si>
  <si>
    <t>ucla</t>
  </si>
  <si>
    <t>usc</t>
  </si>
  <si>
    <t>csuf</t>
  </si>
  <si>
    <t>csula</t>
  </si>
  <si>
    <t>csulb</t>
  </si>
  <si>
    <t>sdsu</t>
  </si>
  <si>
    <t>Uncivil Civils</t>
  </si>
  <si>
    <t>nau</t>
  </si>
  <si>
    <t>uhm</t>
  </si>
  <si>
    <t>cbu</t>
  </si>
  <si>
    <t>u of a</t>
  </si>
  <si>
    <t>cpp</t>
  </si>
  <si>
    <t>cuslb</t>
  </si>
  <si>
    <t>Truss No One</t>
  </si>
  <si>
    <t>cpslo</t>
  </si>
  <si>
    <t>unlv</t>
  </si>
  <si>
    <t>csun</t>
  </si>
  <si>
    <t>Project X</t>
  </si>
  <si>
    <t>asu</t>
  </si>
  <si>
    <t>Alaska!</t>
  </si>
  <si>
    <t>ucsd</t>
  </si>
  <si>
    <t>uci</t>
  </si>
  <si>
    <t>Blood</t>
  </si>
  <si>
    <t>No Name</t>
  </si>
  <si>
    <t>Team A</t>
  </si>
  <si>
    <t>Dragons</t>
  </si>
  <si>
    <t>Schwify</t>
  </si>
  <si>
    <t>3rd place</t>
  </si>
  <si>
    <t>cusla</t>
  </si>
  <si>
    <t>Team Member 1 Ranking</t>
  </si>
  <si>
    <t>Team Member 2 Ranking</t>
  </si>
  <si>
    <t>Team Member 3 Ranking</t>
  </si>
  <si>
    <t>Team Member 4 Ranking</t>
  </si>
  <si>
    <t>Team Member 1 Points</t>
  </si>
  <si>
    <t>Team Member 2 Points</t>
  </si>
  <si>
    <t>Team Member 3 Points</t>
  </si>
  <si>
    <t>Team Member 4 Points</t>
  </si>
  <si>
    <t>Total School points</t>
  </si>
  <si>
    <t>School Rank</t>
  </si>
  <si>
    <t>Design Build Summary</t>
  </si>
  <si>
    <t>Team</t>
  </si>
  <si>
    <t>Weight of Dam (g)</t>
  </si>
  <si>
    <t>Weight Points</t>
  </si>
  <si>
    <t>Water Level Zone</t>
  </si>
  <si>
    <t>Retain Points</t>
  </si>
  <si>
    <t>Judge 1 paper</t>
  </si>
  <si>
    <t>judge 2 paper</t>
  </si>
  <si>
    <t>judge 3 paper</t>
  </si>
  <si>
    <t>Points for Paper</t>
  </si>
  <si>
    <t>Total Points</t>
  </si>
  <si>
    <t>x</t>
  </si>
  <si>
    <t>Mystery (Bowling)</t>
  </si>
  <si>
    <t>Impromptu (Battleship)</t>
  </si>
  <si>
    <t>Water Retention Point Calculations</t>
  </si>
  <si>
    <t>Dam Weight Point Calculations</t>
  </si>
  <si>
    <t>Zone</t>
  </si>
  <si>
    <t>Water Retained</t>
  </si>
  <si>
    <t>Points Earned</t>
  </si>
  <si>
    <t>Dam Weight</t>
  </si>
  <si>
    <t>~5 gallons</t>
  </si>
  <si>
    <t>Scavenger Hunt Summary</t>
  </si>
  <si>
    <t>Less than 75 grams</t>
  </si>
  <si>
    <t>+Survey</t>
  </si>
  <si>
    <t>4.5-5 gallons</t>
  </si>
  <si>
    <t>75 to 100 grams</t>
  </si>
  <si>
    <t>3.5-4.5 gallons</t>
  </si>
  <si>
    <t>100 to 125 grams</t>
  </si>
  <si>
    <t>2.5-3.5 gallons</t>
  </si>
  <si>
    <t>125 to 150 grams</t>
  </si>
  <si>
    <t>&lt;2.5 gallons</t>
  </si>
  <si>
    <t>150 to 175 grams</t>
  </si>
  <si>
    <t>X</t>
  </si>
  <si>
    <t>Dam Colapses</t>
  </si>
  <si>
    <t>175 grams and above</t>
  </si>
  <si>
    <t>Events</t>
  </si>
  <si>
    <t>1st Place</t>
  </si>
  <si>
    <t>2nd Place</t>
  </si>
  <si>
    <t>3rd Place</t>
  </si>
  <si>
    <t>OVERALL</t>
  </si>
  <si>
    <t>Scoring Breakdown</t>
  </si>
  <si>
    <t>Concrete Canoe*</t>
  </si>
  <si>
    <t>Disqualified</t>
  </si>
  <si>
    <t>Cal Poly SLO AEI</t>
  </si>
  <si>
    <t>UC Davis</t>
  </si>
  <si>
    <t>NA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</si>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</sst>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trike/>
      <sz val="10"/>
      <name val="Arial"/>
      <family val="2"/>
    </font>
    <font>
      <strike/>
      <sz val="1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B6D7A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tted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dotted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4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8" xfId="0" applyFont="1" applyBorder="1"/>
    <xf numFmtId="4" fontId="1" fillId="0" borderId="10" xfId="0" applyNumberFormat="1" applyFont="1" applyBorder="1" applyAlignment="1"/>
    <xf numFmtId="164" fontId="4" fillId="3" borderId="6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164" fontId="1" fillId="0" borderId="11" xfId="0" applyNumberFormat="1" applyFont="1" applyBorder="1" applyAlignment="1">
      <alignment horizontal="center"/>
    </xf>
    <xf numFmtId="4" fontId="1" fillId="0" borderId="14" xfId="0" applyNumberFormat="1" applyFont="1" applyBorder="1" applyAlignment="1"/>
    <xf numFmtId="0" fontId="5" fillId="2" borderId="2" xfId="0" applyFont="1" applyFill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64" fontId="1" fillId="0" borderId="10" xfId="0" applyNumberFormat="1" applyFont="1" applyBorder="1"/>
    <xf numFmtId="0" fontId="3" fillId="2" borderId="16" xfId="0" applyFont="1" applyFill="1" applyBorder="1" applyAlignment="1">
      <alignment horizontal="center" vertical="center" wrapText="1"/>
    </xf>
    <xf numFmtId="0" fontId="1" fillId="0" borderId="17" xfId="0" applyFont="1" applyBorder="1"/>
    <xf numFmtId="3" fontId="1" fillId="0" borderId="11" xfId="0" applyNumberFormat="1" applyFont="1" applyBorder="1"/>
    <xf numFmtId="4" fontId="1" fillId="0" borderId="18" xfId="0" applyNumberFormat="1" applyFont="1" applyBorder="1" applyAlignment="1"/>
    <xf numFmtId="0" fontId="1" fillId="0" borderId="19" xfId="0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164" fontId="1" fillId="0" borderId="14" xfId="0" applyNumberFormat="1" applyFont="1" applyBorder="1"/>
    <xf numFmtId="0" fontId="1" fillId="0" borderId="0" xfId="0" applyFont="1" applyAlignment="1">
      <alignment wrapText="1"/>
    </xf>
    <xf numFmtId="3" fontId="1" fillId="0" borderId="15" xfId="0" applyNumberFormat="1" applyFont="1" applyBorder="1"/>
    <xf numFmtId="0" fontId="6" fillId="3" borderId="21" xfId="0" applyFont="1" applyFill="1" applyBorder="1" applyAlignment="1">
      <alignment vertical="center"/>
    </xf>
    <xf numFmtId="3" fontId="1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/>
    <xf numFmtId="4" fontId="6" fillId="0" borderId="0" xfId="0" applyNumberFormat="1" applyFont="1" applyAlignment="1">
      <alignment vertical="center"/>
    </xf>
    <xf numFmtId="164" fontId="1" fillId="0" borderId="20" xfId="0" applyNumberFormat="1" applyFont="1" applyBorder="1" applyAlignment="1">
      <alignment horizontal="center"/>
    </xf>
    <xf numFmtId="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/>
    <xf numFmtId="3" fontId="1" fillId="0" borderId="20" xfId="0" applyNumberFormat="1" applyFont="1" applyBorder="1"/>
    <xf numFmtId="4" fontId="1" fillId="0" borderId="20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1" fillId="0" borderId="25" xfId="0" applyFont="1" applyBorder="1"/>
    <xf numFmtId="4" fontId="1" fillId="0" borderId="26" xfId="0" applyNumberFormat="1" applyFont="1" applyBorder="1" applyAlignment="1"/>
    <xf numFmtId="4" fontId="1" fillId="0" borderId="27" xfId="0" applyNumberFormat="1" applyFont="1" applyBorder="1" applyAlignment="1">
      <alignment horizontal="center"/>
    </xf>
    <xf numFmtId="0" fontId="1" fillId="0" borderId="29" xfId="0" applyFont="1" applyBorder="1"/>
    <xf numFmtId="0" fontId="1" fillId="0" borderId="30" xfId="0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26" xfId="0" applyNumberFormat="1" applyFont="1" applyBorder="1"/>
    <xf numFmtId="3" fontId="1" fillId="0" borderId="27" xfId="0" applyNumberFormat="1" applyFont="1" applyBorder="1"/>
    <xf numFmtId="0" fontId="4" fillId="3" borderId="5" xfId="0" applyFont="1" applyFill="1" applyBorder="1" applyAlignment="1">
      <alignment horizontal="left"/>
    </xf>
    <xf numFmtId="0" fontId="1" fillId="0" borderId="10" xfId="0" applyFont="1" applyBorder="1" applyAlignment="1"/>
    <xf numFmtId="4" fontId="1" fillId="0" borderId="11" xfId="0" applyNumberFormat="1" applyFont="1" applyBorder="1" applyAlignment="1">
      <alignment horizontal="center"/>
    </xf>
    <xf numFmtId="0" fontId="1" fillId="0" borderId="14" xfId="0" applyFont="1" applyBorder="1" applyAlignment="1"/>
    <xf numFmtId="0" fontId="1" fillId="0" borderId="18" xfId="0" applyFont="1" applyBorder="1" applyAlignment="1"/>
    <xf numFmtId="0" fontId="1" fillId="0" borderId="32" xfId="0" applyFont="1" applyBorder="1" applyAlignment="1"/>
    <xf numFmtId="0" fontId="1" fillId="0" borderId="14" xfId="0" applyFont="1" applyBorder="1"/>
    <xf numFmtId="3" fontId="1" fillId="0" borderId="10" xfId="0" applyNumberFormat="1" applyFont="1" applyBorder="1" applyAlignment="1">
      <alignment horizontal="center"/>
    </xf>
    <xf numFmtId="0" fontId="1" fillId="0" borderId="29" xfId="0" applyFont="1" applyBorder="1" applyAlignment="1"/>
    <xf numFmtId="0" fontId="1" fillId="0" borderId="29" xfId="0" applyFont="1" applyBorder="1" applyAlignment="1"/>
    <xf numFmtId="3" fontId="1" fillId="0" borderId="11" xfId="0" applyNumberFormat="1" applyFont="1" applyBorder="1" applyAlignment="1">
      <alignment horizontal="center"/>
    </xf>
    <xf numFmtId="0" fontId="1" fillId="0" borderId="0" xfId="0" applyFont="1" applyAlignment="1"/>
    <xf numFmtId="3" fontId="1" fillId="0" borderId="14" xfId="0" applyNumberFormat="1" applyFont="1" applyBorder="1" applyAlignment="1">
      <alignment horizontal="center"/>
    </xf>
    <xf numFmtId="0" fontId="1" fillId="0" borderId="0" xfId="0" applyFont="1" applyAlignment="1"/>
    <xf numFmtId="0" fontId="1" fillId="0" borderId="18" xfId="0" applyFont="1" applyBorder="1"/>
    <xf numFmtId="0" fontId="1" fillId="0" borderId="32" xfId="0" applyFont="1" applyBorder="1" applyAlignment="1"/>
    <xf numFmtId="3" fontId="1" fillId="0" borderId="18" xfId="0" applyNumberFormat="1" applyFont="1" applyBorder="1" applyAlignment="1">
      <alignment horizontal="center"/>
    </xf>
    <xf numFmtId="0" fontId="1" fillId="0" borderId="23" xfId="0" applyFont="1" applyBorder="1" applyAlignment="1"/>
    <xf numFmtId="4" fontId="6" fillId="0" borderId="0" xfId="0" applyNumberFormat="1" applyFont="1" applyAlignment="1">
      <alignment vertical="center"/>
    </xf>
    <xf numFmtId="0" fontId="1" fillId="0" borderId="26" xfId="0" applyFont="1" applyBorder="1"/>
    <xf numFmtId="0" fontId="1" fillId="0" borderId="33" xfId="0" applyFont="1" applyBorder="1" applyAlignment="1"/>
    <xf numFmtId="4" fontId="6" fillId="0" borderId="34" xfId="0" applyNumberFormat="1" applyFont="1" applyBorder="1" applyAlignment="1">
      <alignment horizontal="center" vertical="center"/>
    </xf>
    <xf numFmtId="0" fontId="1" fillId="0" borderId="33" xfId="0" applyFont="1" applyBorder="1"/>
    <xf numFmtId="3" fontId="1" fillId="0" borderId="20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 vertical="center"/>
    </xf>
    <xf numFmtId="0" fontId="1" fillId="0" borderId="31" xfId="0" applyFont="1" applyBorder="1" applyAlignment="1"/>
    <xf numFmtId="3" fontId="1" fillId="0" borderId="26" xfId="0" applyNumberFormat="1" applyFont="1" applyBorder="1" applyAlignment="1">
      <alignment horizontal="center"/>
    </xf>
    <xf numFmtId="0" fontId="1" fillId="0" borderId="10" xfId="0" applyFont="1" applyBorder="1"/>
    <xf numFmtId="3" fontId="1" fillId="0" borderId="27" xfId="0" applyNumberFormat="1" applyFont="1" applyBorder="1" applyAlignment="1">
      <alignment horizontal="center"/>
    </xf>
    <xf numFmtId="4" fontId="1" fillId="0" borderId="15" xfId="0" applyNumberFormat="1" applyFont="1" applyBorder="1" applyAlignment="1">
      <alignment horizontal="center"/>
    </xf>
    <xf numFmtId="0" fontId="7" fillId="0" borderId="0" xfId="0" applyFont="1" applyAlignment="1"/>
    <xf numFmtId="4" fontId="1" fillId="0" borderId="20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164" fontId="1" fillId="0" borderId="0" xfId="0" applyNumberFormat="1" applyFont="1" applyAlignment="1"/>
    <xf numFmtId="0" fontId="1" fillId="0" borderId="26" xfId="0" applyFont="1" applyBorder="1" applyAlignment="1"/>
    <xf numFmtId="0" fontId="1" fillId="0" borderId="25" xfId="0" applyFont="1" applyBorder="1" applyAlignment="1"/>
    <xf numFmtId="0" fontId="3" fillId="0" borderId="0" xfId="0" applyFont="1" applyAlignment="1"/>
    <xf numFmtId="0" fontId="6" fillId="0" borderId="0" xfId="0" applyFont="1" applyAlignment="1"/>
    <xf numFmtId="0" fontId="3" fillId="0" borderId="23" xfId="0" applyFont="1" applyBorder="1" applyAlignment="1"/>
    <xf numFmtId="0" fontId="5" fillId="0" borderId="23" xfId="0" applyFont="1" applyBorder="1" applyAlignment="1">
      <alignment horizontal="center" wrapText="1"/>
    </xf>
    <xf numFmtId="0" fontId="6" fillId="4" borderId="35" xfId="0" applyFont="1" applyFill="1" applyBorder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/>
    <xf numFmtId="0" fontId="6" fillId="4" borderId="0" xfId="0" applyFont="1" applyFill="1" applyAlignment="1">
      <alignment horizontal="center"/>
    </xf>
    <xf numFmtId="0" fontId="6" fillId="4" borderId="36" xfId="0" applyFont="1" applyFill="1" applyBorder="1" applyAlignment="1"/>
    <xf numFmtId="0" fontId="6" fillId="4" borderId="35" xfId="0" applyFont="1" applyFill="1" applyBorder="1" applyAlignment="1">
      <alignment horizontal="center"/>
    </xf>
    <xf numFmtId="0" fontId="1" fillId="4" borderId="35" xfId="0" applyFont="1" applyFill="1" applyBorder="1" applyAlignment="1"/>
    <xf numFmtId="0" fontId="6" fillId="4" borderId="35" xfId="0" applyFont="1" applyFill="1" applyBorder="1" applyAlignment="1">
      <alignment horizontal="left"/>
    </xf>
    <xf numFmtId="0" fontId="6" fillId="4" borderId="23" xfId="0" applyFont="1" applyFill="1" applyBorder="1" applyAlignment="1"/>
    <xf numFmtId="0" fontId="6" fillId="0" borderId="35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36" xfId="0" applyFont="1" applyBorder="1" applyAlignment="1"/>
    <xf numFmtId="0" fontId="6" fillId="0" borderId="35" xfId="0" applyFont="1" applyBorder="1" applyAlignment="1">
      <alignment horizontal="center"/>
    </xf>
    <xf numFmtId="0" fontId="6" fillId="0" borderId="23" xfId="0" applyFont="1" applyBorder="1" applyAlignment="1"/>
    <xf numFmtId="0" fontId="6" fillId="0" borderId="23" xfId="0" applyFont="1" applyBorder="1" applyAlignment="1"/>
    <xf numFmtId="0" fontId="5" fillId="0" borderId="23" xfId="0" applyFont="1" applyBorder="1" applyAlignment="1">
      <alignment horizontal="center" wrapText="1"/>
    </xf>
    <xf numFmtId="0" fontId="6" fillId="0" borderId="35" xfId="0" applyFont="1" applyBorder="1" applyAlignment="1"/>
    <xf numFmtId="0" fontId="1" fillId="0" borderId="35" xfId="0" applyFont="1" applyBorder="1" applyAlignment="1"/>
    <xf numFmtId="0" fontId="1" fillId="0" borderId="36" xfId="0" applyFont="1" applyBorder="1"/>
    <xf numFmtId="3" fontId="1" fillId="0" borderId="0" xfId="0" applyNumberFormat="1" applyFont="1"/>
    <xf numFmtId="0" fontId="1" fillId="0" borderId="36" xfId="0" applyFont="1" applyBorder="1" applyAlignment="1"/>
    <xf numFmtId="3" fontId="4" fillId="3" borderId="6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8" fillId="0" borderId="35" xfId="0" applyFont="1" applyBorder="1" applyAlignment="1"/>
    <xf numFmtId="0" fontId="9" fillId="0" borderId="0" xfId="0" applyFont="1"/>
    <xf numFmtId="0" fontId="9" fillId="0" borderId="35" xfId="0" applyFont="1" applyBorder="1"/>
    <xf numFmtId="0" fontId="10" fillId="5" borderId="37" xfId="0" applyFont="1" applyFill="1" applyBorder="1" applyAlignment="1"/>
    <xf numFmtId="0" fontId="10" fillId="5" borderId="38" xfId="0" applyFont="1" applyFill="1" applyBorder="1" applyAlignment="1"/>
    <xf numFmtId="0" fontId="10" fillId="6" borderId="38" xfId="0" applyFont="1" applyFill="1" applyBorder="1" applyAlignment="1">
      <alignment horizontal="center"/>
    </xf>
    <xf numFmtId="0" fontId="6" fillId="7" borderId="39" xfId="0" applyFont="1" applyFill="1" applyBorder="1"/>
    <xf numFmtId="0" fontId="6" fillId="4" borderId="39" xfId="0" applyFont="1" applyFill="1" applyBorder="1" applyAlignment="1">
      <alignment horizontal="right"/>
    </xf>
    <xf numFmtId="0" fontId="6" fillId="4" borderId="3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left"/>
    </xf>
    <xf numFmtId="0" fontId="1" fillId="0" borderId="11" xfId="0" applyFont="1" applyBorder="1"/>
    <xf numFmtId="0" fontId="11" fillId="0" borderId="0" xfId="0" applyFont="1" applyAlignment="1"/>
    <xf numFmtId="0" fontId="6" fillId="4" borderId="0" xfId="0" applyFont="1" applyFill="1" applyAlignment="1">
      <alignment horizontal="right"/>
    </xf>
    <xf numFmtId="0" fontId="1" fillId="0" borderId="15" xfId="0" applyFont="1" applyBorder="1"/>
    <xf numFmtId="0" fontId="1" fillId="0" borderId="40" xfId="0" applyFont="1" applyBorder="1" applyAlignment="1">
      <alignment horizontal="center"/>
    </xf>
    <xf numFmtId="0" fontId="1" fillId="0" borderId="41" xfId="0" applyFont="1" applyBorder="1"/>
    <xf numFmtId="0" fontId="1" fillId="4" borderId="39" xfId="0" applyFont="1" applyFill="1" applyBorder="1"/>
    <xf numFmtId="0" fontId="6" fillId="8" borderId="39" xfId="0" applyFont="1" applyFill="1" applyBorder="1"/>
    <xf numFmtId="0" fontId="1" fillId="0" borderId="20" xfId="0" applyFont="1" applyBorder="1"/>
    <xf numFmtId="0" fontId="6" fillId="9" borderId="39" xfId="0" applyFont="1" applyFill="1" applyBorder="1" applyAlignment="1">
      <alignment horizontal="right"/>
    </xf>
    <xf numFmtId="0" fontId="6" fillId="9" borderId="35" xfId="0" applyFont="1" applyFill="1" applyBorder="1" applyAlignment="1">
      <alignment horizontal="right"/>
    </xf>
    <xf numFmtId="0" fontId="6" fillId="9" borderId="35" xfId="0" applyFont="1" applyFill="1" applyBorder="1" applyAlignment="1"/>
    <xf numFmtId="0" fontId="6" fillId="9" borderId="0" xfId="0" applyFont="1" applyFill="1" applyAlignment="1">
      <alignment horizontal="right"/>
    </xf>
    <xf numFmtId="0" fontId="1" fillId="0" borderId="27" xfId="0" applyFont="1" applyBorder="1"/>
    <xf numFmtId="0" fontId="1" fillId="0" borderId="39" xfId="0" applyFont="1" applyBorder="1"/>
    <xf numFmtId="0" fontId="6" fillId="0" borderId="39" xfId="0" applyFont="1" applyBorder="1"/>
    <xf numFmtId="0" fontId="6" fillId="0" borderId="39" xfId="0" applyFont="1" applyBorder="1" applyAlignment="1">
      <alignment horizontal="right"/>
    </xf>
    <xf numFmtId="0" fontId="6" fillId="0" borderId="3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10" borderId="39" xfId="0" applyFont="1" applyFill="1" applyBorder="1" applyAlignment="1">
      <alignment horizontal="right"/>
    </xf>
    <xf numFmtId="0" fontId="6" fillId="4" borderId="35" xfId="0" applyFont="1" applyFill="1" applyBorder="1" applyAlignment="1"/>
    <xf numFmtId="0" fontId="6" fillId="9" borderId="35" xfId="0" applyFont="1" applyFill="1" applyBorder="1" applyAlignment="1"/>
    <xf numFmtId="0" fontId="1" fillId="0" borderId="24" xfId="0" applyFont="1" applyBorder="1"/>
    <xf numFmtId="0" fontId="6" fillId="8" borderId="39" xfId="0" applyFont="1" applyFill="1" applyBorder="1" applyAlignment="1"/>
    <xf numFmtId="0" fontId="6" fillId="0" borderId="42" xfId="0" applyFont="1" applyBorder="1"/>
    <xf numFmtId="0" fontId="6" fillId="0" borderId="42" xfId="0" applyFont="1" applyBorder="1" applyAlignment="1">
      <alignment horizontal="right"/>
    </xf>
    <xf numFmtId="0" fontId="6" fillId="0" borderId="43" xfId="0" applyFont="1" applyBorder="1" applyAlignment="1">
      <alignment horizontal="right"/>
    </xf>
    <xf numFmtId="0" fontId="6" fillId="0" borderId="23" xfId="0" applyFont="1" applyBorder="1" applyAlignment="1">
      <alignment horizontal="right"/>
    </xf>
    <xf numFmtId="0" fontId="6" fillId="10" borderId="42" xfId="0" applyFont="1" applyFill="1" applyBorder="1" applyAlignment="1">
      <alignment horizontal="right"/>
    </xf>
    <xf numFmtId="0" fontId="1" fillId="0" borderId="42" xfId="0" applyFont="1" applyBorder="1"/>
    <xf numFmtId="0" fontId="4" fillId="0" borderId="0" xfId="0" applyFont="1" applyAlignment="1">
      <alignment horizontal="center"/>
    </xf>
    <xf numFmtId="0" fontId="6" fillId="0" borderId="35" xfId="0" applyFont="1" applyBorder="1" applyAlignment="1"/>
    <xf numFmtId="0" fontId="10" fillId="5" borderId="47" xfId="0" applyFont="1" applyFill="1" applyBorder="1" applyAlignment="1">
      <alignment horizontal="center"/>
    </xf>
    <xf numFmtId="4" fontId="10" fillId="5" borderId="23" xfId="0" applyNumberFormat="1" applyFont="1" applyFill="1" applyBorder="1" applyAlignment="1">
      <alignment horizontal="center"/>
    </xf>
    <xf numFmtId="0" fontId="10" fillId="5" borderId="43" xfId="0" applyFont="1" applyFill="1" applyBorder="1" applyAlignment="1">
      <alignment horizontal="center"/>
    </xf>
    <xf numFmtId="4" fontId="10" fillId="5" borderId="43" xfId="0" applyNumberFormat="1" applyFont="1" applyFill="1" applyBorder="1" applyAlignment="1">
      <alignment horizontal="center"/>
    </xf>
    <xf numFmtId="0" fontId="6" fillId="0" borderId="47" xfId="0" applyFont="1" applyBorder="1" applyAlignment="1">
      <alignment horizontal="center"/>
    </xf>
    <xf numFmtId="4" fontId="6" fillId="0" borderId="23" xfId="0" applyNumberFormat="1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43" xfId="0" applyNumberFormat="1" applyFont="1" applyBorder="1" applyAlignment="1">
      <alignment horizontal="center"/>
    </xf>
    <xf numFmtId="0" fontId="4" fillId="3" borderId="7" xfId="0" quotePrefix="1" applyFont="1" applyFill="1" applyBorder="1" applyAlignment="1">
      <alignment horizontal="center"/>
    </xf>
    <xf numFmtId="0" fontId="6" fillId="9" borderId="47" xfId="0" applyFont="1" applyFill="1" applyBorder="1" applyAlignment="1">
      <alignment horizontal="center"/>
    </xf>
    <xf numFmtId="4" fontId="6" fillId="9" borderId="23" xfId="0" applyNumberFormat="1" applyFont="1" applyFill="1" applyBorder="1" applyAlignment="1">
      <alignment horizontal="center"/>
    </xf>
    <xf numFmtId="3" fontId="1" fillId="0" borderId="11" xfId="0" applyNumberFormat="1" applyFont="1" applyBorder="1" applyAlignment="1"/>
    <xf numFmtId="0" fontId="6" fillId="9" borderId="43" xfId="0" applyFont="1" applyFill="1" applyBorder="1" applyAlignment="1">
      <alignment horizontal="center"/>
    </xf>
    <xf numFmtId="3" fontId="1" fillId="0" borderId="15" xfId="0" applyNumberFormat="1" applyFont="1" applyBorder="1" applyAlignment="1"/>
    <xf numFmtId="4" fontId="6" fillId="9" borderId="43" xfId="0" applyNumberFormat="1" applyFont="1" applyFill="1" applyBorder="1" applyAlignment="1">
      <alignment horizontal="center"/>
    </xf>
    <xf numFmtId="3" fontId="1" fillId="0" borderId="20" xfId="0" applyNumberFormat="1" applyFont="1" applyBorder="1" applyAlignment="1"/>
    <xf numFmtId="4" fontId="1" fillId="0" borderId="0" xfId="0" applyNumberFormat="1" applyFont="1" applyAlignment="1">
      <alignment horizontal="center"/>
    </xf>
    <xf numFmtId="0" fontId="6" fillId="0" borderId="0" xfId="0" applyFont="1"/>
    <xf numFmtId="4" fontId="1" fillId="0" borderId="0" xfId="0" applyNumberFormat="1" applyFont="1" applyAlignment="1">
      <alignment horizontal="center"/>
    </xf>
    <xf numFmtId="3" fontId="1" fillId="0" borderId="27" xfId="0" applyNumberFormat="1" applyFont="1" applyBorder="1" applyAlignment="1"/>
    <xf numFmtId="0" fontId="1" fillId="0" borderId="48" xfId="0" applyFont="1" applyBorder="1" applyAlignment="1"/>
    <xf numFmtId="0" fontId="1" fillId="0" borderId="49" xfId="0" applyFont="1" applyBorder="1" applyAlignment="1"/>
    <xf numFmtId="0" fontId="3" fillId="2" borderId="50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vertical="center"/>
    </xf>
    <xf numFmtId="0" fontId="3" fillId="3" borderId="43" xfId="0" applyFont="1" applyFill="1" applyBorder="1" applyAlignment="1">
      <alignment vertical="center"/>
    </xf>
    <xf numFmtId="0" fontId="3" fillId="2" borderId="51" xfId="0" applyFont="1" applyFill="1" applyBorder="1" applyAlignment="1">
      <alignment horizontal="left" vertical="center" wrapText="1"/>
    </xf>
    <xf numFmtId="0" fontId="6" fillId="3" borderId="35" xfId="0" applyFont="1" applyFill="1" applyBorder="1" applyAlignment="1">
      <alignment vertical="center"/>
    </xf>
    <xf numFmtId="0" fontId="6" fillId="3" borderId="35" xfId="0" applyFont="1" applyFill="1" applyBorder="1" applyAlignment="1">
      <alignment vertical="center"/>
    </xf>
    <xf numFmtId="0" fontId="5" fillId="2" borderId="51" xfId="0" applyFont="1" applyFill="1" applyBorder="1" applyAlignment="1">
      <alignment horizontal="left" vertical="center" wrapText="1"/>
    </xf>
    <xf numFmtId="0" fontId="1" fillId="3" borderId="35" xfId="0" applyFont="1" applyFill="1" applyBorder="1"/>
    <xf numFmtId="0" fontId="5" fillId="2" borderId="51" xfId="0" applyFont="1" applyFill="1" applyBorder="1" applyAlignment="1">
      <alignment horizontal="left" vertical="center" wrapText="1"/>
    </xf>
    <xf numFmtId="0" fontId="1" fillId="3" borderId="35" xfId="0" applyFont="1" applyFill="1" applyBorder="1" applyAlignment="1"/>
    <xf numFmtId="0" fontId="1" fillId="3" borderId="35" xfId="0" applyFont="1" applyFill="1" applyBorder="1" applyAlignment="1">
      <alignment horizontal="left"/>
    </xf>
    <xf numFmtId="0" fontId="3" fillId="2" borderId="51" xfId="0" applyFont="1" applyFill="1" applyBorder="1" applyAlignment="1">
      <alignment horizontal="left" vertical="center" wrapText="1"/>
    </xf>
    <xf numFmtId="0" fontId="3" fillId="2" borderId="52" xfId="0" applyFont="1" applyFill="1" applyBorder="1" applyAlignment="1">
      <alignment horizontal="left" vertical="center" wrapText="1"/>
    </xf>
    <xf numFmtId="0" fontId="1" fillId="3" borderId="43" xfId="0" applyFont="1" applyFill="1" applyBorder="1"/>
    <xf numFmtId="0" fontId="1" fillId="0" borderId="0" xfId="0" applyFont="1" applyAlignment="1">
      <alignment horizontal="left"/>
    </xf>
    <xf numFmtId="0" fontId="6" fillId="3" borderId="53" xfId="0" applyFont="1" applyFill="1" applyBorder="1" applyAlignment="1">
      <alignment vertical="center"/>
    </xf>
    <xf numFmtId="4" fontId="6" fillId="0" borderId="31" xfId="0" applyNumberFormat="1" applyFont="1" applyBorder="1" applyAlignment="1">
      <alignment vertical="center"/>
    </xf>
    <xf numFmtId="4" fontId="6" fillId="0" borderId="31" xfId="0" applyNumberFormat="1" applyFont="1" applyBorder="1" applyAlignment="1">
      <alignment vertical="center"/>
    </xf>
    <xf numFmtId="4" fontId="6" fillId="0" borderId="54" xfId="0" applyNumberFormat="1" applyFont="1" applyBorder="1" applyAlignment="1">
      <alignment horizontal="center" vertical="center"/>
    </xf>
    <xf numFmtId="4" fontId="6" fillId="0" borderId="55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2" borderId="23" xfId="0" applyFont="1" applyFill="1" applyBorder="1" applyAlignment="1"/>
    <xf numFmtId="0" fontId="3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right"/>
    </xf>
    <xf numFmtId="0" fontId="12" fillId="2" borderId="0" xfId="0" applyFont="1" applyFill="1" applyAlignme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31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4" fillId="3" borderId="7" xfId="0" applyFont="1" applyFill="1" applyBorder="1" applyAlignment="1">
      <alignment horizontal="left"/>
    </xf>
    <xf numFmtId="0" fontId="1" fillId="0" borderId="9" xfId="0" applyFont="1" applyBorder="1"/>
    <xf numFmtId="0" fontId="1" fillId="0" borderId="23" xfId="0" applyFont="1" applyBorder="1"/>
    <xf numFmtId="0" fontId="1" fillId="0" borderId="28" xfId="0" applyFont="1" applyBorder="1" applyAlignment="1"/>
    <xf numFmtId="0" fontId="1" fillId="0" borderId="29" xfId="0" applyFont="1" applyBorder="1"/>
    <xf numFmtId="0" fontId="6" fillId="8" borderId="44" xfId="0" applyFont="1" applyFill="1" applyBorder="1" applyAlignment="1">
      <alignment horizontal="center"/>
    </xf>
    <xf numFmtId="0" fontId="1" fillId="0" borderId="45" xfId="0" applyFont="1" applyBorder="1"/>
    <xf numFmtId="0" fontId="1" fillId="0" borderId="46" xfId="0" applyFont="1" applyBorder="1"/>
    <xf numFmtId="164" fontId="6" fillId="8" borderId="45" xfId="0" applyNumberFormat="1" applyFont="1" applyFill="1" applyBorder="1" applyAlignment="1">
      <alignment horizontal="center"/>
    </xf>
    <xf numFmtId="0" fontId="10" fillId="5" borderId="23" xfId="0" applyFont="1" applyFill="1" applyBorder="1" applyAlignment="1">
      <alignment horizontal="center"/>
    </xf>
    <xf numFmtId="0" fontId="1" fillId="0" borderId="43" xfId="0" applyFont="1" applyBorder="1"/>
    <xf numFmtId="0" fontId="6" fillId="0" borderId="23" xfId="0" applyFont="1" applyBorder="1" applyAlignment="1"/>
    <xf numFmtId="0" fontId="6" fillId="9" borderId="23" xfId="0" applyFont="1" applyFill="1" applyBorder="1" applyAlignment="1"/>
    <xf numFmtId="0" fontId="2" fillId="0" borderId="0" xfId="0" applyFont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1" fillId="0" borderId="14" xfId="0" applyNumberFormat="1" applyFont="1" applyBorder="1" applyAlignment="1">
      <alignment horizontal="center"/>
    </xf>
    <xf numFmtId="4" fontId="1" fillId="0" borderId="18" xfId="0" applyNumberFormat="1" applyFont="1" applyBorder="1" applyAlignment="1">
      <alignment horizontal="center"/>
    </xf>
    <xf numFmtId="4" fontId="1" fillId="0" borderId="26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xSplit="2" topLeftCell="C1" activePane="topRight" state="frozen"/>
      <selection pane="topRight" activeCell="I22" sqref="I22"/>
    </sheetView>
  </sheetViews>
  <sheetFormatPr defaultColWidth="14.42578125" defaultRowHeight="15.75" customHeight="1" x14ac:dyDescent="0.2"/>
  <cols>
    <col min="2" max="2" width="37.7109375" customWidth="1"/>
    <col min="3" max="21" width="17.28515625" customWidth="1"/>
    <col min="22" max="23" width="14.42578125" customWidth="1"/>
  </cols>
  <sheetData>
    <row r="1" spans="1:26" ht="15.75" customHeight="1" x14ac:dyDescent="0.2">
      <c r="B1" s="2"/>
      <c r="C1" s="3"/>
      <c r="D1" s="3"/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5"/>
      <c r="W1" s="5"/>
    </row>
    <row r="2" spans="1:26" ht="26.25" x14ac:dyDescent="0.25">
      <c r="A2" s="6"/>
      <c r="B2" s="7" t="s">
        <v>2</v>
      </c>
      <c r="C2" s="9" t="s">
        <v>6</v>
      </c>
      <c r="D2" s="16" t="s">
        <v>9</v>
      </c>
      <c r="E2" s="16" t="s">
        <v>11</v>
      </c>
      <c r="F2" s="16" t="s">
        <v>12</v>
      </c>
      <c r="G2" s="16" t="s">
        <v>13</v>
      </c>
      <c r="H2" s="16" t="s">
        <v>14</v>
      </c>
      <c r="I2" s="22" t="s">
        <v>15</v>
      </c>
      <c r="J2" s="16" t="s">
        <v>17</v>
      </c>
      <c r="K2" s="16" t="s">
        <v>18</v>
      </c>
      <c r="L2" s="9" t="s">
        <v>19</v>
      </c>
      <c r="M2" s="24" t="s">
        <v>20</v>
      </c>
      <c r="N2" s="9" t="s">
        <v>23</v>
      </c>
      <c r="O2" s="9" t="s">
        <v>24</v>
      </c>
      <c r="P2" s="9" t="s">
        <v>25</v>
      </c>
      <c r="Q2" s="24" t="s">
        <v>26</v>
      </c>
      <c r="R2" s="9" t="s">
        <v>28</v>
      </c>
      <c r="S2" s="9" t="s">
        <v>29</v>
      </c>
      <c r="T2" s="24" t="s">
        <v>30</v>
      </c>
      <c r="U2" s="9" t="s">
        <v>31</v>
      </c>
      <c r="V2" s="26" t="s">
        <v>32</v>
      </c>
      <c r="W2" s="33" t="s">
        <v>33</v>
      </c>
      <c r="X2" s="35"/>
      <c r="Y2" s="6"/>
      <c r="Z2" s="6"/>
    </row>
    <row r="3" spans="1:26" ht="15.75" customHeight="1" x14ac:dyDescent="0.2">
      <c r="B3" s="37" t="s">
        <v>16</v>
      </c>
      <c r="C3" s="41">
        <f>IF(VLOOKUP($B3,'Concrete Canoe'!$Q$4:$S$21,3,0)&lt;=9,VLOOKUP(VLOOKUP($B3,'Concrete Canoe'!$Q$4:$S$21,3,0),$B$29:$U$37,2,0),C$38)</f>
        <v>200</v>
      </c>
      <c r="D3" s="41">
        <f>IF(VLOOKUP($B3,GeoWall!$B$4:$D$21,3,0)&lt;=9,VLOOKUP(VLOOKUP($B3,GeoWall!$B$4:$D$21,3,0),$B$29:$U$37,3,0),D$38)</f>
        <v>125</v>
      </c>
      <c r="E3" s="41">
        <f>IF(VLOOKUP($B3,Surveying!$C$4:$E$21,3,0)&lt;=9,VLOOKUP(VLOOKUP($B3,Surveying!$C$4:$E$21,3,0),$B$29:$U$37,4,0),E$38)</f>
        <v>80</v>
      </c>
      <c r="F3" s="41">
        <f>IF(VLOOKUP($B3,'Technical Paper'!$C$4:$E$21,3,0)&lt;=9,VLOOKUP(VLOOKUP($B3,'Technical Paper'!$C$4:$E$21,3,0),$B$29:$U$37,5,0),F$38)</f>
        <v>60</v>
      </c>
      <c r="G3" s="41">
        <f>IF(VLOOKUP($B3,Transportation!$J$4:$L$21,3,0)&lt;=9,VLOOKUP(VLOOKUP($B3,Transportation!$J$4:$L$21,3,0),$B$29:$U$37,6,0),G$38)</f>
        <v>150</v>
      </c>
      <c r="H3" s="41">
        <f>IF(VLOOKUP($B3,Environmental!$J$4:$L$21,3,0)&lt;=9,VLOOKUP(VLOOKUP($B3,Environmental!$J$4:$L$21,3,0),$B$29:$U$37,7,0),H$38)</f>
        <v>125</v>
      </c>
      <c r="I3" s="41">
        <f>IF(VLOOKUP($B3,Collaboration!$A$19:$K$36,11,0)&lt;=9,VLOOKUP(VLOOKUP($B3,Collaboration!$A$19:$K$36,11,0),$B$29:$U$37,8,0),I$38)</f>
        <v>10</v>
      </c>
      <c r="J3" s="41">
        <f>IF(VLOOKUP($B3,'Timber Strong Design Build'!$B$4:$C$21,2,0)&lt;=9,VLOOKUP(VLOOKUP($B3,'Timber Strong Design Build'!$B$4:$C$21,2,0),$B$29:$U$37,9,0),J$38)</f>
        <v>150</v>
      </c>
      <c r="K3" s="41">
        <f>IF(VLOOKUP($B3,'Sustainable Dam'!$A$2:$K$18,11,0)&lt;=9,VLOOKUP(VLOOKUP($B3,'Sustainable Dam'!$A$2:$K$18,11,0),$B$29:$U$37,10,0),K$38)</f>
        <v>15</v>
      </c>
      <c r="L3" s="41">
        <f>IF(VLOOKUP($B3,Sports!$B$4:$C$21,2,0)&lt;=4,VLOOKUP(VLOOKUP($B3,Sports!$B$4:$C$21,2,0),$B$29:$U$37,11,0),L$38)</f>
        <v>50</v>
      </c>
      <c r="M3" s="41">
        <f>IF(VLOOKUP($B3,Sports!$F$4:$G$21,2,0)&lt;=4,VLOOKUP(VLOOKUP($B3,Sports!$F$4:$G$21,2,0),$B$29:$U$37,12,0),M$38)</f>
        <v>10</v>
      </c>
      <c r="N3" s="41">
        <f>IF(VLOOKUP($B3,Sports!$J$4:$K$21,2,0)&lt;=4,VLOOKUP(VLOOKUP($B3,Sports!$J$4:$K$21,2,0),$B$29:$U$37,13,0),N$38)</f>
        <v>50</v>
      </c>
      <c r="O3" s="41">
        <f>IF(VLOOKUP($B3,Sports!$N$4:$O$21,2,0)&lt;=4,VLOOKUP(VLOOKUP($B3,Sports!$N$4:$O$21,2,0),$B$29:$U$37,14,0),O$38)</f>
        <v>10</v>
      </c>
      <c r="P3" s="41">
        <f>IF(VLOOKUP($B3,Miscellaneous!$B$3:$C$21,2,0)&lt;=4,VLOOKUP(VLOOKUP($B3,Miscellaneous!$B$3:$C$21,2,0),$B$29:$U$37,15,0),P$38)</f>
        <v>5</v>
      </c>
      <c r="Q3" s="41">
        <f>IF(VLOOKUP($B3,Miscellaneous!$F$3:$G$21,2,0)&lt;=4,VLOOKUP(VLOOKUP($B3,Miscellaneous!$F$3:$G$21,2,0),$B$29:$U$37,16,0),Q$38)</f>
        <v>35</v>
      </c>
      <c r="R3" s="41">
        <f>IF(VLOOKUP($B3,Miscellaneous!$J$3:$K$21,2,0)&lt;=4,VLOOKUP(VLOOKUP($B3,Miscellaneous!$J$3:$K$21,2,0),$B$29:$U$37,17,0),R$38)</f>
        <v>10</v>
      </c>
      <c r="S3" s="41">
        <f>IF(VLOOKUP($B3,Miscellaneous!$N$3:$O$21,2,0)&lt;=4,VLOOKUP(VLOOKUP($B3,Miscellaneous!$N$3:$O$21,2,0),$B$29:$U$37,18,0),S$38)</f>
        <v>5</v>
      </c>
      <c r="T3" s="41">
        <f>IF(VLOOKUP($B3,Miscellaneous!$R$3:$S$21,2,0)&lt;=4,VLOOKUP(VLOOKUP($B3,Miscellaneous!$R$3:$S$21,2,0),$B$29:$U$37,19,0),T$38)</f>
        <v>10</v>
      </c>
      <c r="U3" s="74">
        <v>75</v>
      </c>
      <c r="V3" s="77">
        <f t="shared" ref="V3:V20" si="0">SUM(D3:U3)</f>
        <v>975</v>
      </c>
      <c r="W3" s="80">
        <f t="shared" ref="W3:W20" si="1">RANK(V3,$V$3:$V$20,0)</f>
        <v>1</v>
      </c>
    </row>
    <row r="4" spans="1:26" ht="15.75" customHeight="1" x14ac:dyDescent="0.2">
      <c r="B4" s="37" t="s">
        <v>27</v>
      </c>
      <c r="C4" s="41">
        <f>IF(VLOOKUP($B4,'Concrete Canoe'!$Q$4:$S$21,3,0)&lt;=9,VLOOKUP(VLOOKUP($B4,'Concrete Canoe'!$Q$4:$S$21,3,0),$B$29:$U$37,2,0),C$38)</f>
        <v>125</v>
      </c>
      <c r="D4" s="41">
        <f>IF(VLOOKUP($B4,GeoWall!$B$4:$D$21,3,0)&lt;=9,VLOOKUP(VLOOKUP($B4,GeoWall!$B$4:$D$21,3,0),$B$29:$U$37,3,0),D$38)</f>
        <v>80</v>
      </c>
      <c r="E4" s="41">
        <f>IF(VLOOKUP($B4,Surveying!$C$4:$E$21,3,0)&lt;=9,VLOOKUP(VLOOKUP($B4,Surveying!$C$4:$E$21,3,0),$B$29:$U$37,4,0),E$38)</f>
        <v>60</v>
      </c>
      <c r="F4" s="41">
        <f>IF(VLOOKUP($B4,'Technical Paper'!$C$4:$E$21,3,0)&lt;=9,VLOOKUP(VLOOKUP($B4,'Technical Paper'!$C$4:$E$21,3,0),$B$29:$U$37,5,0),F$38)</f>
        <v>100</v>
      </c>
      <c r="G4" s="41">
        <f>IF(VLOOKUP($B4,Transportation!$J$4:$L$21,3,0)&lt;=9,VLOOKUP(VLOOKUP($B4,Transportation!$J$4:$L$21,3,0),$B$29:$U$37,6,0),G$38)</f>
        <v>125</v>
      </c>
      <c r="H4" s="41">
        <f>IF(VLOOKUP($B4,Environmental!$J$4:$L$21,3,0)&lt;=9,VLOOKUP(VLOOKUP($B4,Environmental!$J$4:$L$21,3,0),$B$29:$U$37,7,0),H$38)</f>
        <v>150</v>
      </c>
      <c r="I4" s="41">
        <f>IF(VLOOKUP($B4,Collaboration!$A$19:$K$36,11,0)&lt;=9,VLOOKUP(VLOOKUP($B4,Collaboration!$A$19:$K$36,11,0),$B$29:$U$37,8,0),I$38)</f>
        <v>40</v>
      </c>
      <c r="J4" s="74">
        <f>IF(VLOOKUP($B4,'Timber Strong Design Build'!$B$4:$C$21,2,0)&lt;=9,VLOOKUP(VLOOKUP($B4,'Timber Strong Design Build'!$B$4:$C$21,2,0),$B$29:$U$37,9,0),J$38)</f>
        <v>100</v>
      </c>
      <c r="K4" s="41">
        <f>IF(VLOOKUP($B4,'Sustainable Dam'!$A$2:$K$18,11,0)&lt;=9,VLOOKUP(VLOOKUP($B4,'Sustainable Dam'!$A$2:$K$18,11,0),$B$29:$U$37,10,0),K$38)</f>
        <v>100</v>
      </c>
      <c r="L4" s="41">
        <f>IF(VLOOKUP($B4,Sports!$B$4:$C$21,2,0)&lt;=4,VLOOKUP(VLOOKUP($B4,Sports!$B$4:$C$21,2,0),$B$29:$U$37,11,0),L$38)</f>
        <v>10</v>
      </c>
      <c r="M4" s="41">
        <f>IF(VLOOKUP($B4,Sports!$F$4:$G$21,2,0)&lt;=4,VLOOKUP(VLOOKUP($B4,Sports!$F$4:$G$21,2,0),$B$29:$U$37,12,0),M$38)</f>
        <v>10</v>
      </c>
      <c r="N4" s="41">
        <f>IF(VLOOKUP($B4,Sports!$J$4:$K$21,2,0)&lt;=4,VLOOKUP(VLOOKUP($B4,Sports!$J$4:$K$21,2,0),$B$29:$U$37,13,0),N$38)</f>
        <v>10</v>
      </c>
      <c r="O4" s="41">
        <f>IF(VLOOKUP($B4,Sports!$N$4:$O$21,2,0)&lt;=4,VLOOKUP(VLOOKUP($B4,Sports!$N$4:$O$21,2,0),$B$29:$U$37,14,0),O$38)</f>
        <v>10</v>
      </c>
      <c r="P4" s="41">
        <f>IF(VLOOKUP($B4,Miscellaneous!$B$3:$C$21,2,0)&lt;=4,VLOOKUP(VLOOKUP($B4,Miscellaneous!$B$3:$C$21,2,0),$B$29:$U$37,15,0),P$38)</f>
        <v>5</v>
      </c>
      <c r="Q4" s="41">
        <f>IF(VLOOKUP($B4,Miscellaneous!$F$3:$G$21,2,0)&lt;=4,VLOOKUP(VLOOKUP($B4,Miscellaneous!$F$3:$G$21,2,0),$B$29:$U$37,16,0),Q$38)</f>
        <v>10</v>
      </c>
      <c r="R4" s="41">
        <f>IF(VLOOKUP($B4,Miscellaneous!$J$3:$K$21,2,0)&lt;=4,VLOOKUP(VLOOKUP($B4,Miscellaneous!$J$3:$K$21,2,0),$B$29:$U$37,17,0),R$38)</f>
        <v>30</v>
      </c>
      <c r="S4" s="41">
        <f>IF(VLOOKUP($B4,Miscellaneous!$N$3:$O$21,2,0)&lt;=4,VLOOKUP(VLOOKUP($B4,Miscellaneous!$N$3:$O$21,2,0),$B$29:$U$37,18,0),S$38)</f>
        <v>5</v>
      </c>
      <c r="T4" s="41">
        <f>IF(VLOOKUP($B4,Miscellaneous!$R$3:$S$21,2,0)&lt;=4,VLOOKUP(VLOOKUP($B4,Miscellaneous!$R$3:$S$21,2,0),$B$29:$U$37,19,0),T$38)</f>
        <v>10</v>
      </c>
      <c r="U4" s="74">
        <v>55</v>
      </c>
      <c r="V4" s="77">
        <f t="shared" si="0"/>
        <v>910</v>
      </c>
      <c r="W4" s="80">
        <f t="shared" si="1"/>
        <v>2</v>
      </c>
    </row>
    <row r="5" spans="1:26" ht="15.75" customHeight="1" x14ac:dyDescent="0.2">
      <c r="B5" s="37" t="s">
        <v>22</v>
      </c>
      <c r="C5" s="41">
        <f>IF(VLOOKUP($B5,'Concrete Canoe'!$Q$4:$S$21,3,0)&lt;=9,VLOOKUP(VLOOKUP($B5,'Concrete Canoe'!$Q$4:$S$21,3,0),$B$29:$U$37,2,0),C$38)</f>
        <v>50</v>
      </c>
      <c r="D5" s="41">
        <f>IF(VLOOKUP($B5,GeoWall!$B$4:$D$21,3,0)&lt;=9,VLOOKUP(VLOOKUP($B5,GeoWall!$B$4:$D$21,3,0),$B$29:$U$37,3,0),D$38)</f>
        <v>90</v>
      </c>
      <c r="E5" s="41">
        <f>IF(VLOOKUP($B5,Surveying!$C$4:$E$21,3,0)&lt;=9,VLOOKUP(VLOOKUP($B5,Surveying!$C$4:$E$21,3,0),$B$29:$U$37,4,0),E$38)</f>
        <v>50</v>
      </c>
      <c r="F5" s="41">
        <f>IF(VLOOKUP($B5,'Technical Paper'!$C$4:$E$21,3,0)&lt;=9,VLOOKUP(VLOOKUP($B5,'Technical Paper'!$C$4:$E$21,3,0),$B$29:$U$37,5,0),F$38)</f>
        <v>30</v>
      </c>
      <c r="G5" s="41">
        <f>IF(VLOOKUP($B5,Transportation!$J$4:$L$21,3,0)&lt;=9,VLOOKUP(VLOOKUP($B5,Transportation!$J$4:$L$21,3,0),$B$29:$U$37,6,0),G$38)</f>
        <v>100</v>
      </c>
      <c r="H5" s="41">
        <f>IF(VLOOKUP($B5,Environmental!$J$4:$L$21,3,0)&lt;=9,VLOOKUP(VLOOKUP($B5,Environmental!$J$4:$L$21,3,0),$B$29:$U$37,7,0),H$38)</f>
        <v>90</v>
      </c>
      <c r="I5" s="41">
        <f>IF(VLOOKUP($B5,Collaboration!$A$19:$K$36,11,0)&lt;=9,VLOOKUP(VLOOKUP($B5,Collaboration!$A$19:$K$36,11,0),$B$29:$U$37,8,0),I$38)</f>
        <v>10</v>
      </c>
      <c r="J5" s="74">
        <f>IF(VLOOKUP($B5,'Timber Strong Design Build'!$B$4:$C$21,2,0)&lt;=9,VLOOKUP(VLOOKUP($B5,'Timber Strong Design Build'!$B$4:$C$21,2,0),$B$29:$U$37,9,0),J$38)</f>
        <v>70</v>
      </c>
      <c r="K5" s="41">
        <f>IF(VLOOKUP($B5,'Sustainable Dam'!$A$2:$K$18,11,0)&lt;=9,VLOOKUP(VLOOKUP($B5,'Sustainable Dam'!$A$2:$K$18,11,0),$B$29:$U$37,10,0),K$38)</f>
        <v>80</v>
      </c>
      <c r="L5" s="41">
        <f>IF(VLOOKUP($B5,Sports!$B$4:$C$21,2,0)&lt;=4,VLOOKUP(VLOOKUP($B5,Sports!$B$4:$C$21,2,0),$B$29:$U$37,11,0),L$38)</f>
        <v>10</v>
      </c>
      <c r="M5" s="41">
        <f>IF(VLOOKUP($B5,Sports!$F$4:$G$21,2,0)&lt;=4,VLOOKUP(VLOOKUP($B5,Sports!$F$4:$G$21,2,0),$B$29:$U$37,12,0),M$38)</f>
        <v>10</v>
      </c>
      <c r="N5" s="41">
        <f>IF(VLOOKUP($B5,Sports!$J$4:$K$21,2,0)&lt;=4,VLOOKUP(VLOOKUP($B5,Sports!$J$4:$K$21,2,0),$B$29:$U$37,13,0),N$38)</f>
        <v>30</v>
      </c>
      <c r="O5" s="41">
        <f>IF(VLOOKUP($B5,Sports!$N$4:$O$21,2,0)&lt;=4,VLOOKUP(VLOOKUP($B5,Sports!$N$4:$O$21,2,0),$B$29:$U$37,14,0),O$38)</f>
        <v>10</v>
      </c>
      <c r="P5" s="41">
        <f>IF(VLOOKUP($B5,Miscellaneous!$B$3:$C$21,2,0)&lt;=4,VLOOKUP(VLOOKUP($B5,Miscellaneous!$B$3:$C$21,2,0),$B$29:$U$37,15,0),P$38)</f>
        <v>5</v>
      </c>
      <c r="Q5" s="41">
        <f>IF(VLOOKUP($B5,Miscellaneous!$F$3:$G$21,2,0)&lt;=4,VLOOKUP(VLOOKUP($B5,Miscellaneous!$F$3:$G$21,2,0),$B$29:$U$37,16,0),Q$38)</f>
        <v>10</v>
      </c>
      <c r="R5" s="41">
        <f>IF(VLOOKUP($B5,Miscellaneous!$J$3:$K$21,2,0)&lt;=4,VLOOKUP(VLOOKUP($B5,Miscellaneous!$J$3:$K$21,2,0),$B$29:$U$37,17,0),R$38)</f>
        <v>10</v>
      </c>
      <c r="S5" s="41">
        <f>IF(VLOOKUP($B5,Miscellaneous!$N$3:$O$21,2,0)&lt;=4,VLOOKUP(VLOOKUP($B5,Miscellaneous!$N$3:$O$21,2,0),$B$29:$U$37,18,0),S$38)</f>
        <v>25</v>
      </c>
      <c r="T5" s="41">
        <f>IF(VLOOKUP($B5,Miscellaneous!$R$3:$S$21,2,0)&lt;=4,VLOOKUP(VLOOKUP($B5,Miscellaneous!$R$3:$S$21,2,0),$B$29:$U$37,19,0),T$38)</f>
        <v>10</v>
      </c>
      <c r="U5" s="74">
        <v>65</v>
      </c>
      <c r="V5" s="77">
        <f t="shared" si="0"/>
        <v>705</v>
      </c>
      <c r="W5" s="80">
        <f t="shared" si="1"/>
        <v>3</v>
      </c>
    </row>
    <row r="6" spans="1:26" ht="15.75" customHeight="1" x14ac:dyDescent="0.2">
      <c r="B6" s="37" t="s">
        <v>35</v>
      </c>
      <c r="C6" s="41">
        <f>IF(VLOOKUP($B6,'Concrete Canoe'!$Q$4:$S$21,3,0)&lt;=9,VLOOKUP(VLOOKUP($B6,'Concrete Canoe'!$Q$4:$S$21,3,0),$B$29:$U$37,2,0),C$38)</f>
        <v>25</v>
      </c>
      <c r="D6" s="41">
        <f>IF(VLOOKUP($B6,GeoWall!$B$4:$D$21,3,0)&lt;=9,VLOOKUP(VLOOKUP($B6,GeoWall!$B$4:$D$21,3,0),$B$29:$U$37,3,0),D$38)</f>
        <v>70</v>
      </c>
      <c r="E6" s="41">
        <f>IF(VLOOKUP($B6,Surveying!$C$4:$E$21,3,0)&lt;=9,VLOOKUP(VLOOKUP($B6,Surveying!$C$4:$E$21,3,0),$B$29:$U$37,4,0),E$38)</f>
        <v>90</v>
      </c>
      <c r="F6" s="41">
        <f>IF(VLOOKUP($B6,'Technical Paper'!$C$4:$E$21,3,0)&lt;=9,VLOOKUP(VLOOKUP($B6,'Technical Paper'!$C$4:$E$21,3,0),$B$29:$U$37,5,0),F$38)</f>
        <v>80</v>
      </c>
      <c r="G6" s="41">
        <f>IF(VLOOKUP($B6,Transportation!$J$4:$L$21,3,0)&lt;=9,VLOOKUP(VLOOKUP($B6,Transportation!$J$4:$L$21,3,0),$B$29:$U$37,6,0),G$38)</f>
        <v>25</v>
      </c>
      <c r="H6" s="41">
        <f>IF(VLOOKUP($B6,Environmental!$J$4:$L$21,3,0)&lt;=9,VLOOKUP(VLOOKUP($B6,Environmental!$J$4:$L$21,3,0),$B$29:$U$37,7,0),H$38)</f>
        <v>25</v>
      </c>
      <c r="I6" s="41">
        <f>IF(VLOOKUP($B6,Collaboration!$A$19:$K$36,11,0)&lt;=9,VLOOKUP(VLOOKUP($B6,Collaboration!$A$19:$K$36,11,0),$B$29:$U$37,8,0),I$38)</f>
        <v>60</v>
      </c>
      <c r="J6" s="74">
        <f>IF(VLOOKUP($B6,'Timber Strong Design Build'!$B$4:$C$21,2,0)&lt;=9,VLOOKUP(VLOOKUP($B6,'Timber Strong Design Build'!$B$4:$C$21,2,0),$B$29:$U$37,9,0),J$38)</f>
        <v>25</v>
      </c>
      <c r="K6" s="41">
        <f>IF(VLOOKUP($B6,'Sustainable Dam'!$A$2:$K$18,11,0)&lt;=9,VLOOKUP(VLOOKUP($B6,'Sustainable Dam'!$A$2:$K$18,11,0),$B$29:$U$37,10,0),K$38)</f>
        <v>50</v>
      </c>
      <c r="L6" s="41">
        <f>IF(VLOOKUP($B6,Sports!$B$4:$C$21,2,0)&lt;=4,VLOOKUP(VLOOKUP($B6,Sports!$B$4:$C$21,2,0),$B$29:$U$37,11,0),L$38)</f>
        <v>40</v>
      </c>
      <c r="M6" s="41">
        <f>IF(VLOOKUP($B6,Sports!$F$4:$G$21,2,0)&lt;=4,VLOOKUP(VLOOKUP($B6,Sports!$F$4:$G$21,2,0),$B$29:$U$37,12,0),M$38)</f>
        <v>10</v>
      </c>
      <c r="N6" s="41">
        <f>IF(VLOOKUP($B6,Sports!$J$4:$K$21,2,0)&lt;=4,VLOOKUP(VLOOKUP($B6,Sports!$J$4:$K$21,2,0),$B$29:$U$37,13,0),N$38)</f>
        <v>10</v>
      </c>
      <c r="O6" s="41">
        <f>IF(VLOOKUP($B6,Sports!$N$4:$O$21,2,0)&lt;=4,VLOOKUP(VLOOKUP($B6,Sports!$N$4:$O$21,2,0),$B$29:$U$37,14,0),O$38)</f>
        <v>10</v>
      </c>
      <c r="P6" s="41">
        <f>IF(VLOOKUP($B6,Miscellaneous!$B$3:$C$21,2,0)&lt;=4,VLOOKUP(VLOOKUP($B6,Miscellaneous!$B$3:$C$21,2,0),$B$29:$U$37,15,0),P$38)</f>
        <v>25</v>
      </c>
      <c r="Q6" s="41">
        <f>IF(VLOOKUP($B6,Miscellaneous!$F$3:$G$21,2,0)&lt;=4,VLOOKUP(VLOOKUP($B6,Miscellaneous!$F$3:$G$21,2,0),$B$29:$U$37,16,0),Q$38)</f>
        <v>40</v>
      </c>
      <c r="R6" s="41">
        <f>IF(VLOOKUP($B6,Miscellaneous!$J$3:$K$21,2,0)&lt;=4,VLOOKUP(VLOOKUP($B6,Miscellaneous!$J$3:$K$21,2,0),$B$29:$U$37,17,0),R$38)</f>
        <v>10</v>
      </c>
      <c r="S6" s="41">
        <f>IF(VLOOKUP($B6,Miscellaneous!$N$3:$O$21,2,0)&lt;=4,VLOOKUP(VLOOKUP($B6,Miscellaneous!$N$3:$O$21,2,0),$B$29:$U$37,18,0),S$38)</f>
        <v>30</v>
      </c>
      <c r="T6" s="41">
        <f>IF(VLOOKUP($B6,Miscellaneous!$R$3:$S$21,2,0)&lt;=4,VLOOKUP(VLOOKUP($B6,Miscellaneous!$R$3:$S$21,2,0),$B$29:$U$37,19,0),T$38)</f>
        <v>50</v>
      </c>
      <c r="U6" s="74">
        <v>50</v>
      </c>
      <c r="V6" s="77">
        <f t="shared" si="0"/>
        <v>700</v>
      </c>
      <c r="W6" s="80">
        <f t="shared" si="1"/>
        <v>4</v>
      </c>
    </row>
    <row r="7" spans="1:26" ht="15.75" customHeight="1" x14ac:dyDescent="0.2">
      <c r="B7" s="37" t="s">
        <v>21</v>
      </c>
      <c r="C7" s="41">
        <f>IF(VLOOKUP($B7,'Concrete Canoe'!$Q$4:$S$21,3,0)&lt;=9,VLOOKUP(VLOOKUP($B7,'Concrete Canoe'!$Q$4:$S$21,3,0),$B$29:$U$37,2,0),C$38)</f>
        <v>25</v>
      </c>
      <c r="D7" s="41">
        <f>IF(VLOOKUP($B7,GeoWall!$B$4:$D$21,3,0)&lt;=9,VLOOKUP(VLOOKUP($B7,GeoWall!$B$4:$D$21,3,0),$B$29:$U$37,3,0),D$38)</f>
        <v>100</v>
      </c>
      <c r="E7" s="41">
        <f>IF(VLOOKUP($B7,Surveying!$C$4:$E$21,3,0)&lt;=9,VLOOKUP(VLOOKUP($B7,Surveying!$C$4:$E$21,3,0),$B$29:$U$37,4,0),E$38)</f>
        <v>80</v>
      </c>
      <c r="F7" s="41">
        <f>IF(VLOOKUP($B7,'Technical Paper'!$C$4:$E$21,3,0)&lt;=9,VLOOKUP(VLOOKUP($B7,'Technical Paper'!$C$4:$E$21,3,0),$B$29:$U$37,5,0),F$38)</f>
        <v>15</v>
      </c>
      <c r="G7" s="41">
        <f>IF(VLOOKUP($B7,Transportation!$J$4:$L$21,3,0)&lt;=9,VLOOKUP(VLOOKUP($B7,Transportation!$J$4:$L$21,3,0),$B$29:$U$37,6,0),G$38)</f>
        <v>80</v>
      </c>
      <c r="H7" s="41">
        <f>IF(VLOOKUP($B7,Environmental!$J$4:$L$21,3,0)&lt;=9,VLOOKUP(VLOOKUP($B7,Environmental!$J$4:$L$21,3,0),$B$29:$U$37,7,0),H$38)</f>
        <v>50</v>
      </c>
      <c r="I7" s="41">
        <f>IF(VLOOKUP($B7,Collaboration!$A$19:$K$36,11,0)&lt;=9,VLOOKUP(VLOOKUP($B7,Collaboration!$A$19:$K$36,11,0),$B$29:$U$37,8,0),I$38)</f>
        <v>50</v>
      </c>
      <c r="J7" s="74">
        <f>IF(VLOOKUP($B7,'Timber Strong Design Build'!$B$4:$C$21,2,0)&lt;=9,VLOOKUP(VLOOKUP($B7,'Timber Strong Design Build'!$B$4:$C$21,2,0),$B$29:$U$37,9,0),J$38)</f>
        <v>25</v>
      </c>
      <c r="K7" s="41">
        <f>IF(VLOOKUP($B7,'Sustainable Dam'!$A$2:$K$18,11,0)&lt;=9,VLOOKUP(VLOOKUP($B7,'Sustainable Dam'!$A$2:$K$18,11,0),$B$29:$U$37,10,0),K$38)</f>
        <v>70</v>
      </c>
      <c r="L7" s="41">
        <f>IF(VLOOKUP($B7,Sports!$B$4:$C$21,2,0)&lt;=4,VLOOKUP(VLOOKUP($B7,Sports!$B$4:$C$21,2,0),$B$29:$U$37,11,0),L$38)</f>
        <v>10</v>
      </c>
      <c r="M7" s="41">
        <f>IF(VLOOKUP($B7,Sports!$F$4:$G$21,2,0)&lt;=4,VLOOKUP(VLOOKUP($B7,Sports!$F$4:$G$21,2,0),$B$29:$U$37,12,0),M$38)</f>
        <v>10</v>
      </c>
      <c r="N7" s="41">
        <f>IF(VLOOKUP($B7,Sports!$J$4:$K$21,2,0)&lt;=4,VLOOKUP(VLOOKUP($B7,Sports!$J$4:$K$21,2,0),$B$29:$U$37,13,0),N$38)</f>
        <v>10</v>
      </c>
      <c r="O7" s="41">
        <f>IF(VLOOKUP($B7,Sports!$N$4:$O$21,2,0)&lt;=4,VLOOKUP(VLOOKUP($B7,Sports!$N$4:$O$21,2,0),$B$29:$U$37,14,0),O$38)</f>
        <v>10</v>
      </c>
      <c r="P7" s="41">
        <f>IF(VLOOKUP($B7,Miscellaneous!$B$3:$C$21,2,0)&lt;=4,VLOOKUP(VLOOKUP($B7,Miscellaneous!$B$3:$C$21,2,0),$B$29:$U$37,15,0),P$38)</f>
        <v>5</v>
      </c>
      <c r="Q7" s="41">
        <f>IF(VLOOKUP($B7,Miscellaneous!$F$3:$G$21,2,0)&lt;=4,VLOOKUP(VLOOKUP($B7,Miscellaneous!$F$3:$G$21,2,0),$B$29:$U$37,16,0),Q$38)</f>
        <v>10</v>
      </c>
      <c r="R7" s="41">
        <f>IF(VLOOKUP($B7,Miscellaneous!$J$3:$K$21,2,0)&lt;=4,VLOOKUP(VLOOKUP($B7,Miscellaneous!$J$3:$K$21,2,0),$B$29:$U$37,17,0),R$38)</f>
        <v>10</v>
      </c>
      <c r="S7" s="41">
        <f>IF(VLOOKUP($B7,Miscellaneous!$N$3:$O$21,2,0)&lt;=4,VLOOKUP(VLOOKUP($B7,Miscellaneous!$N$3:$O$21,2,0),$B$29:$U$37,18,0),S$38)</f>
        <v>5</v>
      </c>
      <c r="T7" s="41">
        <f>IF(VLOOKUP($B7,Miscellaneous!$R$3:$S$21,2,0)&lt;=4,VLOOKUP(VLOOKUP($B7,Miscellaneous!$R$3:$S$21,2,0),$B$29:$U$37,19,0),T$38)</f>
        <v>35</v>
      </c>
      <c r="U7" s="41">
        <f>IF(VLOOKUP($B7,'Scavenger Hunt'!B9:E26,4,0)&lt;=9,VLOOKUP(VLOOKUP($B7,'Scavenger Hunt'!$B$4:$E$21,4,0),$B$29:$U$37,20,0),U$38)</f>
        <v>5</v>
      </c>
      <c r="V7" s="77">
        <f t="shared" si="0"/>
        <v>580</v>
      </c>
      <c r="W7" s="80">
        <f t="shared" si="1"/>
        <v>5</v>
      </c>
    </row>
    <row r="8" spans="1:26" ht="15.75" customHeight="1" x14ac:dyDescent="0.2">
      <c r="B8" s="37" t="s">
        <v>10</v>
      </c>
      <c r="C8" s="41">
        <f>IF(VLOOKUP($B8,'Concrete Canoe'!$Q$4:$S$21,3,0)&lt;=9,VLOOKUP(VLOOKUP($B8,'Concrete Canoe'!$Q$4:$S$21,3,0),$B$29:$U$37,2,0),C$38)</f>
        <v>80</v>
      </c>
      <c r="D8" s="41">
        <f>IF(VLOOKUP($B8,GeoWall!$B$4:$D$21,3,0)&lt;=9,VLOOKUP(VLOOKUP($B8,GeoWall!$B$4:$D$21,3,0),$B$29:$U$37,3,0),D$38)</f>
        <v>150</v>
      </c>
      <c r="E8" s="41">
        <f>IF(VLOOKUP($B8,Surveying!$C$4:$E$21,3,0)&lt;=9,VLOOKUP(VLOOKUP($B8,Surveying!$C$4:$E$21,3,0),$B$29:$U$37,4,0),E$38)</f>
        <v>15</v>
      </c>
      <c r="F8" s="41">
        <f>IF(VLOOKUP($B8,'Technical Paper'!$C$4:$E$21,3,0)&lt;=9,VLOOKUP(VLOOKUP($B8,'Technical Paper'!$C$4:$E$21,3,0),$B$29:$U$37,5,0),F$38)</f>
        <v>50</v>
      </c>
      <c r="G8" s="41">
        <f>IF(VLOOKUP($B8,Transportation!$J$4:$L$21,3,0)&lt;=9,VLOOKUP(VLOOKUP($B8,Transportation!$J$4:$L$21,3,0),$B$29:$U$37,6,0),G$38)</f>
        <v>25</v>
      </c>
      <c r="H8" s="41">
        <f>IF(VLOOKUP($B8,Environmental!$J$4:$L$21,3,0)&lt;=9,VLOOKUP(VLOOKUP($B8,Environmental!$J$4:$L$21,3,0),$B$29:$U$37,7,0),H$38)</f>
        <v>25</v>
      </c>
      <c r="I8" s="41">
        <f>IF(VLOOKUP($B8,Collaboration!$A$19:$K$36,11,0)&lt;=9,VLOOKUP(VLOOKUP($B8,Collaboration!$A$19:$K$36,11,0),$B$29:$U$37,8,0),I$38)</f>
        <v>10</v>
      </c>
      <c r="J8" s="74">
        <f>IF(VLOOKUP($B8,'Timber Strong Design Build'!$B$4:$C$21,2,0)&lt;=9,VLOOKUP(VLOOKUP($B8,'Timber Strong Design Build'!$B$4:$C$21,2,0),$B$29:$U$37,9,0),J$38)</f>
        <v>80</v>
      </c>
      <c r="K8" s="41">
        <f>IF(VLOOKUP($B8,'Sustainable Dam'!$A$2:$K$18,11,0)&lt;=9,VLOOKUP(VLOOKUP($B8,'Sustainable Dam'!$A$2:$K$18,11,0),$B$29:$U$37,10,0),K$38)</f>
        <v>15</v>
      </c>
      <c r="L8" s="41">
        <f>IF(VLOOKUP($B8,Sports!$B$4:$C$21,2,0)&lt;=4,VLOOKUP(VLOOKUP($B8,Sports!$B$4:$C$21,2,0),$B$29:$U$37,11,0),L$38)</f>
        <v>10</v>
      </c>
      <c r="M8" s="41">
        <f>IF(VLOOKUP($B8,Sports!$F$4:$G$21,2,0)&lt;=4,VLOOKUP(VLOOKUP($B8,Sports!$F$4:$G$21,2,0),$B$29:$U$37,12,0),M$38)</f>
        <v>10</v>
      </c>
      <c r="N8" s="41">
        <f>IF(VLOOKUP($B8,Sports!$J$4:$K$21,2,0)&lt;=4,VLOOKUP(VLOOKUP($B8,Sports!$J$4:$K$21,2,0),$B$29:$U$37,13,0),N$38)</f>
        <v>40</v>
      </c>
      <c r="O8" s="41">
        <f>IF(VLOOKUP($B8,Sports!$N$4:$O$21,2,0)&lt;=4,VLOOKUP(VLOOKUP($B8,Sports!$N$4:$O$21,2,0),$B$29:$U$37,14,0),O$38)</f>
        <v>10</v>
      </c>
      <c r="P8" s="41">
        <f>IF(VLOOKUP($B8,Miscellaneous!$B$3:$C$21,2,0)&lt;=4,VLOOKUP(VLOOKUP($B8,Miscellaneous!$B$3:$C$21,2,0),$B$29:$U$37,15,0),P$38)</f>
        <v>20</v>
      </c>
      <c r="Q8" s="41">
        <f>IF(VLOOKUP($B8,Miscellaneous!$F$3:$G$21,2,0)&lt;=4,VLOOKUP(VLOOKUP($B8,Miscellaneous!$F$3:$G$21,2,0),$B$29:$U$37,16,0),Q$38)</f>
        <v>10</v>
      </c>
      <c r="R8" s="41">
        <f>IF(VLOOKUP($B8,Miscellaneous!$J$3:$K$21,2,0)&lt;=4,VLOOKUP(VLOOKUP($B8,Miscellaneous!$J$3:$K$21,2,0),$B$29:$U$37,17,0),R$38)</f>
        <v>10</v>
      </c>
      <c r="S8" s="41">
        <f>IF(VLOOKUP($B8,Miscellaneous!$N$3:$O$21,2,0)&lt;=4,VLOOKUP(VLOOKUP($B8,Miscellaneous!$N$3:$O$21,2,0),$B$29:$U$37,18,0),S$38)</f>
        <v>20</v>
      </c>
      <c r="T8" s="41">
        <f>IF(VLOOKUP($B8,Miscellaneous!$R$3:$S$21,2,0)&lt;=4,VLOOKUP(VLOOKUP($B8,Miscellaneous!$R$3:$S$21,2,0),$B$29:$U$37,19,0),T$38)</f>
        <v>30</v>
      </c>
      <c r="U8" s="41">
        <f>IF(VLOOKUP($B8,'Scavenger Hunt'!B11:E28,4,0)&lt;=9,VLOOKUP(VLOOKUP($B8,'Scavenger Hunt'!$B$4:$E$21,4,0),$B$29:$U$37,20,0),U$38)</f>
        <v>20</v>
      </c>
      <c r="V8" s="77">
        <f t="shared" si="0"/>
        <v>550</v>
      </c>
      <c r="W8" s="80">
        <f t="shared" si="1"/>
        <v>6</v>
      </c>
    </row>
    <row r="9" spans="1:26" ht="15.75" customHeight="1" x14ac:dyDescent="0.2">
      <c r="B9" s="37" t="s">
        <v>47</v>
      </c>
      <c r="C9" s="41">
        <f>IF(VLOOKUP($B9,'Concrete Canoe'!$Q$4:$S$21,3,0)&lt;=9,VLOOKUP(VLOOKUP($B9,'Concrete Canoe'!$Q$4:$S$21,3,0),$B$29:$U$37,2,0),C$38)</f>
        <v>60</v>
      </c>
      <c r="D9" s="74">
        <v>0</v>
      </c>
      <c r="E9" s="41">
        <f>IF(VLOOKUP($B9,Surveying!$C$4:$E$21,3,0)&lt;=9,VLOOKUP(VLOOKUP($B9,Surveying!$C$4:$E$21,3,0),$B$29:$U$37,4,0),E$38)</f>
        <v>15</v>
      </c>
      <c r="F9" s="41">
        <f>IF(VLOOKUP($B9,'Technical Paper'!$C$4:$E$21,3,0)&lt;=9,VLOOKUP(VLOOKUP($B9,'Technical Paper'!$C$4:$E$21,3,0),$B$29:$U$37,5,0),F$38)</f>
        <v>70</v>
      </c>
      <c r="G9" s="41">
        <f>IF(VLOOKUP($B9,Transportation!$J$4:$L$21,3,0)&lt;=9,VLOOKUP(VLOOKUP($B9,Transportation!$J$4:$L$21,3,0),$B$29:$U$37,6,0),G$38)</f>
        <v>70</v>
      </c>
      <c r="H9" s="41">
        <f>IF(VLOOKUP($B9,Environmental!$J$4:$L$21,3,0)&lt;=9,VLOOKUP(VLOOKUP($B9,Environmental!$J$4:$L$21,3,0),$B$29:$U$37,7,0),H$38)</f>
        <v>80</v>
      </c>
      <c r="I9" s="41">
        <f>IF(VLOOKUP($B9,Collaboration!$A$19:$K$36,11,0)&lt;=9,VLOOKUP(VLOOKUP($B9,Collaboration!$A$19:$K$36,11,0),$B$29:$U$37,8,0),I$38)</f>
        <v>10</v>
      </c>
      <c r="J9" s="74">
        <f>IF(VLOOKUP($B9,'Timber Strong Design Build'!$B$4:$C$21,2,0)&lt;=9,VLOOKUP(VLOOKUP($B9,'Timber Strong Design Build'!$B$4:$C$21,2,0),$B$29:$U$37,9,0),J$38)</f>
        <v>50</v>
      </c>
      <c r="K9" s="41">
        <f>IF(VLOOKUP($B9,'Sustainable Dam'!$A$2:$K$18,11,0)&lt;=9,VLOOKUP(VLOOKUP($B9,'Sustainable Dam'!$A$2:$K$18,11,0),$B$29:$U$37,10,0),K$38)</f>
        <v>15</v>
      </c>
      <c r="L9" s="41">
        <f>IF(VLOOKUP($B9,Sports!$B$4:$C$21,2,0)&lt;=4,VLOOKUP(VLOOKUP($B9,Sports!$B$4:$C$21,2,0),$B$29:$U$37,11,0),L$38)</f>
        <v>10</v>
      </c>
      <c r="M9" s="41">
        <f>IF(VLOOKUP($B9,Sports!$F$4:$G$21,2,0)&lt;=4,VLOOKUP(VLOOKUP($B9,Sports!$F$4:$G$21,2,0),$B$29:$U$37,12,0),M$38)</f>
        <v>30</v>
      </c>
      <c r="N9" s="41">
        <f>IF(VLOOKUP($B9,Sports!$J$4:$K$21,2,0)&lt;=4,VLOOKUP(VLOOKUP($B9,Sports!$J$4:$K$21,2,0),$B$29:$U$37,13,0),N$38)</f>
        <v>10</v>
      </c>
      <c r="O9" s="41">
        <f>IF(VLOOKUP($B9,Sports!$N$4:$O$21,2,0)&lt;=4,VLOOKUP(VLOOKUP($B9,Sports!$N$4:$O$21,2,0),$B$29:$U$37,14,0),O$38)</f>
        <v>50</v>
      </c>
      <c r="P9" s="41">
        <f>IF(VLOOKUP($B9,Miscellaneous!$B$3:$C$21,2,0)&lt;=4,VLOOKUP(VLOOKUP($B9,Miscellaneous!$B$3:$C$21,2,0),$B$29:$U$37,15,0),P$38)</f>
        <v>30</v>
      </c>
      <c r="Q9" s="41">
        <f>IF(VLOOKUP($B9,Miscellaneous!$F$3:$G$21,2,0)&lt;=4,VLOOKUP(VLOOKUP($B9,Miscellaneous!$F$3:$G$21,2,0),$B$29:$U$37,16,0),Q$38)</f>
        <v>10</v>
      </c>
      <c r="R9" s="41">
        <f>IF(VLOOKUP($B9,Miscellaneous!$J$3:$K$21,2,0)&lt;=4,VLOOKUP(VLOOKUP($B9,Miscellaneous!$J$3:$K$21,2,0),$B$29:$U$37,17,0),R$38)</f>
        <v>10</v>
      </c>
      <c r="S9" s="41">
        <f>IF(VLOOKUP($B9,Miscellaneous!$N$3:$O$21,2,0)&lt;=4,VLOOKUP(VLOOKUP($B9,Miscellaneous!$N$3:$O$21,2,0),$B$29:$U$37,18,0),S$38)</f>
        <v>5</v>
      </c>
      <c r="T9" s="41">
        <f>IF(VLOOKUP($B9,Miscellaneous!$R$3:$S$21,2,0)&lt;=4,VLOOKUP(VLOOKUP($B9,Miscellaneous!$R$3:$S$21,2,0),$B$29:$U$37,19,0),T$38)</f>
        <v>10</v>
      </c>
      <c r="U9" s="74">
        <v>35</v>
      </c>
      <c r="V9" s="77">
        <f t="shared" si="0"/>
        <v>510</v>
      </c>
      <c r="W9" s="80">
        <f t="shared" si="1"/>
        <v>7</v>
      </c>
    </row>
    <row r="10" spans="1:26" ht="15.75" customHeight="1" x14ac:dyDescent="0.2">
      <c r="B10" s="37" t="s">
        <v>44</v>
      </c>
      <c r="C10" s="41">
        <f>IF(VLOOKUP($B10,'Concrete Canoe'!$Q$4:$S$21,3,0)&lt;=9,VLOOKUP(VLOOKUP($B10,'Concrete Canoe'!$Q$4:$S$21,3,0),$B$29:$U$37,2,0),C$38)</f>
        <v>25</v>
      </c>
      <c r="D10" s="74">
        <v>0</v>
      </c>
      <c r="E10" s="41">
        <f>IF(VLOOKUP($B10,Surveying!$C$4:$E$21,3,0)&lt;=9,VLOOKUP(VLOOKUP($B10,Surveying!$C$4:$E$21,3,0),$B$29:$U$37,4,0),E$38)</f>
        <v>100</v>
      </c>
      <c r="F10" s="41">
        <f>IF(VLOOKUP($B10,'Technical Paper'!$C$4:$E$21,3,0)&lt;=9,VLOOKUP(VLOOKUP($B10,'Technical Paper'!$C$4:$E$21,3,0),$B$29:$U$37,5,0),F$38)</f>
        <v>90</v>
      </c>
      <c r="G10" s="41">
        <f>IF(VLOOKUP($B10,Transportation!$J$4:$L$21,3,0)&lt;=9,VLOOKUP(VLOOKUP($B10,Transportation!$J$4:$L$21,3,0),$B$29:$U$37,6,0),G$38)</f>
        <v>50</v>
      </c>
      <c r="H10" s="41">
        <f>IF(VLOOKUP($B10,Environmental!$J$4:$L$21,3,0)&lt;=9,VLOOKUP(VLOOKUP($B10,Environmental!$J$4:$L$21,3,0),$B$29:$U$37,7,0),H$38)</f>
        <v>40</v>
      </c>
      <c r="I10" s="41">
        <f>IF(VLOOKUP($B10,Collaboration!$A$19:$K$36,11,0)&lt;=9,VLOOKUP(VLOOKUP($B10,Collaboration!$A$19:$K$36,11,0),$B$29:$U$37,8,0),I$38)</f>
        <v>10</v>
      </c>
      <c r="J10" s="74">
        <f>IF(VLOOKUP($B10,'Timber Strong Design Build'!$B$4:$C$21,2,0)&lt;=9,VLOOKUP(VLOOKUP($B10,'Timber Strong Design Build'!$B$4:$C$21,2,0),$B$29:$U$37,9,0),J$38)</f>
        <v>25</v>
      </c>
      <c r="K10" s="41">
        <f>IF(VLOOKUP($B10,'Sustainable Dam'!$A$2:$K$18,11,0)&lt;=9,VLOOKUP(VLOOKUP($B10,'Sustainable Dam'!$A$2:$K$18,11,0),$B$29:$U$37,10,0),K$38)</f>
        <v>15</v>
      </c>
      <c r="L10" s="41">
        <f>IF(VLOOKUP($B10,Sports!$B$4:$C$21,2,0)&lt;=4,VLOOKUP(VLOOKUP($B10,Sports!$B$4:$C$21,2,0),$B$29:$U$37,11,0),L$38)</f>
        <v>10</v>
      </c>
      <c r="M10" s="41">
        <f>IF(VLOOKUP($B10,Sports!$F$4:$G$21,2,0)&lt;=4,VLOOKUP(VLOOKUP($B10,Sports!$F$4:$G$21,2,0),$B$29:$U$37,12,0),M$38)</f>
        <v>50</v>
      </c>
      <c r="N10" s="41">
        <f>IF(VLOOKUP($B10,Sports!$J$4:$K$21,2,0)&lt;=4,VLOOKUP(VLOOKUP($B10,Sports!$J$4:$K$21,2,0),$B$29:$U$37,13,0),N$38)</f>
        <v>10</v>
      </c>
      <c r="O10" s="41">
        <f>IF(VLOOKUP($B10,Sports!$N$4:$O$21,2,0)&lt;=4,VLOOKUP(VLOOKUP($B10,Sports!$N$4:$O$21,2,0),$B$29:$U$37,14,0),O$38)</f>
        <v>10</v>
      </c>
      <c r="P10" s="41">
        <f>IF(VLOOKUP($B10,Miscellaneous!$B$3:$C$21,2,0)&lt;=4,VLOOKUP(VLOOKUP($B10,Miscellaneous!$B$3:$C$21,2,0),$B$29:$U$37,15,0),P$38)</f>
        <v>5</v>
      </c>
      <c r="Q10" s="41">
        <f>IF(VLOOKUP($B10,Miscellaneous!$F$3:$G$21,2,0)&lt;=4,VLOOKUP(VLOOKUP($B10,Miscellaneous!$F$3:$G$21,2,0),$B$29:$U$37,16,0),Q$38)</f>
        <v>10</v>
      </c>
      <c r="R10" s="41">
        <f>IF(VLOOKUP($B10,Miscellaneous!$J$3:$K$21,2,0)&lt;=4,VLOOKUP(VLOOKUP($B10,Miscellaneous!$J$3:$K$21,2,0),$B$29:$U$37,17,0),R$38)</f>
        <v>50</v>
      </c>
      <c r="S10" s="41">
        <f>IF(VLOOKUP($B10,Miscellaneous!$N$3:$O$21,2,0)&lt;=4,VLOOKUP(VLOOKUP($B10,Miscellaneous!$N$3:$O$21,2,0),$B$29:$U$37,18,0),S$38)</f>
        <v>5</v>
      </c>
      <c r="T10" s="41">
        <f>IF(VLOOKUP($B10,Miscellaneous!$R$3:$S$21,2,0)&lt;=4,VLOOKUP(VLOOKUP($B10,Miscellaneous!$R$3:$S$21,2,0),$B$29:$U$37,19,0),T$38)</f>
        <v>10</v>
      </c>
      <c r="U10" s="74">
        <v>5</v>
      </c>
      <c r="V10" s="77">
        <f t="shared" si="0"/>
        <v>495</v>
      </c>
      <c r="W10" s="80">
        <f t="shared" si="1"/>
        <v>8</v>
      </c>
    </row>
    <row r="11" spans="1:26" ht="15.75" customHeight="1" x14ac:dyDescent="0.2">
      <c r="B11" s="37" t="s">
        <v>38</v>
      </c>
      <c r="C11" s="41">
        <f>IF(VLOOKUP($B11,'Concrete Canoe'!$Q$4:$S$21,3,0)&lt;=9,VLOOKUP(VLOOKUP($B11,'Concrete Canoe'!$Q$4:$S$21,3,0),$B$29:$U$37,2,0),C$38)</f>
        <v>100</v>
      </c>
      <c r="D11" s="74">
        <v>0</v>
      </c>
      <c r="E11" s="41">
        <f>IF(VLOOKUP($B11,Surveying!$C$4:$E$21,3,0)&lt;=9,VLOOKUP(VLOOKUP($B11,Surveying!$C$4:$E$21,3,0),$B$29:$U$37,4,0),E$38)</f>
        <v>50</v>
      </c>
      <c r="F11" s="41">
        <f>IF(VLOOKUP($B11,'Technical Paper'!$C$4:$E$21,3,0)&lt;=9,VLOOKUP(VLOOKUP($B11,'Technical Paper'!$C$4:$E$21,3,0),$B$29:$U$37,5,0),F$38)</f>
        <v>30</v>
      </c>
      <c r="G11" s="41">
        <f>IF(VLOOKUP($B11,Transportation!$J$4:$L$21,3,0)&lt;=9,VLOOKUP(VLOOKUP($B11,Transportation!$J$4:$L$21,3,0),$B$29:$U$37,6,0),G$38)</f>
        <v>90</v>
      </c>
      <c r="H11" s="41">
        <f>IF(VLOOKUP($B11,Environmental!$J$4:$L$21,3,0)&lt;=9,VLOOKUP(VLOOKUP($B11,Environmental!$J$4:$L$21,3,0),$B$29:$U$37,7,0),H$38)</f>
        <v>60</v>
      </c>
      <c r="I11" s="41">
        <f>IF(VLOOKUP($B11,Collaboration!$A$19:$K$36,11,0)&lt;=9,VLOOKUP(VLOOKUP($B11,Collaboration!$A$19:$K$36,11,0),$B$29:$U$37,8,0),I$38)</f>
        <v>10</v>
      </c>
      <c r="J11" s="74">
        <f>IF(VLOOKUP($B11,'Timber Strong Design Build'!$B$4:$C$21,2,0)&lt;=9,VLOOKUP(VLOOKUP($B11,'Timber Strong Design Build'!$B$4:$C$21,2,0),$B$29:$U$37,9,0),J$38)</f>
        <v>60</v>
      </c>
      <c r="K11" s="41">
        <f>IF(VLOOKUP($B11,'Sustainable Dam'!$A$2:$K$18,11,0)&lt;=9,VLOOKUP(VLOOKUP($B11,'Sustainable Dam'!$A$2:$K$18,11,0),$B$29:$U$37,10,0),K$38)</f>
        <v>90</v>
      </c>
      <c r="L11" s="41">
        <f>IF(VLOOKUP($B11,Sports!$B$4:$C$21,2,0)&lt;=4,VLOOKUP(VLOOKUP($B11,Sports!$B$4:$C$21,2,0),$B$29:$U$37,11,0),L$38)</f>
        <v>10</v>
      </c>
      <c r="M11" s="41">
        <f>IF(VLOOKUP($B11,Sports!$F$4:$G$21,2,0)&lt;=4,VLOOKUP(VLOOKUP($B11,Sports!$F$4:$G$21,2,0),$B$29:$U$37,12,0),M$38)</f>
        <v>10</v>
      </c>
      <c r="N11" s="41">
        <f>IF(VLOOKUP($B11,Sports!$J$4:$K$21,2,0)&lt;=4,VLOOKUP(VLOOKUP($B11,Sports!$J$4:$K$21,2,0),$B$29:$U$37,13,0),N$38)</f>
        <v>10</v>
      </c>
      <c r="O11" s="41">
        <f>IF(VLOOKUP($B11,Sports!$N$4:$O$21,2,0)&lt;=4,VLOOKUP(VLOOKUP($B11,Sports!$N$4:$O$21,2,0),$B$29:$U$37,14,0),O$38)</f>
        <v>30</v>
      </c>
      <c r="P11" s="41">
        <f>IF(VLOOKUP($B11,Miscellaneous!$B$3:$C$21,2,0)&lt;=4,VLOOKUP(VLOOKUP($B11,Miscellaneous!$B$3:$C$21,2,0),$B$29:$U$37,15,0),P$38)</f>
        <v>5</v>
      </c>
      <c r="Q11" s="41">
        <f>IF(VLOOKUP($B11,Miscellaneous!$F$3:$G$21,2,0)&lt;=4,VLOOKUP(VLOOKUP($B11,Miscellaneous!$F$3:$G$21,2,0),$B$29:$U$37,16,0),Q$38)</f>
        <v>10</v>
      </c>
      <c r="R11" s="41">
        <f>IF(VLOOKUP($B11,Miscellaneous!$J$3:$K$21,2,0)&lt;=4,VLOOKUP(VLOOKUP($B11,Miscellaneous!$J$3:$K$21,2,0),$B$29:$U$37,17,0),R$38)</f>
        <v>10</v>
      </c>
      <c r="S11" s="41">
        <f>IF(VLOOKUP($B11,Miscellaneous!$N$3:$O$21,2,0)&lt;=4,VLOOKUP(VLOOKUP($B11,Miscellaneous!$N$3:$O$21,2,0),$B$29:$U$37,18,0),S$38)</f>
        <v>5</v>
      </c>
      <c r="T11" s="41">
        <f>IF(VLOOKUP($B11,Miscellaneous!$R$3:$S$21,2,0)&lt;=4,VLOOKUP(VLOOKUP($B11,Miscellaneous!$R$3:$S$21,2,0),$B$29:$U$37,19,0),T$38)</f>
        <v>10</v>
      </c>
      <c r="U11" s="74">
        <v>5</v>
      </c>
      <c r="V11" s="77">
        <f t="shared" si="0"/>
        <v>495</v>
      </c>
      <c r="W11" s="80">
        <f t="shared" si="1"/>
        <v>8</v>
      </c>
    </row>
    <row r="12" spans="1:26" ht="15.75" customHeight="1" x14ac:dyDescent="0.2">
      <c r="B12" s="37" t="s">
        <v>41</v>
      </c>
      <c r="C12" s="41">
        <f>IF(VLOOKUP($B12,'Concrete Canoe'!$Q$4:$S$21,3,0)&lt;=9,VLOOKUP(VLOOKUP($B12,'Concrete Canoe'!$Q$4:$S$21,3,0),$B$29:$U$37,2,0),C$38)</f>
        <v>25</v>
      </c>
      <c r="D12" s="41">
        <f>IF(VLOOKUP($B12,GeoWall!$B$4:$D$21,3,0)&lt;=9,VLOOKUP(VLOOKUP($B12,GeoWall!$B$4:$D$21,3,0),$B$29:$U$37,3,0),D$38)</f>
        <v>25</v>
      </c>
      <c r="E12" s="41">
        <f>IF(VLOOKUP($B12,Surveying!$C$4:$E$21,3,0)&lt;=9,VLOOKUP(VLOOKUP($B12,Surveying!$C$4:$E$21,3,0),$B$29:$U$37,4,0),E$38)</f>
        <v>15</v>
      </c>
      <c r="F12" s="41">
        <f>IF(VLOOKUP($B12,'Technical Paper'!$C$4:$E$21,3,0)&lt;=9,VLOOKUP(VLOOKUP($B12,'Technical Paper'!$C$4:$E$21,3,0),$B$29:$U$37,5,0),F$38)</f>
        <v>15</v>
      </c>
      <c r="G12" s="74">
        <v>0</v>
      </c>
      <c r="H12" s="41">
        <f>IF(VLOOKUP($B12,Environmental!$J$4:$L$21,3,0)&lt;=9,VLOOKUP(VLOOKUP($B12,Environmental!$J$4:$L$21,3,0),$B$29:$U$37,7,0),H$38)</f>
        <v>100</v>
      </c>
      <c r="I12" s="41">
        <f>IF(VLOOKUP($B12,Collaboration!$A$19:$K$36,11,0)&lt;=9,VLOOKUP(VLOOKUP($B12,Collaboration!$A$19:$K$36,11,0),$B$29:$U$37,8,0),I$38)</f>
        <v>10</v>
      </c>
      <c r="J12" s="74">
        <f>IF(VLOOKUP($B12,'Timber Strong Design Build'!$B$4:$C$21,2,0)&lt;=9,VLOOKUP(VLOOKUP($B12,'Timber Strong Design Build'!$B$4:$C$21,2,0),$B$29:$U$37,9,0),J$38)</f>
        <v>125</v>
      </c>
      <c r="K12" s="41">
        <f>IF(VLOOKUP($B12,'Sustainable Dam'!$A$2:$K$18,11,0)&lt;=9,VLOOKUP(VLOOKUP($B12,'Sustainable Dam'!$A$2:$K$18,11,0),$B$29:$U$37,10,0),K$38)</f>
        <v>15</v>
      </c>
      <c r="L12" s="41">
        <f>IF(VLOOKUP($B12,Sports!$B$4:$C$21,2,0)&lt;=4,VLOOKUP(VLOOKUP($B12,Sports!$B$4:$C$21,2,0),$B$29:$U$37,11,0),L$38)</f>
        <v>30</v>
      </c>
      <c r="M12" s="41">
        <f>IF(VLOOKUP($B12,Sports!$F$4:$G$21,2,0)&lt;=4,VLOOKUP(VLOOKUP($B12,Sports!$F$4:$G$21,2,0),$B$29:$U$37,12,0),M$38)</f>
        <v>10</v>
      </c>
      <c r="N12" s="41">
        <f>IF(VLOOKUP($B12,Sports!$J$4:$K$21,2,0)&lt;=4,VLOOKUP(VLOOKUP($B12,Sports!$J$4:$K$21,2,0),$B$29:$U$37,13,0),N$38)</f>
        <v>10</v>
      </c>
      <c r="O12" s="41">
        <f>IF(VLOOKUP($B12,Sports!$N$4:$O$21,2,0)&lt;=4,VLOOKUP(VLOOKUP($B12,Sports!$N$4:$O$21,2,0),$B$29:$U$37,14,0),O$38)</f>
        <v>35</v>
      </c>
      <c r="P12" s="41">
        <f>IF(VLOOKUP($B12,Miscellaneous!$B$3:$C$21,2,0)&lt;=4,VLOOKUP(VLOOKUP($B12,Miscellaneous!$B$3:$C$21,2,0),$B$29:$U$37,15,0),P$38)</f>
        <v>5</v>
      </c>
      <c r="Q12" s="41">
        <f>IF(VLOOKUP($B12,Miscellaneous!$F$3:$G$21,2,0)&lt;=4,VLOOKUP(VLOOKUP($B12,Miscellaneous!$F$3:$G$21,2,0),$B$29:$U$37,16,0),Q$38)</f>
        <v>30</v>
      </c>
      <c r="R12" s="41">
        <f>IF(VLOOKUP($B12,Miscellaneous!$J$3:$K$21,2,0)&lt;=4,VLOOKUP(VLOOKUP($B12,Miscellaneous!$J$3:$K$21,2,0),$B$29:$U$37,17,0),R$38)</f>
        <v>10</v>
      </c>
      <c r="S12" s="41">
        <f>IF(VLOOKUP($B12,Miscellaneous!$N$3:$O$21,2,0)&lt;=4,VLOOKUP(VLOOKUP($B12,Miscellaneous!$N$3:$O$21,2,0),$B$29:$U$37,18,0),S$38)</f>
        <v>5</v>
      </c>
      <c r="T12" s="41">
        <f>IF(VLOOKUP($B12,Miscellaneous!$R$3:$S$21,2,0)&lt;=4,VLOOKUP(VLOOKUP($B12,Miscellaneous!$R$3:$S$21,2,0),$B$29:$U$37,19,0),T$38)</f>
        <v>10</v>
      </c>
      <c r="U12" s="41">
        <f>IF(VLOOKUP($B12,'Scavenger Hunt'!B15:E32,4,0)&lt;=9,VLOOKUP(VLOOKUP($B12,'Scavenger Hunt'!$B$4:$E$21,4,0),$B$29:$U$37,20,0),U$38)</f>
        <v>5</v>
      </c>
      <c r="V12" s="77">
        <f t="shared" si="0"/>
        <v>455</v>
      </c>
      <c r="W12" s="80">
        <f t="shared" si="1"/>
        <v>10</v>
      </c>
    </row>
    <row r="13" spans="1:26" ht="15.75" customHeight="1" x14ac:dyDescent="0.2">
      <c r="B13" s="37" t="s">
        <v>37</v>
      </c>
      <c r="C13" s="41">
        <f>IF(VLOOKUP($B13,'Concrete Canoe'!$Q$4:$S$21,3,0)&lt;=9,VLOOKUP(VLOOKUP($B13,'Concrete Canoe'!$Q$4:$S$21,3,0),$B$29:$U$37,2,0),C$38)</f>
        <v>70</v>
      </c>
      <c r="D13" s="74">
        <v>0</v>
      </c>
      <c r="E13" s="41">
        <f>IF(VLOOKUP($B13,Surveying!$C$4:$E$21,3,0)&lt;=9,VLOOKUP(VLOOKUP($B13,Surveying!$C$4:$E$21,3,0),$B$29:$U$37,4,0),E$38)</f>
        <v>15</v>
      </c>
      <c r="F13" s="41">
        <f>IF(VLOOKUP($B13,'Technical Paper'!$C$4:$E$21,3,0)&lt;=9,VLOOKUP(VLOOKUP($B13,'Technical Paper'!$C$4:$E$21,3,0),$B$29:$U$37,5,0),F$38)</f>
        <v>125</v>
      </c>
      <c r="G13" s="74">
        <v>0</v>
      </c>
      <c r="H13" s="41">
        <f>IF(VLOOKUP($B13,Environmental!$J$4:$L$21,3,0)&lt;=9,VLOOKUP(VLOOKUP($B13,Environmental!$J$4:$L$21,3,0),$B$29:$U$37,7,0),H$38)</f>
        <v>70</v>
      </c>
      <c r="I13" s="41">
        <f>IF(VLOOKUP($B13,Collaboration!$A$19:$K$36,11,0)&lt;=9,VLOOKUP(VLOOKUP($B13,Collaboration!$A$19:$K$36,11,0),$B$29:$U$37,8,0),I$38)</f>
        <v>20</v>
      </c>
      <c r="J13" s="74">
        <f>IF(VLOOKUP($B13,'Timber Strong Design Build'!$B$4:$C$21,2,0)&lt;=9,VLOOKUP(VLOOKUP($B13,'Timber Strong Design Build'!$B$4:$C$21,2,0),$B$29:$U$37,9,0),J$38)</f>
        <v>25</v>
      </c>
      <c r="K13" s="74">
        <f>IF(VLOOKUP($B13,'Sustainable Dam'!$A$2:$K$18,11,0)&lt;=9,VLOOKUP(VLOOKUP($B13,'Sustainable Dam'!$A$2:$K$18,11,0),$B$29:$U$37,10,0),K$38)</f>
        <v>50</v>
      </c>
      <c r="L13" s="41">
        <f>IF(VLOOKUP($B13,Sports!$B$4:$C$21,2,0)&lt;=4,VLOOKUP(VLOOKUP($B13,Sports!$B$4:$C$21,2,0),$B$29:$U$37,11,0),L$38)</f>
        <v>10</v>
      </c>
      <c r="M13" s="41">
        <f>IF(VLOOKUP($B13,Sports!$F$4:$G$21,2,0)&lt;=4,VLOOKUP(VLOOKUP($B13,Sports!$F$4:$G$21,2,0),$B$29:$U$37,12,0),M$38)</f>
        <v>10</v>
      </c>
      <c r="N13" s="41">
        <f>IF(VLOOKUP($B13,Sports!$J$4:$K$21,2,0)&lt;=4,VLOOKUP(VLOOKUP($B13,Sports!$J$4:$K$21,2,0),$B$29:$U$37,13,0),N$38)</f>
        <v>10</v>
      </c>
      <c r="O13" s="41">
        <f>IF(VLOOKUP($B13,Sports!$N$4:$O$21,2,0)&lt;=4,VLOOKUP(VLOOKUP($B13,Sports!$N$4:$O$21,2,0),$B$29:$U$37,14,0),O$38)</f>
        <v>10</v>
      </c>
      <c r="P13" s="41">
        <f>IF(VLOOKUP($B13,Miscellaneous!$B$3:$C$21,2,0)&lt;=4,VLOOKUP(VLOOKUP($B13,Miscellaneous!$B$3:$C$21,2,0),$B$29:$U$37,15,0),P$38)</f>
        <v>5</v>
      </c>
      <c r="Q13" s="41">
        <f>IF(VLOOKUP($B13,Miscellaneous!$F$3:$G$21,2,0)&lt;=4,VLOOKUP(VLOOKUP($B13,Miscellaneous!$F$3:$G$21,2,0),$B$29:$U$37,16,0),Q$38)</f>
        <v>10</v>
      </c>
      <c r="R13" s="41">
        <f>IF(VLOOKUP($B13,Miscellaneous!$J$3:$K$21,2,0)&lt;=4,VLOOKUP(VLOOKUP($B13,Miscellaneous!$J$3:$K$21,2,0),$B$29:$U$37,17,0),R$38)</f>
        <v>10</v>
      </c>
      <c r="S13" s="41">
        <f>IF(VLOOKUP($B13,Miscellaneous!$N$3:$O$21,2,0)&lt;=4,VLOOKUP(VLOOKUP($B13,Miscellaneous!$N$3:$O$21,2,0),$B$29:$U$37,18,0),S$38)</f>
        <v>5</v>
      </c>
      <c r="T13" s="41">
        <f>IF(VLOOKUP($B13,Miscellaneous!$R$3:$S$21,2,0)&lt;=4,VLOOKUP(VLOOKUP($B13,Miscellaneous!$R$3:$S$21,2,0),$B$29:$U$37,19,0),T$38)</f>
        <v>10</v>
      </c>
      <c r="U13" s="74">
        <v>30</v>
      </c>
      <c r="V13" s="77">
        <f t="shared" si="0"/>
        <v>415</v>
      </c>
      <c r="W13" s="80">
        <f t="shared" si="1"/>
        <v>11</v>
      </c>
    </row>
    <row r="14" spans="1:26" ht="15.75" customHeight="1" x14ac:dyDescent="0.2">
      <c r="B14" s="37" t="s">
        <v>36</v>
      </c>
      <c r="C14" s="41">
        <f>IF(VLOOKUP($B14,'Concrete Canoe'!$Q$4:$S$21,3,0)&lt;=9,VLOOKUP(VLOOKUP($B14,'Concrete Canoe'!$Q$4:$S$21,3,0),$B$29:$U$37,2,0),C$38)</f>
        <v>90</v>
      </c>
      <c r="D14" s="41">
        <f>IF(VLOOKUP($B14,GeoWall!$B$4:$D$21,3,0)&lt;=9,VLOOKUP(VLOOKUP($B14,GeoWall!$B$4:$D$21,3,0),$B$29:$U$37,3,0),D$38)</f>
        <v>50</v>
      </c>
      <c r="E14" s="41">
        <f>IF(VLOOKUP($B14,Surveying!$C$4:$E$21,3,0)&lt;=9,VLOOKUP(VLOOKUP($B14,Surveying!$C$4:$E$21,3,0),$B$29:$U$37,4,0),E$38)</f>
        <v>50</v>
      </c>
      <c r="F14" s="41">
        <f>IF(VLOOKUP($B14,'Technical Paper'!$C$4:$E$21,3,0)&lt;=9,VLOOKUP(VLOOKUP($B14,'Technical Paper'!$C$4:$E$21,3,0),$B$29:$U$37,5,0),F$38)</f>
        <v>15</v>
      </c>
      <c r="G14" s="41">
        <f>IF(VLOOKUP($B14,Transportation!$J$4:$L$21,3,0)&lt;=9,VLOOKUP(VLOOKUP($B14,Transportation!$J$4:$L$21,3,0),$B$29:$U$37,6,0),G$38)</f>
        <v>25</v>
      </c>
      <c r="H14" s="41">
        <f>IF(VLOOKUP($B14,Environmental!$J$4:$L$21,3,0)&lt;=9,VLOOKUP(VLOOKUP($B14,Environmental!$J$4:$L$21,3,0),$B$29:$U$37,7,0),H$38)</f>
        <v>25</v>
      </c>
      <c r="I14" s="41">
        <f>IF(VLOOKUP($B14,Collaboration!$A$19:$K$36,11,0)&lt;=9,VLOOKUP(VLOOKUP($B14,Collaboration!$A$19:$K$36,11,0),$B$29:$U$37,8,0),I$38)</f>
        <v>10</v>
      </c>
      <c r="J14" s="74">
        <f>IF(VLOOKUP($B14,'Timber Strong Design Build'!$B$4:$C$21,2,0)&lt;=9,VLOOKUP(VLOOKUP($B14,'Timber Strong Design Build'!$B$4:$C$21,2,0),$B$29:$U$37,9,0),J$38)</f>
        <v>25</v>
      </c>
      <c r="K14" s="41">
        <f>IF(VLOOKUP($B14,'Sustainable Dam'!$A$2:$K$18,11,0)&lt;=9,VLOOKUP(VLOOKUP($B14,'Sustainable Dam'!$A$2:$K$18,11,0),$B$29:$U$37,10,0),K$38)</f>
        <v>15</v>
      </c>
      <c r="L14" s="41">
        <f>IF(VLOOKUP($B14,Sports!$B$4:$C$21,2,0)&lt;=4,VLOOKUP(VLOOKUP($B14,Sports!$B$4:$C$21,2,0),$B$29:$U$37,11,0),L$38)</f>
        <v>10</v>
      </c>
      <c r="M14" s="41">
        <f>IF(VLOOKUP($B14,Sports!$F$4:$G$21,2,0)&lt;=4,VLOOKUP(VLOOKUP($B14,Sports!$F$4:$G$21,2,0),$B$29:$U$37,12,0),M$38)</f>
        <v>40</v>
      </c>
      <c r="N14" s="41">
        <f>IF(VLOOKUP($B14,Sports!$J$4:$K$21,2,0)&lt;=4,VLOOKUP(VLOOKUP($B14,Sports!$J$4:$K$21,2,0),$B$29:$U$37,13,0),N$38)</f>
        <v>10</v>
      </c>
      <c r="O14" s="41">
        <f>IF(VLOOKUP($B14,Sports!$N$4:$O$21,2,0)&lt;=4,VLOOKUP(VLOOKUP($B14,Sports!$N$4:$O$21,2,0),$B$29:$U$37,14,0),O$38)</f>
        <v>10</v>
      </c>
      <c r="P14" s="41">
        <f>IF(VLOOKUP($B14,Miscellaneous!$B$3:$C$21,2,0)&lt;=4,VLOOKUP(VLOOKUP($B14,Miscellaneous!$B$3:$C$21,2,0),$B$29:$U$37,15,0),P$38)</f>
        <v>5</v>
      </c>
      <c r="Q14" s="41">
        <f>IF(VLOOKUP($B14,Miscellaneous!$F$3:$G$21,2,0)&lt;=4,VLOOKUP(VLOOKUP($B14,Miscellaneous!$F$3:$G$21,2,0),$B$29:$U$37,16,0),Q$38)</f>
        <v>50</v>
      </c>
      <c r="R14" s="41">
        <f>IF(VLOOKUP($B14,Miscellaneous!$J$3:$K$21,2,0)&lt;=4,VLOOKUP(VLOOKUP($B14,Miscellaneous!$J$3:$K$21,2,0),$B$29:$U$37,17,0),R$38)</f>
        <v>10</v>
      </c>
      <c r="S14" s="41">
        <f>IF(VLOOKUP($B14,Miscellaneous!$N$3:$O$21,2,0)&lt;=4,VLOOKUP(VLOOKUP($B14,Miscellaneous!$N$3:$O$21,2,0),$B$29:$U$37,18,0),S$38)</f>
        <v>5</v>
      </c>
      <c r="T14" s="41">
        <f>IF(VLOOKUP($B14,Miscellaneous!$R$3:$S$21,2,0)&lt;=4,VLOOKUP(VLOOKUP($B14,Miscellaneous!$R$3:$S$21,2,0),$B$29:$U$37,19,0),T$38)</f>
        <v>10</v>
      </c>
      <c r="U14" s="41">
        <f>IF(VLOOKUP($B14,'Scavenger Hunt'!B4:E21,4,0)&lt;=9,VLOOKUP(VLOOKUP($B14,'Scavenger Hunt'!$B$4:$E$21,4,0),$B$29:$U$37,20,0),U$38)</f>
        <v>40</v>
      </c>
      <c r="V14" s="77">
        <f t="shared" si="0"/>
        <v>405</v>
      </c>
      <c r="W14" s="80">
        <f t="shared" si="1"/>
        <v>12</v>
      </c>
    </row>
    <row r="15" spans="1:26" ht="15.75" customHeight="1" x14ac:dyDescent="0.2">
      <c r="B15" s="37" t="s">
        <v>46</v>
      </c>
      <c r="C15" s="41">
        <f>IF(VLOOKUP($B15,'Concrete Canoe'!$Q$4:$S$21,3,0)&lt;=9,VLOOKUP(VLOOKUP($B15,'Concrete Canoe'!$Q$4:$S$21,3,0),$B$29:$U$37,2,0),C$38)</f>
        <v>25</v>
      </c>
      <c r="D15" s="74">
        <v>0</v>
      </c>
      <c r="E15" s="41">
        <f>IF(VLOOKUP($B15,Surveying!$C$4:$E$21,3,0)&lt;=9,VLOOKUP(VLOOKUP($B15,Surveying!$C$4:$E$21,3,0),$B$29:$U$37,4,0),E$38)</f>
        <v>25</v>
      </c>
      <c r="F15" s="41">
        <f>IF(VLOOKUP($B15,'Technical Paper'!$C$4:$E$21,3,0)&lt;=9,VLOOKUP(VLOOKUP($B15,'Technical Paper'!$C$4:$E$21,3,0),$B$29:$U$37,5,0),F$38)</f>
        <v>15</v>
      </c>
      <c r="G15" s="41">
        <f>IF(VLOOKUP($B15,Transportation!$J$4:$L$21,3,0)&lt;=9,VLOOKUP(VLOOKUP($B15,Transportation!$J$4:$L$21,3,0),$B$29:$U$37,6,0),G$38)</f>
        <v>40</v>
      </c>
      <c r="H15" s="41">
        <f>IF(VLOOKUP($B15,Environmental!$J$4:$L$21,3,0)&lt;=9,VLOOKUP(VLOOKUP($B15,Environmental!$J$4:$L$21,3,0),$B$29:$U$37,7,0),H$38)</f>
        <v>25</v>
      </c>
      <c r="I15" s="41">
        <f>IF(VLOOKUP($B15,Collaboration!$A$19:$K$36,11,0)&lt;=9,VLOOKUP(VLOOKUP($B15,Collaboration!$A$19:$K$36,11,0),$B$29:$U$37,8,0),I$38)</f>
        <v>40</v>
      </c>
      <c r="J15" s="74">
        <f>IF(VLOOKUP($B15,'Timber Strong Design Build'!$B$4:$C$21,2,0)&lt;=9,VLOOKUP(VLOOKUP($B15,'Timber Strong Design Build'!$B$4:$C$21,2,0),$B$29:$U$37,9,0),J$38)</f>
        <v>25</v>
      </c>
      <c r="K15" s="41">
        <f>IF(VLOOKUP($B15,'Sustainable Dam'!$A$2:$K$18,11,0)&lt;=9,VLOOKUP(VLOOKUP($B15,'Sustainable Dam'!$A$2:$K$18,11,0),$B$29:$U$37,10,0),K$38)</f>
        <v>50</v>
      </c>
      <c r="L15" s="41">
        <f>IF(VLOOKUP($B15,Sports!$B$4:$C$21,2,0)&lt;=4,VLOOKUP(VLOOKUP($B15,Sports!$B$4:$C$21,2,0),$B$29:$U$37,11,0),L$38)</f>
        <v>35</v>
      </c>
      <c r="M15" s="41">
        <f>IF(VLOOKUP($B15,Sports!$F$4:$G$21,2,0)&lt;=4,VLOOKUP(VLOOKUP($B15,Sports!$F$4:$G$21,2,0),$B$29:$U$37,12,0),M$38)</f>
        <v>35</v>
      </c>
      <c r="N15" s="41">
        <f>IF(VLOOKUP($B15,Sports!$J$4:$K$21,2,0)&lt;=4,VLOOKUP(VLOOKUP($B15,Sports!$J$4:$K$21,2,0),$B$29:$U$37,13,0),N$38)</f>
        <v>35</v>
      </c>
      <c r="O15" s="41">
        <f>IF(VLOOKUP($B15,Sports!$N$4:$O$21,2,0)&lt;=4,VLOOKUP(VLOOKUP($B15,Sports!$N$4:$O$21,2,0),$B$29:$U$37,14,0),O$38)</f>
        <v>10</v>
      </c>
      <c r="P15" s="41">
        <f>IF(VLOOKUP($B15,Miscellaneous!$B$3:$C$21,2,0)&lt;=4,VLOOKUP(VLOOKUP($B15,Miscellaneous!$B$3:$C$21,2,0),$B$29:$U$37,15,0),P$38)</f>
        <v>5</v>
      </c>
      <c r="Q15" s="41">
        <f>IF(VLOOKUP($B15,Miscellaneous!$F$3:$G$21,2,0)&lt;=4,VLOOKUP(VLOOKUP($B15,Miscellaneous!$F$3:$G$21,2,0),$B$29:$U$37,16,0),Q$38)</f>
        <v>10</v>
      </c>
      <c r="R15" s="41">
        <f>IF(VLOOKUP($B15,Miscellaneous!$J$3:$K$21,2,0)&lt;=4,VLOOKUP(VLOOKUP($B15,Miscellaneous!$J$3:$K$21,2,0),$B$29:$U$37,17,0),R$38)</f>
        <v>10</v>
      </c>
      <c r="S15" s="41">
        <f>IF(VLOOKUP($B15,Miscellaneous!$N$3:$O$21,2,0)&lt;=4,VLOOKUP(VLOOKUP($B15,Miscellaneous!$N$3:$O$21,2,0),$B$29:$U$37,18,0),S$38)</f>
        <v>15</v>
      </c>
      <c r="T15" s="41">
        <f>IF(VLOOKUP($B15,Miscellaneous!$R$3:$S$21,2,0)&lt;=4,VLOOKUP(VLOOKUP($B15,Miscellaneous!$R$3:$S$21,2,0),$B$29:$U$37,19,0),T$38)</f>
        <v>10</v>
      </c>
      <c r="U15" s="41">
        <f>IF(VLOOKUP($B15,'Scavenger Hunt'!B13:E30,4,0)&lt;=9,VLOOKUP(VLOOKUP($B15,'Scavenger Hunt'!$B$4:$E$21,4,0),$B$29:$U$37,20,0),U$38)</f>
        <v>5</v>
      </c>
      <c r="V15" s="77">
        <f t="shared" si="0"/>
        <v>390</v>
      </c>
      <c r="W15" s="80">
        <f t="shared" si="1"/>
        <v>13</v>
      </c>
    </row>
    <row r="16" spans="1:26" ht="15.75" customHeight="1" x14ac:dyDescent="0.2">
      <c r="B16" s="37" t="s">
        <v>34</v>
      </c>
      <c r="C16" s="41">
        <f>IF(VLOOKUP($B16,'Concrete Canoe'!$Q$4:$S$21,3,0)&lt;=9,VLOOKUP(VLOOKUP($B16,'Concrete Canoe'!$Q$4:$S$21,3,0),$B$29:$U$37,2,0),C$38)</f>
        <v>150</v>
      </c>
      <c r="D16" s="41">
        <f>IF(VLOOKUP($B16,GeoWall!$B$4:$D$21,3,0)&lt;=9,VLOOKUP(VLOOKUP($B16,GeoWall!$B$4:$D$21,3,0),$B$29:$U$37,3,0),D$38)</f>
        <v>60</v>
      </c>
      <c r="E16" s="41">
        <f>IF(VLOOKUP($B16,Surveying!$C$4:$E$21,3,0)&lt;=9,VLOOKUP(VLOOKUP($B16,Surveying!$C$4:$E$21,3,0),$B$29:$U$37,4,0),E$38)</f>
        <v>15</v>
      </c>
      <c r="F16" s="41">
        <f>IF(VLOOKUP($B16,'Technical Paper'!$C$4:$E$21,3,0)&lt;=9,VLOOKUP(VLOOKUP($B16,'Technical Paper'!$C$4:$E$21,3,0),$B$29:$U$37,5,0),F$38)</f>
        <v>15</v>
      </c>
      <c r="G16" s="41">
        <f>IF(VLOOKUP($B16,Transportation!$J$4:$L$21,3,0)&lt;=9,VLOOKUP(VLOOKUP($B16,Transportation!$J$4:$L$21,3,0),$B$29:$U$37,6,0),G$38)</f>
        <v>60</v>
      </c>
      <c r="H16" s="41">
        <f>IF(VLOOKUP($B16,Environmental!$J$4:$L$21,3,0)&lt;=9,VLOOKUP(VLOOKUP($B16,Environmental!$J$4:$L$21,3,0),$B$29:$U$37,7,0),H$38)</f>
        <v>25</v>
      </c>
      <c r="I16" s="41">
        <f>IF(VLOOKUP($B16,Collaboration!$A$19:$K$36,11,0)&lt;=9,VLOOKUP(VLOOKUP($B16,Collaboration!$A$19:$K$36,11,0),$B$29:$U$37,8,0),I$38)</f>
        <v>10</v>
      </c>
      <c r="J16" s="74">
        <f>IF(VLOOKUP($B16,'Timber Strong Design Build'!$B$4:$C$21,2,0)&lt;=9,VLOOKUP(VLOOKUP($B16,'Timber Strong Design Build'!$B$4:$C$21,2,0),$B$29:$U$37,9,0),J$38)</f>
        <v>90</v>
      </c>
      <c r="K16" s="41">
        <f>IF(VLOOKUP($B16,'Sustainable Dam'!$A$2:$K$18,11,0)&lt;=9,VLOOKUP(VLOOKUP($B16,'Sustainable Dam'!$A$2:$K$18,11,0),$B$29:$U$37,10,0),K$38)</f>
        <v>15</v>
      </c>
      <c r="L16" s="41">
        <f>IF(VLOOKUP($B16,Sports!$B$4:$C$21,2,0)&lt;=4,VLOOKUP(VLOOKUP($B16,Sports!$B$4:$C$21,2,0),$B$29:$U$37,11,0),L$38)</f>
        <v>10</v>
      </c>
      <c r="M16" s="41">
        <f>IF(VLOOKUP($B16,Sports!$F$4:$G$21,2,0)&lt;=4,VLOOKUP(VLOOKUP($B16,Sports!$F$4:$G$21,2,0),$B$29:$U$37,12,0),M$38)</f>
        <v>10</v>
      </c>
      <c r="N16" s="41">
        <f>IF(VLOOKUP($B16,Sports!$J$4:$K$21,2,0)&lt;=4,VLOOKUP(VLOOKUP($B16,Sports!$J$4:$K$21,2,0),$B$29:$U$37,13,0),N$38)</f>
        <v>10</v>
      </c>
      <c r="O16" s="41">
        <f>IF(VLOOKUP($B16,Sports!$N$4:$O$21,2,0)&lt;=4,VLOOKUP(VLOOKUP($B16,Sports!$N$4:$O$21,2,0),$B$29:$U$37,14,0),O$38)</f>
        <v>10</v>
      </c>
      <c r="P16" s="41">
        <f>IF(VLOOKUP($B16,Miscellaneous!$B$3:$C$21,2,0)&lt;=4,VLOOKUP(VLOOKUP($B16,Miscellaneous!$B$3:$C$21,2,0),$B$29:$U$37,15,0),P$38)</f>
        <v>5</v>
      </c>
      <c r="Q16" s="41">
        <f>IF(VLOOKUP($B16,Miscellaneous!$F$3:$G$21,2,0)&lt;=4,VLOOKUP(VLOOKUP($B16,Miscellaneous!$F$3:$G$21,2,0),$B$29:$U$37,16,0),Q$38)</f>
        <v>10</v>
      </c>
      <c r="R16" s="41">
        <f>IF(VLOOKUP($B16,Miscellaneous!$J$3:$K$21,2,0)&lt;=4,VLOOKUP(VLOOKUP($B16,Miscellaneous!$J$3:$K$21,2,0),$B$29:$U$37,17,0),R$38)</f>
        <v>10</v>
      </c>
      <c r="S16" s="41">
        <f>IF(VLOOKUP($B16,Miscellaneous!$N$3:$O$21,2,0)&lt;=4,VLOOKUP(VLOOKUP($B16,Miscellaneous!$N$3:$O$21,2,0),$B$29:$U$37,18,0),S$38)</f>
        <v>5</v>
      </c>
      <c r="T16" s="41">
        <f>IF(VLOOKUP($B16,Miscellaneous!$R$3:$S$21,2,0)&lt;=4,VLOOKUP(VLOOKUP($B16,Miscellaneous!$R$3:$S$21,2,0),$B$29:$U$37,19,0),T$38)</f>
        <v>10</v>
      </c>
      <c r="U16" s="74">
        <v>0</v>
      </c>
      <c r="V16" s="77">
        <f t="shared" si="0"/>
        <v>370</v>
      </c>
      <c r="W16" s="80">
        <f t="shared" si="1"/>
        <v>14</v>
      </c>
    </row>
    <row r="17" spans="2:23" ht="15.75" customHeight="1" x14ac:dyDescent="0.2">
      <c r="B17" s="37" t="s">
        <v>45</v>
      </c>
      <c r="C17" s="41">
        <f>IF(VLOOKUP($B17,'Concrete Canoe'!$Q$4:$S$21,3,0)&lt;=9,VLOOKUP(VLOOKUP($B17,'Concrete Canoe'!$Q$4:$S$21,3,0),$B$29:$U$37,2,0),C$38)</f>
        <v>25</v>
      </c>
      <c r="D17" s="74">
        <v>0</v>
      </c>
      <c r="E17" s="41">
        <f>IF(VLOOKUP($B17,Surveying!$C$4:$E$21,3,0)&lt;=9,VLOOKUP(VLOOKUP($B17,Surveying!$C$4:$E$21,3,0),$B$29:$U$37,4,0),E$38)</f>
        <v>15</v>
      </c>
      <c r="F17" s="41">
        <f>IF(VLOOKUP($B17,'Technical Paper'!$C$4:$E$21,3,0)&lt;=9,VLOOKUP(VLOOKUP($B17,'Technical Paper'!$C$4:$E$21,3,0),$B$29:$U$37,5,0),F$38)</f>
        <v>15</v>
      </c>
      <c r="G17" s="41">
        <f>IF(VLOOKUP($B17,Transportation!$J$4:$L$21,3,0)&lt;=9,VLOOKUP(VLOOKUP($B17,Transportation!$J$4:$L$21,3,0),$B$29:$U$37,6,0),G$38)</f>
        <v>25</v>
      </c>
      <c r="H17" s="41">
        <f>IF(VLOOKUP($B17,Environmental!$J$4:$L$21,3,0)&lt;=9,VLOOKUP(VLOOKUP($B17,Environmental!$J$4:$L$21,3,0),$B$29:$U$37,7,0),H$38)</f>
        <v>25</v>
      </c>
      <c r="I17" s="41">
        <f>IF(VLOOKUP($B17,Collaboration!$A$19:$K$36,11,0)&lt;=9,VLOOKUP(VLOOKUP($B17,Collaboration!$A$19:$K$36,11,0),$B$29:$U$37,8,0),I$38)</f>
        <v>10</v>
      </c>
      <c r="J17" s="74">
        <f>IF(VLOOKUP($B17,'Timber Strong Design Build'!$B$4:$C$21,2,0)&lt;=9,VLOOKUP(VLOOKUP($B17,'Timber Strong Design Build'!$B$4:$C$21,2,0),$B$29:$U$37,9,0),J$38)</f>
        <v>50</v>
      </c>
      <c r="K17" s="41">
        <f>IF(VLOOKUP($B17,'Sustainable Dam'!$A$2:$K$18,11,0)&lt;=9,VLOOKUP(VLOOKUP($B17,'Sustainable Dam'!$A$2:$K$18,11,0),$B$29:$U$37,10,0),K$38)</f>
        <v>60</v>
      </c>
      <c r="L17" s="41">
        <f>IF(VLOOKUP($B17,Sports!$B$4:$C$21,2,0)&lt;=4,VLOOKUP(VLOOKUP($B17,Sports!$B$4:$C$21,2,0),$B$29:$U$37,11,0),L$38)</f>
        <v>10</v>
      </c>
      <c r="M17" s="41">
        <f>IF(VLOOKUP($B17,Sports!$F$4:$G$21,2,0)&lt;=4,VLOOKUP(VLOOKUP($B17,Sports!$F$4:$G$21,2,0),$B$29:$U$37,12,0),M$38)</f>
        <v>10</v>
      </c>
      <c r="N17" s="41">
        <f>IF(VLOOKUP($B17,Sports!$J$4:$K$21,2,0)&lt;=4,VLOOKUP(VLOOKUP($B17,Sports!$J$4:$K$21,2,0),$B$29:$U$37,13,0),N$38)</f>
        <v>10</v>
      </c>
      <c r="O17" s="41">
        <f>IF(VLOOKUP($B17,Sports!$N$4:$O$21,2,0)&lt;=4,VLOOKUP(VLOOKUP($B17,Sports!$N$4:$O$21,2,0),$B$29:$U$37,14,0),O$38)</f>
        <v>10</v>
      </c>
      <c r="P17" s="41">
        <f>IF(VLOOKUP($B17,Miscellaneous!$B$3:$C$21,2,0)&lt;=4,VLOOKUP(VLOOKUP($B17,Miscellaneous!$B$3:$C$21,2,0),$B$29:$U$37,15,0),P$38)</f>
        <v>5</v>
      </c>
      <c r="Q17" s="41">
        <f>IF(VLOOKUP($B17,Miscellaneous!$F$3:$G$21,2,0)&lt;=4,VLOOKUP(VLOOKUP($B17,Miscellaneous!$F$3:$G$21,2,0),$B$29:$U$37,16,0),Q$38)</f>
        <v>10</v>
      </c>
      <c r="R17" s="41">
        <f>IF(VLOOKUP($B17,Miscellaneous!$J$3:$K$21,2,0)&lt;=4,VLOOKUP(VLOOKUP($B17,Miscellaneous!$J$3:$K$21,2,0),$B$29:$U$37,17,0),R$38)</f>
        <v>10</v>
      </c>
      <c r="S17" s="41">
        <f>IF(VLOOKUP($B17,Miscellaneous!$N$3:$O$21,2,0)&lt;=4,VLOOKUP(VLOOKUP($B17,Miscellaneous!$N$3:$O$21,2,0),$B$29:$U$37,18,0),S$38)</f>
        <v>5</v>
      </c>
      <c r="T17" s="41">
        <f>IF(VLOOKUP($B17,Miscellaneous!$R$3:$S$21,2,0)&lt;=4,VLOOKUP(VLOOKUP($B17,Miscellaneous!$R$3:$S$21,2,0),$B$29:$U$37,19,0),T$38)</f>
        <v>10</v>
      </c>
      <c r="U17" s="41">
        <f>IF(VLOOKUP($B17,'Scavenger Hunt'!B10:E27,4,0)&lt;=9,VLOOKUP(VLOOKUP($B17,'Scavenger Hunt'!$B$4:$E$21,4,0),$B$29:$U$37,20,0),U$38)</f>
        <v>25</v>
      </c>
      <c r="V17" s="77">
        <f t="shared" si="0"/>
        <v>305</v>
      </c>
      <c r="W17" s="80">
        <f t="shared" si="1"/>
        <v>16</v>
      </c>
    </row>
    <row r="18" spans="2:23" ht="15.75" customHeight="1" x14ac:dyDescent="0.2">
      <c r="B18" s="37" t="s">
        <v>42</v>
      </c>
      <c r="C18" s="41">
        <f>IF(VLOOKUP($B18,'Concrete Canoe'!$Q$4:$S$21,3,0)&lt;=9,VLOOKUP(VLOOKUP($B18,'Concrete Canoe'!$Q$4:$S$21,3,0),$B$29:$U$37,2,0),C$38)</f>
        <v>25</v>
      </c>
      <c r="D18" s="74">
        <v>0</v>
      </c>
      <c r="E18" s="41">
        <f>IF(VLOOKUP($B18,Surveying!$C$4:$E$21,3,0)&lt;=9,VLOOKUP(VLOOKUP($B18,Surveying!$C$4:$E$21,3,0),$B$29:$U$37,4,0),E$38)</f>
        <v>15</v>
      </c>
      <c r="F18" s="41">
        <f>IF(VLOOKUP($B18,'Technical Paper'!$C$4:$E$21,3,0)&lt;=9,VLOOKUP(VLOOKUP($B18,'Technical Paper'!$C$4:$E$21,3,0),$B$29:$U$37,5,0),F$38)</f>
        <v>15</v>
      </c>
      <c r="G18" s="41">
        <f>IF(VLOOKUP($B18,Transportation!$J$4:$L$21,3,0)&lt;=9,VLOOKUP(VLOOKUP($B18,Transportation!$J$4:$L$21,3,0),$B$29:$U$37,6,0),G$38)</f>
        <v>25</v>
      </c>
      <c r="H18" s="41">
        <f>IF(VLOOKUP($B18,Environmental!$J$4:$L$21,3,0)&lt;=9,VLOOKUP(VLOOKUP($B18,Environmental!$J$4:$L$21,3,0),$B$29:$U$37,7,0),H$38)</f>
        <v>25</v>
      </c>
      <c r="I18" s="41">
        <f>IF(VLOOKUP($B18,Collaboration!$A$19:$K$36,11,0)&lt;=9,VLOOKUP(VLOOKUP($B18,Collaboration!$A$19:$K$36,11,0),$B$29:$U$37,8,0),I$38)</f>
        <v>40</v>
      </c>
      <c r="J18" s="74">
        <f>IF(VLOOKUP($B18,'Timber Strong Design Build'!$B$4:$C$21,2,0)&lt;=9,VLOOKUP(VLOOKUP($B18,'Timber Strong Design Build'!$B$4:$C$21,2,0),$B$29:$U$37,9,0),J$38)</f>
        <v>25</v>
      </c>
      <c r="K18" s="41">
        <f>IF(VLOOKUP($B18,'Sustainable Dam'!$A$2:$K$18,11,0)&lt;=9,VLOOKUP(VLOOKUP($B18,'Sustainable Dam'!$A$2:$K$18,11,0),$B$29:$U$37,10,0),K$38)</f>
        <v>15</v>
      </c>
      <c r="L18" s="41">
        <f>IF(VLOOKUP($B18,Sports!$B$4:$C$21,2,0)&lt;=4,VLOOKUP(VLOOKUP($B18,Sports!$B$4:$C$21,2,0),$B$29:$U$37,11,0),L$38)</f>
        <v>10</v>
      </c>
      <c r="M18" s="41">
        <f>IF(VLOOKUP($B18,Sports!$F$4:$G$21,2,0)&lt;=4,VLOOKUP(VLOOKUP($B18,Sports!$F$4:$G$21,2,0),$B$29:$U$37,12,0),M$38)</f>
        <v>10</v>
      </c>
      <c r="N18" s="41">
        <f>IF(VLOOKUP($B18,Sports!$J$4:$K$21,2,0)&lt;=4,VLOOKUP(VLOOKUP($B18,Sports!$J$4:$K$21,2,0),$B$29:$U$37,13,0),N$38)</f>
        <v>10</v>
      </c>
      <c r="O18" s="41">
        <f>IF(VLOOKUP($B18,Sports!$N$4:$O$21,2,0)&lt;=4,VLOOKUP(VLOOKUP($B18,Sports!$N$4:$O$21,2,0),$B$29:$U$37,14,0),O$38)</f>
        <v>40</v>
      </c>
      <c r="P18" s="41">
        <f>IF(VLOOKUP($B18,Miscellaneous!$B$3:$C$21,2,0)&lt;=4,VLOOKUP(VLOOKUP($B18,Miscellaneous!$B$3:$C$21,2,0),$B$29:$U$37,15,0),P$38)</f>
        <v>15</v>
      </c>
      <c r="Q18" s="41">
        <f>IF(VLOOKUP($B18,Miscellaneous!$F$3:$G$21,2,0)&lt;=4,VLOOKUP(VLOOKUP($B18,Miscellaneous!$F$3:$G$21,2,0),$B$29:$U$37,16,0),Q$38)</f>
        <v>10</v>
      </c>
      <c r="R18" s="41">
        <f>IF(VLOOKUP($B18,Miscellaneous!$J$3:$K$21,2,0)&lt;=4,VLOOKUP(VLOOKUP($B18,Miscellaneous!$J$3:$K$21,2,0),$B$29:$U$37,17,0),R$38)</f>
        <v>40</v>
      </c>
      <c r="S18" s="41">
        <f>IF(VLOOKUP($B18,Miscellaneous!$N$3:$O$21,2,0)&lt;=4,VLOOKUP(VLOOKUP($B18,Miscellaneous!$N$3:$O$21,2,0),$B$29:$U$37,18,0),S$38)</f>
        <v>5</v>
      </c>
      <c r="T18" s="41">
        <f>IF(VLOOKUP($B18,Miscellaneous!$R$3:$S$21,2,0)&lt;=4,VLOOKUP(VLOOKUP($B18,Miscellaneous!$R$3:$S$21,2,0),$B$29:$U$37,19,0),T$38)</f>
        <v>10</v>
      </c>
      <c r="U18" s="74">
        <v>0</v>
      </c>
      <c r="V18" s="77">
        <f t="shared" si="0"/>
        <v>310</v>
      </c>
      <c r="W18" s="80">
        <f t="shared" si="1"/>
        <v>15</v>
      </c>
    </row>
    <row r="19" spans="2:23" ht="15.75" customHeight="1" x14ac:dyDescent="0.2">
      <c r="B19" s="37" t="s">
        <v>39</v>
      </c>
      <c r="C19" s="41">
        <f>IF(VLOOKUP($B19,'Concrete Canoe'!$Q$4:$S$21,3,0)&lt;=9,VLOOKUP(VLOOKUP($B19,'Concrete Canoe'!$Q$4:$S$21,3,0),$B$29:$U$37,2,0),C$38)</f>
        <v>25</v>
      </c>
      <c r="D19" s="41">
        <f>IF(VLOOKUP($B19,GeoWall!$B$4:$D$21,3,0)&lt;=9,VLOOKUP(VLOOKUP($B19,GeoWall!$B$4:$D$21,3,0),$B$29:$U$37,3,0),D$38)</f>
        <v>40</v>
      </c>
      <c r="E19" s="41">
        <f>IF(VLOOKUP($B19,Surveying!$C$4:$E$21,3,0)&lt;=9,VLOOKUP(VLOOKUP($B19,Surveying!$C$4:$E$21,3,0),$B$29:$U$37,4,0),E$38)</f>
        <v>15</v>
      </c>
      <c r="F19" s="41">
        <f>IF(VLOOKUP($B19,'Technical Paper'!$C$4:$E$21,3,0)&lt;=9,VLOOKUP(VLOOKUP($B19,'Technical Paper'!$C$4:$E$21,3,0),$B$29:$U$37,5,0),F$38)</f>
        <v>40</v>
      </c>
      <c r="G19" s="74">
        <v>0</v>
      </c>
      <c r="H19" s="41">
        <f>IF(VLOOKUP($B19,Environmental!$J$4:$L$21,3,0)&lt;=9,VLOOKUP(VLOOKUP($B19,Environmental!$J$4:$L$21,3,0),$B$29:$U$37,7,0),H$38)</f>
        <v>25</v>
      </c>
      <c r="I19" s="41">
        <v>0</v>
      </c>
      <c r="J19" s="74">
        <f>IF(VLOOKUP($B19,'Timber Strong Design Build'!$B$4:$C$21,2,0)&lt;=9,VLOOKUP(VLOOKUP($B19,'Timber Strong Design Build'!$B$4:$C$21,2,0),$B$29:$U$37,9,0),J$38)</f>
        <v>25</v>
      </c>
      <c r="K19" s="74">
        <v>0</v>
      </c>
      <c r="L19" s="41">
        <f>IF(VLOOKUP($B19,Sports!$B$4:$C$21,2,0)&lt;=4,VLOOKUP(VLOOKUP($B19,Sports!$B$4:$C$21,2,0),$B$29:$U$37,11,0),L$38)</f>
        <v>10</v>
      </c>
      <c r="M19" s="41">
        <f>IF(VLOOKUP($B19,Sports!$F$4:$G$21,2,0)&lt;=4,VLOOKUP(VLOOKUP($B19,Sports!$F$4:$G$21,2,0),$B$29:$U$37,12,0),M$38)</f>
        <v>10</v>
      </c>
      <c r="N19" s="41">
        <f>IF(VLOOKUP($B19,Sports!$J$4:$K$21,2,0)&lt;=4,VLOOKUP(VLOOKUP($B19,Sports!$J$4:$K$21,2,0),$B$29:$U$37,13,0),N$38)</f>
        <v>10</v>
      </c>
      <c r="O19" s="41">
        <f>IF(VLOOKUP($B19,Sports!$N$4:$O$21,2,0)&lt;=4,VLOOKUP(VLOOKUP($B19,Sports!$N$4:$O$21,2,0),$B$29:$U$37,14,0),O$38)</f>
        <v>10</v>
      </c>
      <c r="P19" s="41">
        <f>IF(VLOOKUP($B19,Miscellaneous!$B$3:$C$21,2,0)&lt;=4,VLOOKUP(VLOOKUP($B19,Miscellaneous!$B$3:$C$21,2,0),$B$29:$U$37,15,0),P$38)</f>
        <v>5</v>
      </c>
      <c r="Q19" s="41">
        <f>IF(VLOOKUP($B19,Miscellaneous!$F$3:$G$21,2,0)&lt;=4,VLOOKUP(VLOOKUP($B19,Miscellaneous!$F$3:$G$21,2,0),$B$29:$U$37,16,0),Q$38)</f>
        <v>10</v>
      </c>
      <c r="R19" s="41">
        <f>IF(VLOOKUP($B19,Miscellaneous!$J$3:$K$21,2,0)&lt;=4,VLOOKUP(VLOOKUP($B19,Miscellaneous!$J$3:$K$21,2,0),$B$29:$U$37,17,0),R$38)</f>
        <v>35</v>
      </c>
      <c r="S19" s="41">
        <f>IF(VLOOKUP($B19,Miscellaneous!$N$3:$O$21,2,0)&lt;=4,VLOOKUP(VLOOKUP($B19,Miscellaneous!$N$3:$O$21,2,0),$B$29:$U$37,18,0),S$38)</f>
        <v>5</v>
      </c>
      <c r="T19" s="41">
        <f>IF(VLOOKUP($B19,Miscellaneous!$R$3:$S$21,2,0)&lt;=4,VLOOKUP(VLOOKUP($B19,Miscellaneous!$R$3:$S$21,2,0),$B$29:$U$37,19,0),T$38)</f>
        <v>40</v>
      </c>
      <c r="U19" s="74">
        <v>0</v>
      </c>
      <c r="V19" s="77">
        <f t="shared" si="0"/>
        <v>280</v>
      </c>
      <c r="W19" s="80">
        <f t="shared" si="1"/>
        <v>17</v>
      </c>
    </row>
    <row r="20" spans="2:23" ht="15.75" customHeight="1" thickBot="1" x14ac:dyDescent="0.25">
      <c r="B20" s="203" t="s">
        <v>40</v>
      </c>
      <c r="C20" s="204">
        <f>IF(VLOOKUP($B20,'Concrete Canoe'!$Q$4:$S$21,3,0)&lt;=9,VLOOKUP(VLOOKUP($B20,'Concrete Canoe'!$Q$4:$S$21,3,0),$B$29:$U$37,2,0),C$38)</f>
        <v>25</v>
      </c>
      <c r="D20" s="204">
        <f>IF(VLOOKUP($B20,GeoWall!$B$4:$D$21,3,0)&lt;=9,VLOOKUP(VLOOKUP($B20,GeoWall!$B$4:$D$21,3,0),$B$29:$U$37,3,0),D$38)</f>
        <v>25</v>
      </c>
      <c r="E20" s="204">
        <f>IF(VLOOKUP($B20,Surveying!$C$4:$E$21,3,0)&lt;=9,VLOOKUP(VLOOKUP($B20,Surveying!$C$4:$E$21,3,0),$B$29:$U$37,4,0),E$38)</f>
        <v>15</v>
      </c>
      <c r="F20" s="204">
        <f>IF(VLOOKUP($B20,'Technical Paper'!$C$4:$E$21,3,0)&lt;=9,VLOOKUP(VLOOKUP($B20,'Technical Paper'!$C$4:$E$21,3,0),$B$29:$U$37,5,0),F$38)</f>
        <v>15</v>
      </c>
      <c r="G20" s="204">
        <f>IF(VLOOKUP($B20,Transportation!$J$4:$L$21,3,0)&lt;=9,VLOOKUP(VLOOKUP($B20,Transportation!$J$4:$L$21,3,0),$B$29:$U$37,6,0),G$38)</f>
        <v>25</v>
      </c>
      <c r="H20" s="204">
        <f>IF(VLOOKUP($B20,Environmental!$J$4:$L$21,3,0)&lt;=9,VLOOKUP(VLOOKUP($B20,Environmental!$J$4:$L$21,3,0),$B$29:$U$37,7,0),H$38)</f>
        <v>25</v>
      </c>
      <c r="I20" s="204">
        <f>IF(VLOOKUP($B20,Collaboration!$A$19:$K$36,11,0)&lt;=9,VLOOKUP(VLOOKUP($B20,Collaboration!$A$19:$K$36,11,0),$B$29:$U$37,8,0),I$38)</f>
        <v>10</v>
      </c>
      <c r="J20" s="205">
        <f>IF(VLOOKUP($B20,'Timber Strong Design Build'!$B$4:$C$21,2,0)&lt;=9,VLOOKUP(VLOOKUP($B20,'Timber Strong Design Build'!$B$4:$C$21,2,0),$B$29:$U$37,9,0),J$38)</f>
        <v>25</v>
      </c>
      <c r="K20" s="204">
        <f>IF(VLOOKUP($B20,'Sustainable Dam'!$A$2:$K$18,11,0)&lt;=9,VLOOKUP(VLOOKUP($B20,'Sustainable Dam'!$A$2:$K$18,11,0),$B$29:$U$37,10,0),K$38)</f>
        <v>25</v>
      </c>
      <c r="L20" s="204">
        <f>IF(VLOOKUP($B20,Sports!$B$4:$C$21,2,0)&lt;=4,VLOOKUP(VLOOKUP($B20,Sports!$B$4:$C$21,2,0),$B$29:$U$37,11,0),L$38)</f>
        <v>10</v>
      </c>
      <c r="M20" s="204">
        <f>IF(VLOOKUP($B20,Sports!$F$4:$G$21,2,0)&lt;=4,VLOOKUP(VLOOKUP($B20,Sports!$F$4:$G$21,2,0),$B$29:$U$37,12,0),M$38)</f>
        <v>10</v>
      </c>
      <c r="N20" s="204">
        <f>IF(VLOOKUP($B20,Sports!$J$4:$K$21,2,0)&lt;=4,VLOOKUP(VLOOKUP($B20,Sports!$J$4:$K$21,2,0),$B$29:$U$37,13,0),N$38)</f>
        <v>10</v>
      </c>
      <c r="O20" s="204">
        <f>IF(VLOOKUP($B20,Sports!$N$4:$O$21,2,0)&lt;=4,VLOOKUP(VLOOKUP($B20,Sports!$N$4:$O$21,2,0),$B$29:$U$37,14,0),O$38)</f>
        <v>10</v>
      </c>
      <c r="P20" s="204">
        <f>IF(VLOOKUP($B20,Miscellaneous!$B$3:$C$21,2,0)&lt;=4,VLOOKUP(VLOOKUP($B20,Miscellaneous!$B$3:$C$21,2,0),$B$29:$U$37,15,0),P$38)</f>
        <v>5</v>
      </c>
      <c r="Q20" s="204">
        <f>IF(VLOOKUP($B20,Miscellaneous!$F$3:$G$21,2,0)&lt;=4,VLOOKUP(VLOOKUP($B20,Miscellaneous!$F$3:$G$21,2,0),$B$29:$U$37,16,0),Q$38)</f>
        <v>10</v>
      </c>
      <c r="R20" s="204">
        <f>IF(VLOOKUP($B20,Miscellaneous!$J$3:$K$21,2,0)&lt;=4,VLOOKUP(VLOOKUP($B20,Miscellaneous!$J$3:$K$21,2,0),$B$29:$U$37,17,0),R$38)</f>
        <v>10</v>
      </c>
      <c r="S20" s="204">
        <f>IF(VLOOKUP($B20,Miscellaneous!$N$3:$O$21,2,0)&lt;=4,VLOOKUP(VLOOKUP($B20,Miscellaneous!$N$3:$O$21,2,0),$B$29:$U$37,18,0),S$38)</f>
        <v>5</v>
      </c>
      <c r="T20" s="204">
        <f>IF(VLOOKUP($B20,Miscellaneous!$R$3:$S$21,2,0)&lt;=4,VLOOKUP(VLOOKUP($B20,Miscellaneous!$R$3:$S$21,2,0),$B$29:$U$37,19,0),T$38)</f>
        <v>10</v>
      </c>
      <c r="U20" s="205">
        <v>5</v>
      </c>
      <c r="V20" s="206">
        <f t="shared" si="0"/>
        <v>250</v>
      </c>
      <c r="W20" s="207">
        <f t="shared" si="1"/>
        <v>18</v>
      </c>
    </row>
    <row r="21" spans="2:23" ht="15.75" customHeight="1" x14ac:dyDescent="0.2"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9"/>
      <c r="W21" s="209"/>
    </row>
    <row r="22" spans="2:23" ht="15.75" customHeight="1" x14ac:dyDescent="0.2"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  <c r="W22" s="5"/>
    </row>
    <row r="23" spans="2:23" ht="15.75" customHeight="1" x14ac:dyDescent="0.2"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  <c r="W23" s="5"/>
    </row>
    <row r="24" spans="2:23" ht="15.75" customHeight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"/>
      <c r="W24" s="5"/>
    </row>
    <row r="25" spans="2:23" ht="15.75" customHeight="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5"/>
      <c r="W25" s="5"/>
    </row>
    <row r="26" spans="2:23" ht="15.75" customHeight="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"/>
      <c r="W26" s="5"/>
    </row>
    <row r="27" spans="2:23" ht="15.75" customHeight="1" x14ac:dyDescent="0.2">
      <c r="C27" s="219" t="s">
        <v>227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5"/>
    </row>
    <row r="28" spans="2:23" ht="25.5" x14ac:dyDescent="0.2">
      <c r="B28" s="210"/>
      <c r="C28" s="211" t="s">
        <v>228</v>
      </c>
      <c r="D28" s="212" t="s">
        <v>9</v>
      </c>
      <c r="E28" s="212" t="s">
        <v>11</v>
      </c>
      <c r="F28" s="212" t="s">
        <v>12</v>
      </c>
      <c r="G28" s="212" t="s">
        <v>13</v>
      </c>
      <c r="H28" s="212" t="s">
        <v>14</v>
      </c>
      <c r="I28" s="213" t="s">
        <v>15</v>
      </c>
      <c r="J28" s="212" t="s">
        <v>17</v>
      </c>
      <c r="K28" s="212" t="s">
        <v>18</v>
      </c>
      <c r="L28" s="211" t="s">
        <v>19</v>
      </c>
      <c r="M28" s="214" t="s">
        <v>20</v>
      </c>
      <c r="N28" s="211" t="s">
        <v>23</v>
      </c>
      <c r="O28" s="211" t="s">
        <v>24</v>
      </c>
      <c r="P28" s="211" t="s">
        <v>25</v>
      </c>
      <c r="Q28" s="211" t="s">
        <v>26</v>
      </c>
      <c r="R28" s="211" t="s">
        <v>28</v>
      </c>
      <c r="S28" s="211" t="s">
        <v>29</v>
      </c>
      <c r="T28" s="211" t="s">
        <v>30</v>
      </c>
      <c r="U28" s="215" t="s">
        <v>31</v>
      </c>
      <c r="V28" s="211" t="s">
        <v>32</v>
      </c>
      <c r="W28" s="5"/>
    </row>
    <row r="29" spans="2:23" ht="15.75" customHeight="1" x14ac:dyDescent="0.2">
      <c r="B29" s="151">
        <v>1</v>
      </c>
      <c r="C29" s="152">
        <v>200</v>
      </c>
      <c r="D29" s="152">
        <v>150</v>
      </c>
      <c r="E29" s="152">
        <v>100</v>
      </c>
      <c r="F29" s="152">
        <v>125</v>
      </c>
      <c r="G29" s="152">
        <v>150</v>
      </c>
      <c r="H29" s="152">
        <v>150</v>
      </c>
      <c r="I29" s="152">
        <v>60</v>
      </c>
      <c r="J29" s="152">
        <v>150</v>
      </c>
      <c r="K29" s="152">
        <v>100</v>
      </c>
      <c r="L29" s="152">
        <v>50</v>
      </c>
      <c r="M29" s="152">
        <v>50</v>
      </c>
      <c r="N29" s="152">
        <v>50</v>
      </c>
      <c r="O29" s="152">
        <v>50</v>
      </c>
      <c r="P29" s="152">
        <v>30</v>
      </c>
      <c r="Q29" s="152">
        <v>50</v>
      </c>
      <c r="R29" s="152">
        <v>50</v>
      </c>
      <c r="S29" s="152">
        <v>30</v>
      </c>
      <c r="T29" s="152">
        <v>50</v>
      </c>
      <c r="U29" s="216">
        <v>75</v>
      </c>
      <c r="V29" s="152">
        <f t="shared" ref="V29:V39" si="2">SUM(C29:U29)</f>
        <v>1670</v>
      </c>
      <c r="W29" s="5"/>
    </row>
    <row r="30" spans="2:23" ht="15.75" customHeight="1" x14ac:dyDescent="0.2">
      <c r="B30" s="151">
        <v>2</v>
      </c>
      <c r="C30" s="152">
        <v>150</v>
      </c>
      <c r="D30" s="152">
        <v>125</v>
      </c>
      <c r="E30" s="152">
        <v>90</v>
      </c>
      <c r="F30" s="152">
        <v>100</v>
      </c>
      <c r="G30" s="152">
        <v>125</v>
      </c>
      <c r="H30" s="152">
        <v>125</v>
      </c>
      <c r="I30" s="152">
        <v>50</v>
      </c>
      <c r="J30" s="152">
        <v>125</v>
      </c>
      <c r="K30" s="152">
        <v>90</v>
      </c>
      <c r="L30" s="152">
        <v>40</v>
      </c>
      <c r="M30" s="152">
        <v>40</v>
      </c>
      <c r="N30" s="152">
        <v>40</v>
      </c>
      <c r="O30" s="152">
        <v>40</v>
      </c>
      <c r="P30" s="152">
        <v>25</v>
      </c>
      <c r="Q30" s="152">
        <v>40</v>
      </c>
      <c r="R30" s="152">
        <v>40</v>
      </c>
      <c r="S30" s="152">
        <v>25</v>
      </c>
      <c r="T30" s="152">
        <v>40</v>
      </c>
      <c r="U30" s="216">
        <v>65</v>
      </c>
      <c r="V30" s="152">
        <f t="shared" si="2"/>
        <v>1375</v>
      </c>
      <c r="W30" s="5"/>
    </row>
    <row r="31" spans="2:23" ht="15.75" customHeight="1" x14ac:dyDescent="0.2">
      <c r="B31" s="151">
        <v>3</v>
      </c>
      <c r="C31" s="152">
        <v>125</v>
      </c>
      <c r="D31" s="152">
        <v>100</v>
      </c>
      <c r="E31" s="152">
        <v>80</v>
      </c>
      <c r="F31" s="152">
        <v>90</v>
      </c>
      <c r="G31" s="152">
        <v>100</v>
      </c>
      <c r="H31" s="152">
        <v>100</v>
      </c>
      <c r="I31" s="152">
        <v>40</v>
      </c>
      <c r="J31" s="152">
        <v>100</v>
      </c>
      <c r="K31" s="152">
        <v>80</v>
      </c>
      <c r="L31" s="152">
        <v>35</v>
      </c>
      <c r="M31" s="152">
        <v>35</v>
      </c>
      <c r="N31" s="152">
        <v>35</v>
      </c>
      <c r="O31" s="152">
        <v>35</v>
      </c>
      <c r="P31" s="152">
        <v>20</v>
      </c>
      <c r="Q31" s="152">
        <v>35</v>
      </c>
      <c r="R31" s="152">
        <v>35</v>
      </c>
      <c r="S31" s="152">
        <v>20</v>
      </c>
      <c r="T31" s="152">
        <v>35</v>
      </c>
      <c r="U31" s="216">
        <v>55</v>
      </c>
      <c r="V31" s="152">
        <f t="shared" si="2"/>
        <v>1155</v>
      </c>
      <c r="W31" s="5"/>
    </row>
    <row r="32" spans="2:23" ht="15.75" customHeight="1" x14ac:dyDescent="0.2">
      <c r="B32" s="151">
        <v>4</v>
      </c>
      <c r="C32" s="152">
        <v>100</v>
      </c>
      <c r="D32" s="152">
        <v>90</v>
      </c>
      <c r="E32" s="152">
        <v>70</v>
      </c>
      <c r="F32" s="152">
        <v>80</v>
      </c>
      <c r="G32" s="152">
        <v>90</v>
      </c>
      <c r="H32" s="152">
        <v>90</v>
      </c>
      <c r="I32" s="152">
        <v>30</v>
      </c>
      <c r="J32" s="152">
        <v>90</v>
      </c>
      <c r="K32" s="152">
        <v>70</v>
      </c>
      <c r="L32" s="152">
        <v>30</v>
      </c>
      <c r="M32" s="152">
        <v>30</v>
      </c>
      <c r="N32" s="152">
        <v>30</v>
      </c>
      <c r="O32" s="152">
        <v>30</v>
      </c>
      <c r="P32" s="152">
        <v>15</v>
      </c>
      <c r="Q32" s="152">
        <v>30</v>
      </c>
      <c r="R32" s="152">
        <v>30</v>
      </c>
      <c r="S32" s="152">
        <v>15</v>
      </c>
      <c r="T32" s="152">
        <v>30</v>
      </c>
      <c r="U32" s="216">
        <v>50</v>
      </c>
      <c r="V32" s="152">
        <f t="shared" si="2"/>
        <v>1000</v>
      </c>
      <c r="W32" s="5"/>
    </row>
    <row r="33" spans="2:23" ht="15.75" customHeight="1" x14ac:dyDescent="0.2">
      <c r="B33" s="151">
        <v>5</v>
      </c>
      <c r="C33" s="152">
        <v>90</v>
      </c>
      <c r="D33" s="152">
        <v>80</v>
      </c>
      <c r="E33" s="152">
        <v>60</v>
      </c>
      <c r="F33" s="152">
        <v>70</v>
      </c>
      <c r="G33" s="152">
        <v>80</v>
      </c>
      <c r="H33" s="152">
        <v>80</v>
      </c>
      <c r="I33" s="152">
        <v>25</v>
      </c>
      <c r="J33" s="152">
        <v>80</v>
      </c>
      <c r="K33" s="152">
        <v>60</v>
      </c>
      <c r="L33" s="217">
        <v>10</v>
      </c>
      <c r="M33" s="217">
        <v>10</v>
      </c>
      <c r="N33" s="217">
        <v>10</v>
      </c>
      <c r="O33" s="217">
        <v>10</v>
      </c>
      <c r="P33" s="217">
        <v>5</v>
      </c>
      <c r="Q33" s="217"/>
      <c r="R33" s="217">
        <v>10</v>
      </c>
      <c r="S33" s="217">
        <v>5</v>
      </c>
      <c r="T33" s="217">
        <v>5</v>
      </c>
      <c r="U33" s="216">
        <v>40</v>
      </c>
      <c r="V33" s="152">
        <f t="shared" si="2"/>
        <v>730</v>
      </c>
      <c r="W33" s="5"/>
    </row>
    <row r="34" spans="2:23" ht="15.75" customHeight="1" x14ac:dyDescent="0.2">
      <c r="B34" s="151">
        <v>6</v>
      </c>
      <c r="C34" s="152">
        <v>80</v>
      </c>
      <c r="D34" s="152">
        <v>70</v>
      </c>
      <c r="E34" s="152">
        <v>50</v>
      </c>
      <c r="F34" s="152">
        <v>60</v>
      </c>
      <c r="G34" s="152">
        <v>70</v>
      </c>
      <c r="H34" s="152">
        <v>70</v>
      </c>
      <c r="I34" s="152">
        <v>20</v>
      </c>
      <c r="J34" s="152">
        <v>70</v>
      </c>
      <c r="K34" s="152">
        <v>50</v>
      </c>
      <c r="L34" s="217">
        <v>10</v>
      </c>
      <c r="M34" s="217">
        <v>10</v>
      </c>
      <c r="N34" s="217">
        <v>10</v>
      </c>
      <c r="O34" s="217">
        <v>10</v>
      </c>
      <c r="P34" s="217">
        <v>5</v>
      </c>
      <c r="Q34" s="217"/>
      <c r="R34" s="217">
        <v>10</v>
      </c>
      <c r="S34" s="217">
        <v>5</v>
      </c>
      <c r="T34" s="217">
        <v>5</v>
      </c>
      <c r="U34" s="216">
        <v>35</v>
      </c>
      <c r="V34" s="152">
        <f t="shared" si="2"/>
        <v>640</v>
      </c>
      <c r="W34" s="5"/>
    </row>
    <row r="35" spans="2:23" ht="15.75" customHeight="1" x14ac:dyDescent="0.2">
      <c r="B35" s="151">
        <v>7</v>
      </c>
      <c r="C35" s="152">
        <v>70</v>
      </c>
      <c r="D35" s="152">
        <v>60</v>
      </c>
      <c r="E35" s="152">
        <v>40</v>
      </c>
      <c r="F35" s="152">
        <v>50</v>
      </c>
      <c r="G35" s="152">
        <v>60</v>
      </c>
      <c r="H35" s="152">
        <v>60</v>
      </c>
      <c r="I35" s="217">
        <v>10</v>
      </c>
      <c r="J35" s="152">
        <v>60</v>
      </c>
      <c r="K35" s="152">
        <v>40</v>
      </c>
      <c r="L35" s="217">
        <v>10</v>
      </c>
      <c r="M35" s="217">
        <v>10</v>
      </c>
      <c r="N35" s="217">
        <v>10</v>
      </c>
      <c r="O35" s="217">
        <v>10</v>
      </c>
      <c r="P35" s="217">
        <v>5</v>
      </c>
      <c r="Q35" s="217"/>
      <c r="R35" s="217">
        <v>10</v>
      </c>
      <c r="S35" s="217">
        <v>5</v>
      </c>
      <c r="T35" s="217">
        <v>5</v>
      </c>
      <c r="U35" s="216">
        <v>30</v>
      </c>
      <c r="V35" s="152">
        <f t="shared" si="2"/>
        <v>545</v>
      </c>
      <c r="W35" s="5"/>
    </row>
    <row r="36" spans="2:23" ht="15.75" customHeight="1" x14ac:dyDescent="0.2">
      <c r="B36" s="151">
        <v>8</v>
      </c>
      <c r="C36" s="152">
        <v>60</v>
      </c>
      <c r="D36" s="152">
        <v>50</v>
      </c>
      <c r="E36" s="152">
        <v>30</v>
      </c>
      <c r="F36" s="152">
        <v>40</v>
      </c>
      <c r="G36" s="152">
        <v>50</v>
      </c>
      <c r="H36" s="152">
        <v>50</v>
      </c>
      <c r="I36" s="217">
        <v>10</v>
      </c>
      <c r="J36" s="152">
        <v>50</v>
      </c>
      <c r="K36" s="152">
        <v>30</v>
      </c>
      <c r="L36" s="217">
        <v>10</v>
      </c>
      <c r="M36" s="217">
        <v>10</v>
      </c>
      <c r="N36" s="217">
        <v>10</v>
      </c>
      <c r="O36" s="217">
        <v>10</v>
      </c>
      <c r="P36" s="217">
        <v>5</v>
      </c>
      <c r="Q36" s="217">
        <v>5</v>
      </c>
      <c r="R36" s="217">
        <v>10</v>
      </c>
      <c r="S36" s="217">
        <v>5</v>
      </c>
      <c r="T36" s="217">
        <v>5</v>
      </c>
      <c r="U36" s="216">
        <v>25</v>
      </c>
      <c r="V36" s="152">
        <f t="shared" si="2"/>
        <v>465</v>
      </c>
      <c r="W36" s="5"/>
    </row>
    <row r="37" spans="2:23" ht="15.75" customHeight="1" x14ac:dyDescent="0.2">
      <c r="B37" s="151">
        <v>9</v>
      </c>
      <c r="C37" s="152">
        <v>50</v>
      </c>
      <c r="D37" s="152">
        <v>40</v>
      </c>
      <c r="E37" s="152">
        <v>25</v>
      </c>
      <c r="F37" s="152">
        <v>30</v>
      </c>
      <c r="G37" s="152">
        <v>40</v>
      </c>
      <c r="H37" s="152">
        <v>40</v>
      </c>
      <c r="I37" s="217">
        <v>10</v>
      </c>
      <c r="J37" s="152">
        <v>40</v>
      </c>
      <c r="K37" s="152">
        <v>25</v>
      </c>
      <c r="L37" s="217">
        <v>10</v>
      </c>
      <c r="M37" s="217">
        <v>10</v>
      </c>
      <c r="N37" s="217">
        <v>10</v>
      </c>
      <c r="O37" s="217">
        <v>10</v>
      </c>
      <c r="P37" s="217">
        <v>5</v>
      </c>
      <c r="Q37" s="217">
        <v>5</v>
      </c>
      <c r="R37" s="217">
        <v>10</v>
      </c>
      <c r="S37" s="217">
        <v>5</v>
      </c>
      <c r="T37" s="217">
        <v>5</v>
      </c>
      <c r="U37" s="216">
        <v>20</v>
      </c>
      <c r="V37" s="152">
        <f t="shared" si="2"/>
        <v>390</v>
      </c>
      <c r="W37" s="5"/>
    </row>
    <row r="38" spans="2:23" ht="15.75" customHeight="1" x14ac:dyDescent="0.2">
      <c r="B38" s="151" t="s">
        <v>118</v>
      </c>
      <c r="C38" s="152">
        <v>25</v>
      </c>
      <c r="D38" s="152">
        <v>25</v>
      </c>
      <c r="E38" s="152">
        <v>15</v>
      </c>
      <c r="F38" s="152">
        <v>15</v>
      </c>
      <c r="G38" s="152">
        <v>25</v>
      </c>
      <c r="H38" s="152">
        <v>25</v>
      </c>
      <c r="I38" s="218">
        <v>10</v>
      </c>
      <c r="J38" s="152">
        <v>25</v>
      </c>
      <c r="K38" s="152">
        <v>15</v>
      </c>
      <c r="L38" s="152">
        <v>10</v>
      </c>
      <c r="M38" s="152">
        <v>10</v>
      </c>
      <c r="N38" s="152">
        <v>10</v>
      </c>
      <c r="O38" s="152">
        <v>10</v>
      </c>
      <c r="P38" s="152">
        <v>5</v>
      </c>
      <c r="Q38" s="218">
        <v>10</v>
      </c>
      <c r="R38" s="152">
        <v>10</v>
      </c>
      <c r="S38" s="152">
        <v>5</v>
      </c>
      <c r="T38" s="218">
        <v>10</v>
      </c>
      <c r="U38" s="216">
        <v>5</v>
      </c>
      <c r="V38" s="152">
        <f t="shared" si="2"/>
        <v>265</v>
      </c>
      <c r="W38" s="5"/>
    </row>
    <row r="39" spans="2:23" ht="15.75" customHeight="1" x14ac:dyDescent="0.2">
      <c r="B39" s="151" t="s">
        <v>229</v>
      </c>
      <c r="C39" s="152">
        <v>0</v>
      </c>
      <c r="D39" s="152">
        <v>0</v>
      </c>
      <c r="E39" s="152">
        <v>0</v>
      </c>
      <c r="F39" s="152">
        <v>0</v>
      </c>
      <c r="G39" s="152">
        <v>0</v>
      </c>
      <c r="H39" s="152">
        <v>0</v>
      </c>
      <c r="I39" s="152">
        <v>0</v>
      </c>
      <c r="J39" s="152">
        <v>0</v>
      </c>
      <c r="K39" s="152">
        <v>0</v>
      </c>
      <c r="L39" s="152">
        <v>0</v>
      </c>
      <c r="M39" s="152">
        <v>0</v>
      </c>
      <c r="N39" s="152">
        <v>0</v>
      </c>
      <c r="O39" s="152">
        <v>0</v>
      </c>
      <c r="P39" s="152">
        <v>0</v>
      </c>
      <c r="Q39" s="152">
        <v>0</v>
      </c>
      <c r="R39" s="152">
        <v>0</v>
      </c>
      <c r="S39" s="152">
        <v>0</v>
      </c>
      <c r="T39" s="152">
        <v>0</v>
      </c>
      <c r="U39" s="216">
        <v>0</v>
      </c>
      <c r="V39" s="152">
        <f t="shared" si="2"/>
        <v>0</v>
      </c>
      <c r="W39" s="5"/>
    </row>
    <row r="40" spans="2:23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"/>
      <c r="W40" s="5"/>
    </row>
    <row r="41" spans="2:23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"/>
      <c r="W41" s="5"/>
    </row>
    <row r="42" spans="2:23" ht="12.75" x14ac:dyDescent="0.2">
      <c r="B42" s="2"/>
      <c r="C42" s="2"/>
      <c r="D42" s="2"/>
      <c r="E42" s="2"/>
      <c r="F42" s="2"/>
      <c r="G42" s="2"/>
      <c r="H42" s="2"/>
      <c r="I42" s="15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"/>
      <c r="W42" s="5"/>
    </row>
    <row r="43" spans="2:23" ht="12.75" x14ac:dyDescent="0.2">
      <c r="B43" s="2"/>
      <c r="C43" s="2"/>
      <c r="D43" s="2"/>
      <c r="E43" s="2"/>
      <c r="F43" s="2"/>
      <c r="G43" s="2"/>
      <c r="H43" s="2"/>
      <c r="I43" s="15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"/>
      <c r="W43" s="5"/>
    </row>
    <row r="44" spans="2:23" ht="12.75" x14ac:dyDescent="0.2">
      <c r="B44" s="2"/>
      <c r="C44" s="2"/>
      <c r="D44" s="2"/>
      <c r="E44" s="2"/>
      <c r="F44" s="2"/>
      <c r="G44" s="2"/>
      <c r="H44" s="2"/>
      <c r="I44" s="15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"/>
      <c r="W44" s="5"/>
    </row>
    <row r="45" spans="2:23" ht="12.75" x14ac:dyDescent="0.2">
      <c r="B45" s="2"/>
      <c r="C45" s="2"/>
      <c r="D45" s="2"/>
      <c r="E45" s="2"/>
      <c r="F45" s="2"/>
      <c r="G45" s="2"/>
      <c r="H45" s="2"/>
      <c r="I45" s="15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5"/>
      <c r="W45" s="5"/>
    </row>
    <row r="46" spans="2:23" ht="12.75" x14ac:dyDescent="0.2">
      <c r="B46" s="2"/>
      <c r="C46" s="2"/>
      <c r="D46" s="2"/>
      <c r="E46" s="2"/>
      <c r="F46" s="2"/>
      <c r="G46" s="2"/>
      <c r="H46" s="2"/>
      <c r="I46" s="15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"/>
      <c r="W46" s="5"/>
    </row>
    <row r="47" spans="2:23" ht="12.75" x14ac:dyDescent="0.2">
      <c r="B47" s="2"/>
      <c r="C47" s="2"/>
      <c r="D47" s="2"/>
      <c r="E47" s="2"/>
      <c r="F47" s="2"/>
      <c r="G47" s="2"/>
      <c r="H47" s="2"/>
      <c r="I47" s="15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"/>
      <c r="W47" s="5"/>
    </row>
    <row r="48" spans="2:23" ht="12.75" x14ac:dyDescent="0.2">
      <c r="B48" s="2"/>
      <c r="C48" s="2"/>
      <c r="D48" s="2"/>
      <c r="E48" s="2"/>
      <c r="F48" s="2"/>
      <c r="G48" s="2"/>
      <c r="H48" s="2"/>
      <c r="I48" s="15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5"/>
      <c r="W48" s="5"/>
    </row>
    <row r="49" spans="2:23" ht="12.75" x14ac:dyDescent="0.2">
      <c r="B49" s="2"/>
      <c r="C49" s="2"/>
      <c r="D49" s="2"/>
      <c r="E49" s="2"/>
      <c r="F49" s="2"/>
      <c r="G49" s="2"/>
      <c r="H49" s="2"/>
      <c r="I49" s="15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5"/>
      <c r="W49" s="5"/>
    </row>
    <row r="50" spans="2:23" ht="12.75" x14ac:dyDescent="0.2">
      <c r="B50" s="2"/>
      <c r="C50" s="2"/>
      <c r="D50" s="2"/>
      <c r="E50" s="2"/>
      <c r="F50" s="2"/>
      <c r="G50" s="2"/>
      <c r="H50" s="2"/>
      <c r="I50" s="15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5"/>
      <c r="W50" s="5"/>
    </row>
    <row r="51" spans="2:23" ht="12.75" x14ac:dyDescent="0.2">
      <c r="B51" s="2"/>
      <c r="C51" s="2"/>
      <c r="D51" s="2"/>
      <c r="E51" s="2"/>
      <c r="F51" s="2"/>
      <c r="G51" s="2"/>
      <c r="H51" s="2"/>
      <c r="I51" s="15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5"/>
      <c r="W51" s="5"/>
    </row>
    <row r="52" spans="2:23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5"/>
      <c r="W52" s="5"/>
    </row>
    <row r="53" spans="2:23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5"/>
      <c r="W53" s="5"/>
    </row>
    <row r="54" spans="2:23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5"/>
      <c r="W54" s="5"/>
    </row>
    <row r="55" spans="2:23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5"/>
      <c r="W55" s="5"/>
    </row>
    <row r="56" spans="2:23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5"/>
      <c r="W56" s="5"/>
    </row>
    <row r="57" spans="2:23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5"/>
      <c r="W57" s="5"/>
    </row>
    <row r="58" spans="2:23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5"/>
      <c r="W58" s="5"/>
    </row>
    <row r="59" spans="2:23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5"/>
      <c r="W59" s="5"/>
    </row>
    <row r="60" spans="2:23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5"/>
      <c r="W60" s="5"/>
    </row>
    <row r="61" spans="2:23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5"/>
      <c r="W61" s="5"/>
    </row>
    <row r="62" spans="2:23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5"/>
      <c r="W62" s="5"/>
    </row>
    <row r="63" spans="2:23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5"/>
      <c r="W63" s="5"/>
    </row>
    <row r="64" spans="2:23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5"/>
      <c r="W64" s="5"/>
    </row>
    <row r="65" spans="2:23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5"/>
      <c r="W65" s="5"/>
    </row>
    <row r="66" spans="2:23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5"/>
      <c r="W66" s="5"/>
    </row>
    <row r="67" spans="2:23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5"/>
      <c r="W67" s="5"/>
    </row>
    <row r="68" spans="2:23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5"/>
      <c r="W68" s="5"/>
    </row>
    <row r="69" spans="2:23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5"/>
      <c r="W69" s="5"/>
    </row>
    <row r="70" spans="2:23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5"/>
      <c r="W70" s="5"/>
    </row>
    <row r="71" spans="2:23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5"/>
      <c r="W71" s="5"/>
    </row>
    <row r="72" spans="2:23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5"/>
      <c r="W72" s="5"/>
    </row>
    <row r="73" spans="2:23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5"/>
      <c r="W73" s="5"/>
    </row>
    <row r="74" spans="2:23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5"/>
      <c r="W74" s="5"/>
    </row>
    <row r="75" spans="2:23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5"/>
      <c r="W75" s="5"/>
    </row>
    <row r="76" spans="2:23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5"/>
      <c r="W76" s="5"/>
    </row>
    <row r="77" spans="2:23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5"/>
      <c r="W77" s="5"/>
    </row>
    <row r="78" spans="2:23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</row>
    <row r="79" spans="2:23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5"/>
      <c r="W79" s="5"/>
    </row>
    <row r="80" spans="2:23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5"/>
      <c r="W80" s="5"/>
    </row>
    <row r="81" spans="2:23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5"/>
      <c r="W81" s="5"/>
    </row>
    <row r="82" spans="2:23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5"/>
      <c r="W82" s="5"/>
    </row>
    <row r="83" spans="2:23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5"/>
      <c r="W83" s="5"/>
    </row>
    <row r="84" spans="2:23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5"/>
      <c r="W84" s="5"/>
    </row>
    <row r="85" spans="2:23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5"/>
      <c r="W85" s="5"/>
    </row>
    <row r="86" spans="2:23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5"/>
      <c r="W86" s="5"/>
    </row>
    <row r="87" spans="2:23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5"/>
      <c r="W87" s="5"/>
    </row>
    <row r="88" spans="2:23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5"/>
      <c r="W88" s="5"/>
    </row>
    <row r="89" spans="2:23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5"/>
      <c r="W89" s="5"/>
    </row>
    <row r="90" spans="2:23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5"/>
      <c r="W90" s="5"/>
    </row>
    <row r="91" spans="2:23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5"/>
      <c r="W91" s="5"/>
    </row>
    <row r="92" spans="2:23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5"/>
      <c r="W92" s="5"/>
    </row>
    <row r="93" spans="2:23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5"/>
      <c r="W93" s="5"/>
    </row>
    <row r="94" spans="2:23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5"/>
      <c r="W94" s="5"/>
    </row>
    <row r="95" spans="2:23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5"/>
      <c r="W95" s="5"/>
    </row>
    <row r="96" spans="2:23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5"/>
      <c r="W96" s="5"/>
    </row>
    <row r="97" spans="2:23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5"/>
      <c r="W97" s="5"/>
    </row>
    <row r="98" spans="2:23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5"/>
      <c r="W98" s="5"/>
    </row>
    <row r="99" spans="2:23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5"/>
      <c r="W99" s="5"/>
    </row>
    <row r="100" spans="2:23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5"/>
      <c r="W100" s="5"/>
    </row>
    <row r="101" spans="2:23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5"/>
      <c r="W101" s="5"/>
    </row>
    <row r="102" spans="2:23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5"/>
      <c r="W102" s="5"/>
    </row>
    <row r="103" spans="2:23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5"/>
      <c r="W103" s="5"/>
    </row>
    <row r="104" spans="2:23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5"/>
      <c r="W104" s="5"/>
    </row>
    <row r="105" spans="2:23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5"/>
      <c r="W105" s="5"/>
    </row>
    <row r="106" spans="2:23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5"/>
      <c r="W106" s="5"/>
    </row>
    <row r="107" spans="2:23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5"/>
      <c r="W107" s="5"/>
    </row>
    <row r="108" spans="2:23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5"/>
      <c r="W108" s="5"/>
    </row>
    <row r="109" spans="2:23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5"/>
      <c r="W109" s="5"/>
    </row>
    <row r="110" spans="2:23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5"/>
      <c r="W110" s="5"/>
    </row>
    <row r="111" spans="2:23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5"/>
      <c r="W111" s="5"/>
    </row>
    <row r="112" spans="2:23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5"/>
      <c r="W112" s="5"/>
    </row>
    <row r="113" spans="2:23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5"/>
      <c r="W113" s="5"/>
    </row>
    <row r="114" spans="2:23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5"/>
      <c r="W114" s="5"/>
    </row>
    <row r="115" spans="2:23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5"/>
      <c r="W115" s="5"/>
    </row>
    <row r="116" spans="2:23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5"/>
      <c r="W116" s="5"/>
    </row>
    <row r="117" spans="2:23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5"/>
      <c r="W117" s="5"/>
    </row>
    <row r="118" spans="2:23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5"/>
      <c r="W118" s="5"/>
    </row>
    <row r="119" spans="2:23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5"/>
      <c r="W119" s="5"/>
    </row>
    <row r="120" spans="2:23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5"/>
      <c r="W120" s="5"/>
    </row>
    <row r="121" spans="2:23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5"/>
      <c r="W121" s="5"/>
    </row>
    <row r="122" spans="2:23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5"/>
      <c r="W122" s="5"/>
    </row>
    <row r="123" spans="2:23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5"/>
      <c r="W123" s="5"/>
    </row>
    <row r="124" spans="2:23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5"/>
      <c r="W124" s="5"/>
    </row>
    <row r="125" spans="2:23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5"/>
      <c r="W125" s="5"/>
    </row>
    <row r="126" spans="2:23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5"/>
      <c r="W126" s="5"/>
    </row>
    <row r="127" spans="2:23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5"/>
      <c r="W127" s="5"/>
    </row>
    <row r="128" spans="2:23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5"/>
      <c r="W128" s="5"/>
    </row>
    <row r="129" spans="2:23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5"/>
      <c r="W129" s="5"/>
    </row>
    <row r="130" spans="2:23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5"/>
      <c r="W130" s="5"/>
    </row>
    <row r="131" spans="2:23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5"/>
      <c r="W131" s="5"/>
    </row>
    <row r="132" spans="2:23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5"/>
      <c r="W132" s="5"/>
    </row>
    <row r="133" spans="2:23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5"/>
      <c r="W133" s="5"/>
    </row>
    <row r="134" spans="2:23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5"/>
      <c r="W134" s="5"/>
    </row>
    <row r="135" spans="2:23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5"/>
      <c r="W135" s="5"/>
    </row>
    <row r="136" spans="2:23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5"/>
      <c r="W136" s="5"/>
    </row>
    <row r="137" spans="2:23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5"/>
      <c r="W137" s="5"/>
    </row>
    <row r="138" spans="2:23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5"/>
      <c r="W138" s="5"/>
    </row>
    <row r="139" spans="2:23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5"/>
      <c r="W139" s="5"/>
    </row>
    <row r="140" spans="2:23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5"/>
      <c r="W140" s="5"/>
    </row>
    <row r="141" spans="2:23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5"/>
      <c r="W141" s="5"/>
    </row>
    <row r="142" spans="2:23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5"/>
      <c r="W142" s="5"/>
    </row>
    <row r="143" spans="2:23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5"/>
      <c r="W143" s="5"/>
    </row>
    <row r="144" spans="2:23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5"/>
      <c r="W144" s="5"/>
    </row>
    <row r="145" spans="2:23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5"/>
      <c r="W145" s="5"/>
    </row>
    <row r="146" spans="2:23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5"/>
      <c r="W146" s="5"/>
    </row>
    <row r="147" spans="2:23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5"/>
      <c r="W147" s="5"/>
    </row>
    <row r="148" spans="2:23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5"/>
      <c r="W148" s="5"/>
    </row>
    <row r="149" spans="2:23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5"/>
      <c r="W149" s="5"/>
    </row>
    <row r="150" spans="2:23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</row>
    <row r="151" spans="2:23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5"/>
      <c r="W151" s="5"/>
    </row>
    <row r="152" spans="2:23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5"/>
      <c r="W152" s="5"/>
    </row>
    <row r="153" spans="2:23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5"/>
      <c r="W153" s="5"/>
    </row>
    <row r="154" spans="2:23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5"/>
      <c r="W154" s="5"/>
    </row>
    <row r="155" spans="2:23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5"/>
      <c r="W155" s="5"/>
    </row>
    <row r="156" spans="2:23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5"/>
      <c r="W156" s="5"/>
    </row>
    <row r="157" spans="2:23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5"/>
      <c r="W157" s="5"/>
    </row>
    <row r="158" spans="2:23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5"/>
      <c r="W158" s="5"/>
    </row>
    <row r="159" spans="2:23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5"/>
      <c r="W159" s="5"/>
    </row>
    <row r="160" spans="2:23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5"/>
      <c r="W160" s="5"/>
    </row>
    <row r="161" spans="2:23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5"/>
      <c r="W161" s="5"/>
    </row>
    <row r="162" spans="2:23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5"/>
      <c r="W162" s="5"/>
    </row>
    <row r="163" spans="2:23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5"/>
      <c r="W163" s="5"/>
    </row>
    <row r="164" spans="2:23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5"/>
      <c r="W164" s="5"/>
    </row>
    <row r="165" spans="2:23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5"/>
      <c r="W165" s="5"/>
    </row>
    <row r="166" spans="2:23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5"/>
      <c r="W166" s="5"/>
    </row>
    <row r="167" spans="2:23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5"/>
      <c r="W167" s="5"/>
    </row>
    <row r="168" spans="2:23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5"/>
      <c r="W168" s="5"/>
    </row>
    <row r="169" spans="2:23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5"/>
      <c r="W169" s="5"/>
    </row>
    <row r="170" spans="2:23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5"/>
      <c r="W170" s="5"/>
    </row>
    <row r="171" spans="2:23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5"/>
      <c r="W171" s="5"/>
    </row>
    <row r="172" spans="2:23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5"/>
      <c r="W172" s="5"/>
    </row>
    <row r="173" spans="2:23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5"/>
      <c r="W173" s="5"/>
    </row>
    <row r="174" spans="2:23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5"/>
      <c r="W174" s="5"/>
    </row>
    <row r="175" spans="2:23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5"/>
      <c r="W175" s="5"/>
    </row>
    <row r="176" spans="2:23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5"/>
      <c r="W176" s="5"/>
    </row>
    <row r="177" spans="2:23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5"/>
      <c r="W177" s="5"/>
    </row>
    <row r="178" spans="2:23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5"/>
      <c r="W178" s="5"/>
    </row>
    <row r="179" spans="2:23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5"/>
      <c r="W179" s="5"/>
    </row>
    <row r="180" spans="2:23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5"/>
      <c r="W180" s="5"/>
    </row>
    <row r="181" spans="2:23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5"/>
      <c r="W181" s="5"/>
    </row>
    <row r="182" spans="2:23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5"/>
      <c r="W182" s="5"/>
    </row>
    <row r="183" spans="2:23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5"/>
      <c r="W183" s="5"/>
    </row>
    <row r="184" spans="2:23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5"/>
      <c r="W184" s="5"/>
    </row>
    <row r="185" spans="2:23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5"/>
      <c r="W185" s="5"/>
    </row>
    <row r="186" spans="2:23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5"/>
      <c r="W186" s="5"/>
    </row>
    <row r="187" spans="2:23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5"/>
      <c r="W187" s="5"/>
    </row>
    <row r="188" spans="2:23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5"/>
      <c r="W188" s="5"/>
    </row>
    <row r="189" spans="2:23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5"/>
      <c r="W189" s="5"/>
    </row>
    <row r="190" spans="2:23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5"/>
      <c r="W190" s="5"/>
    </row>
    <row r="191" spans="2:23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5"/>
      <c r="W191" s="5"/>
    </row>
    <row r="192" spans="2:23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5"/>
      <c r="W192" s="5"/>
    </row>
    <row r="193" spans="2:23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5"/>
      <c r="W193" s="5"/>
    </row>
    <row r="194" spans="2:23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5"/>
      <c r="W194" s="5"/>
    </row>
    <row r="195" spans="2:23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5"/>
      <c r="W195" s="5"/>
    </row>
    <row r="196" spans="2:23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5"/>
      <c r="W196" s="5"/>
    </row>
    <row r="197" spans="2:23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5"/>
      <c r="W197" s="5"/>
    </row>
    <row r="198" spans="2:23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5"/>
      <c r="W198" s="5"/>
    </row>
    <row r="199" spans="2:23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5"/>
      <c r="W199" s="5"/>
    </row>
    <row r="200" spans="2:23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5"/>
      <c r="W200" s="5"/>
    </row>
    <row r="201" spans="2:23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5"/>
      <c r="W201" s="5"/>
    </row>
    <row r="202" spans="2:23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5"/>
      <c r="W202" s="5"/>
    </row>
    <row r="203" spans="2:23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5"/>
      <c r="W203" s="5"/>
    </row>
    <row r="204" spans="2:23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5"/>
      <c r="W204" s="5"/>
    </row>
    <row r="205" spans="2:23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5"/>
      <c r="W205" s="5"/>
    </row>
    <row r="206" spans="2:23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5"/>
      <c r="W206" s="5"/>
    </row>
    <row r="207" spans="2:23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5"/>
      <c r="W207" s="5"/>
    </row>
    <row r="208" spans="2:23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5"/>
      <c r="W208" s="5"/>
    </row>
    <row r="209" spans="2:23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5"/>
      <c r="W209" s="5"/>
    </row>
    <row r="210" spans="2:23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5"/>
      <c r="W210" s="5"/>
    </row>
    <row r="211" spans="2:23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5"/>
      <c r="W211" s="5"/>
    </row>
    <row r="212" spans="2:23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5"/>
      <c r="W212" s="5"/>
    </row>
    <row r="213" spans="2:23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5"/>
      <c r="W213" s="5"/>
    </row>
    <row r="214" spans="2:23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5"/>
      <c r="W214" s="5"/>
    </row>
    <row r="215" spans="2:23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5"/>
      <c r="W215" s="5"/>
    </row>
    <row r="216" spans="2:23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5"/>
      <c r="W216" s="5"/>
    </row>
    <row r="217" spans="2:23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5"/>
      <c r="W217" s="5"/>
    </row>
    <row r="218" spans="2:23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5"/>
      <c r="W218" s="5"/>
    </row>
    <row r="219" spans="2:23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5"/>
      <c r="W219" s="5"/>
    </row>
    <row r="220" spans="2:23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5"/>
      <c r="W220" s="5"/>
    </row>
    <row r="221" spans="2:23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5"/>
      <c r="W221" s="5"/>
    </row>
    <row r="222" spans="2:23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5"/>
      <c r="W222" s="5"/>
    </row>
    <row r="223" spans="2:23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5"/>
      <c r="W223" s="5"/>
    </row>
    <row r="224" spans="2:23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5"/>
      <c r="W224" s="5"/>
    </row>
    <row r="225" spans="2:23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5"/>
      <c r="W225" s="5"/>
    </row>
    <row r="226" spans="2:23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5"/>
      <c r="W226" s="5"/>
    </row>
    <row r="227" spans="2:23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5"/>
      <c r="W227" s="5"/>
    </row>
    <row r="228" spans="2:23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5"/>
      <c r="W228" s="5"/>
    </row>
    <row r="229" spans="2:23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5"/>
      <c r="W229" s="5"/>
    </row>
    <row r="230" spans="2:23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5"/>
      <c r="W230" s="5"/>
    </row>
    <row r="231" spans="2:23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5"/>
      <c r="W231" s="5"/>
    </row>
    <row r="232" spans="2:23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5"/>
      <c r="W232" s="5"/>
    </row>
    <row r="233" spans="2:23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5"/>
      <c r="W233" s="5"/>
    </row>
    <row r="234" spans="2:23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5"/>
      <c r="W234" s="5"/>
    </row>
    <row r="235" spans="2:23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5"/>
      <c r="W235" s="5"/>
    </row>
    <row r="236" spans="2:23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5"/>
      <c r="W236" s="5"/>
    </row>
    <row r="237" spans="2:23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5"/>
      <c r="W237" s="5"/>
    </row>
    <row r="238" spans="2:23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5"/>
      <c r="W238" s="5"/>
    </row>
    <row r="239" spans="2:23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5"/>
      <c r="W239" s="5"/>
    </row>
    <row r="240" spans="2:23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5"/>
      <c r="W240" s="5"/>
    </row>
    <row r="241" spans="2:23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5"/>
      <c r="W241" s="5"/>
    </row>
    <row r="242" spans="2:23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5"/>
      <c r="W242" s="5"/>
    </row>
    <row r="243" spans="2:23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5"/>
      <c r="W243" s="5"/>
    </row>
    <row r="244" spans="2:23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5"/>
      <c r="W244" s="5"/>
    </row>
    <row r="245" spans="2:23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5"/>
      <c r="W245" s="5"/>
    </row>
    <row r="246" spans="2:23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5"/>
      <c r="W246" s="5"/>
    </row>
    <row r="247" spans="2:23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5"/>
      <c r="W247" s="5"/>
    </row>
    <row r="248" spans="2:23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5"/>
      <c r="W248" s="5"/>
    </row>
    <row r="249" spans="2:23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5"/>
      <c r="W249" s="5"/>
    </row>
    <row r="250" spans="2:23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5"/>
      <c r="W250" s="5"/>
    </row>
    <row r="251" spans="2:23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5"/>
      <c r="W251" s="5"/>
    </row>
    <row r="252" spans="2:23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5"/>
      <c r="W252" s="5"/>
    </row>
    <row r="253" spans="2:23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5"/>
      <c r="W253" s="5"/>
    </row>
    <row r="254" spans="2:23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5"/>
      <c r="W254" s="5"/>
    </row>
    <row r="255" spans="2:23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5"/>
      <c r="W255" s="5"/>
    </row>
    <row r="256" spans="2:23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5"/>
      <c r="W256" s="5"/>
    </row>
    <row r="257" spans="2:23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5"/>
      <c r="W257" s="5"/>
    </row>
    <row r="258" spans="2:23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5"/>
      <c r="W258" s="5"/>
    </row>
    <row r="259" spans="2:23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5"/>
      <c r="W259" s="5"/>
    </row>
    <row r="260" spans="2:23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5"/>
      <c r="W260" s="5"/>
    </row>
    <row r="261" spans="2:23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5"/>
      <c r="W261" s="5"/>
    </row>
    <row r="262" spans="2:23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5"/>
      <c r="W262" s="5"/>
    </row>
    <row r="263" spans="2:23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5"/>
      <c r="W263" s="5"/>
    </row>
    <row r="264" spans="2:23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5"/>
      <c r="W264" s="5"/>
    </row>
    <row r="265" spans="2:23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5"/>
      <c r="W265" s="5"/>
    </row>
    <row r="266" spans="2:23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5"/>
      <c r="W266" s="5"/>
    </row>
    <row r="267" spans="2:23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5"/>
      <c r="W267" s="5"/>
    </row>
    <row r="268" spans="2:23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5"/>
      <c r="W268" s="5"/>
    </row>
    <row r="269" spans="2:23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5"/>
      <c r="W269" s="5"/>
    </row>
    <row r="270" spans="2:23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5"/>
      <c r="W270" s="5"/>
    </row>
    <row r="271" spans="2:23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5"/>
      <c r="W271" s="5"/>
    </row>
    <row r="272" spans="2:23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5"/>
      <c r="W272" s="5"/>
    </row>
    <row r="273" spans="2:23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5"/>
      <c r="W273" s="5"/>
    </row>
    <row r="274" spans="2:23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5"/>
      <c r="W274" s="5"/>
    </row>
    <row r="275" spans="2:23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5"/>
      <c r="W275" s="5"/>
    </row>
    <row r="276" spans="2:23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5"/>
      <c r="W276" s="5"/>
    </row>
    <row r="277" spans="2:23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5"/>
      <c r="W277" s="5"/>
    </row>
    <row r="278" spans="2:23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5"/>
      <c r="W278" s="5"/>
    </row>
    <row r="279" spans="2:23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5"/>
      <c r="W279" s="5"/>
    </row>
    <row r="280" spans="2:23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5"/>
      <c r="W280" s="5"/>
    </row>
    <row r="281" spans="2:23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5"/>
      <c r="W281" s="5"/>
    </row>
    <row r="282" spans="2:23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5"/>
      <c r="W282" s="5"/>
    </row>
    <row r="283" spans="2:23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5"/>
      <c r="W283" s="5"/>
    </row>
    <row r="284" spans="2:23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5"/>
      <c r="W284" s="5"/>
    </row>
    <row r="285" spans="2:23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5"/>
      <c r="W285" s="5"/>
    </row>
    <row r="286" spans="2:23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5"/>
      <c r="W286" s="5"/>
    </row>
    <row r="287" spans="2:23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5"/>
      <c r="W287" s="5"/>
    </row>
    <row r="288" spans="2:23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5"/>
      <c r="W288" s="5"/>
    </row>
    <row r="289" spans="2:23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5"/>
      <c r="W289" s="5"/>
    </row>
    <row r="290" spans="2:23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5"/>
      <c r="W290" s="5"/>
    </row>
    <row r="291" spans="2:23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5"/>
      <c r="W291" s="5"/>
    </row>
    <row r="292" spans="2:23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5"/>
      <c r="W292" s="5"/>
    </row>
    <row r="293" spans="2:23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5"/>
      <c r="W293" s="5"/>
    </row>
    <row r="294" spans="2:23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5"/>
      <c r="W294" s="5"/>
    </row>
    <row r="295" spans="2:23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5"/>
      <c r="W295" s="5"/>
    </row>
    <row r="296" spans="2:23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5"/>
      <c r="W296" s="5"/>
    </row>
    <row r="297" spans="2:23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5"/>
      <c r="W297" s="5"/>
    </row>
    <row r="298" spans="2:23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5"/>
      <c r="W298" s="5"/>
    </row>
    <row r="299" spans="2:23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5"/>
      <c r="W299" s="5"/>
    </row>
    <row r="300" spans="2:23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5"/>
      <c r="W300" s="5"/>
    </row>
    <row r="301" spans="2:23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5"/>
      <c r="W301" s="5"/>
    </row>
    <row r="302" spans="2:23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5"/>
      <c r="W302" s="5"/>
    </row>
    <row r="303" spans="2:23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5"/>
      <c r="W303" s="5"/>
    </row>
    <row r="304" spans="2:23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5"/>
      <c r="W304" s="5"/>
    </row>
    <row r="305" spans="2:23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5"/>
      <c r="W305" s="5"/>
    </row>
    <row r="306" spans="2:23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5"/>
      <c r="W306" s="5"/>
    </row>
    <row r="307" spans="2:23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5"/>
      <c r="W307" s="5"/>
    </row>
    <row r="308" spans="2:23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5"/>
      <c r="W308" s="5"/>
    </row>
    <row r="309" spans="2:23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5"/>
      <c r="W309" s="5"/>
    </row>
    <row r="310" spans="2:23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5"/>
      <c r="W310" s="5"/>
    </row>
    <row r="311" spans="2:23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5"/>
      <c r="W311" s="5"/>
    </row>
    <row r="312" spans="2:23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5"/>
      <c r="W312" s="5"/>
    </row>
    <row r="313" spans="2:23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5"/>
      <c r="W313" s="5"/>
    </row>
    <row r="314" spans="2:23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5"/>
      <c r="W314" s="5"/>
    </row>
    <row r="315" spans="2:23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5"/>
      <c r="W315" s="5"/>
    </row>
    <row r="316" spans="2:23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5"/>
      <c r="W316" s="5"/>
    </row>
    <row r="317" spans="2:23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5"/>
      <c r="W317" s="5"/>
    </row>
    <row r="318" spans="2:23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5"/>
      <c r="W318" s="5"/>
    </row>
    <row r="319" spans="2:23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5"/>
      <c r="W319" s="5"/>
    </row>
    <row r="320" spans="2:23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5"/>
      <c r="W320" s="5"/>
    </row>
    <row r="321" spans="2:23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5"/>
      <c r="W321" s="5"/>
    </row>
    <row r="322" spans="2:23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5"/>
      <c r="W322" s="5"/>
    </row>
    <row r="323" spans="2:23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5"/>
      <c r="W323" s="5"/>
    </row>
    <row r="324" spans="2:23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5"/>
      <c r="W324" s="5"/>
    </row>
    <row r="325" spans="2:23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5"/>
      <c r="W325" s="5"/>
    </row>
    <row r="326" spans="2:23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5"/>
      <c r="W326" s="5"/>
    </row>
    <row r="327" spans="2:23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5"/>
      <c r="W327" s="5"/>
    </row>
    <row r="328" spans="2:23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5"/>
      <c r="W328" s="5"/>
    </row>
    <row r="329" spans="2:23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5"/>
      <c r="W329" s="5"/>
    </row>
    <row r="330" spans="2:23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5"/>
      <c r="W330" s="5"/>
    </row>
    <row r="331" spans="2:23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5"/>
      <c r="W331" s="5"/>
    </row>
    <row r="332" spans="2:23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5"/>
      <c r="W332" s="5"/>
    </row>
    <row r="333" spans="2:23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5"/>
      <c r="W333" s="5"/>
    </row>
    <row r="334" spans="2:23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5"/>
      <c r="W334" s="5"/>
    </row>
    <row r="335" spans="2:23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5"/>
      <c r="W335" s="5"/>
    </row>
    <row r="336" spans="2:23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5"/>
      <c r="W336" s="5"/>
    </row>
    <row r="337" spans="2:23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5"/>
      <c r="W337" s="5"/>
    </row>
    <row r="338" spans="2:23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5"/>
      <c r="W338" s="5"/>
    </row>
    <row r="339" spans="2:23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5"/>
      <c r="W339" s="5"/>
    </row>
    <row r="340" spans="2:23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5"/>
      <c r="W340" s="5"/>
    </row>
    <row r="341" spans="2:23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5"/>
      <c r="W341" s="5"/>
    </row>
    <row r="342" spans="2:23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5"/>
      <c r="W342" s="5"/>
    </row>
    <row r="343" spans="2:23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5"/>
      <c r="W343" s="5"/>
    </row>
    <row r="344" spans="2:23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5"/>
      <c r="W344" s="5"/>
    </row>
    <row r="345" spans="2:23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5"/>
      <c r="W345" s="5"/>
    </row>
    <row r="346" spans="2:23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5"/>
      <c r="W346" s="5"/>
    </row>
    <row r="347" spans="2:23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5"/>
      <c r="W347" s="5"/>
    </row>
    <row r="348" spans="2:23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5"/>
      <c r="W348" s="5"/>
    </row>
    <row r="349" spans="2:23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5"/>
      <c r="W349" s="5"/>
    </row>
    <row r="350" spans="2:23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5"/>
      <c r="W350" s="5"/>
    </row>
    <row r="351" spans="2:23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5"/>
      <c r="W351" s="5"/>
    </row>
    <row r="352" spans="2:23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5"/>
      <c r="W352" s="5"/>
    </row>
    <row r="353" spans="2:23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5"/>
      <c r="W353" s="5"/>
    </row>
    <row r="354" spans="2:23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5"/>
      <c r="W354" s="5"/>
    </row>
    <row r="355" spans="2:23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5"/>
      <c r="W355" s="5"/>
    </row>
    <row r="356" spans="2:23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5"/>
      <c r="W356" s="5"/>
    </row>
    <row r="357" spans="2:23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5"/>
      <c r="W357" s="5"/>
    </row>
    <row r="358" spans="2:23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5"/>
      <c r="W358" s="5"/>
    </row>
    <row r="359" spans="2:23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5"/>
      <c r="W359" s="5"/>
    </row>
    <row r="360" spans="2:23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5"/>
      <c r="W360" s="5"/>
    </row>
    <row r="361" spans="2:23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5"/>
      <c r="W361" s="5"/>
    </row>
    <row r="362" spans="2:23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5"/>
      <c r="W362" s="5"/>
    </row>
    <row r="363" spans="2:23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5"/>
      <c r="W363" s="5"/>
    </row>
    <row r="364" spans="2:23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5"/>
      <c r="W364" s="5"/>
    </row>
    <row r="365" spans="2:23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5"/>
      <c r="W365" s="5"/>
    </row>
    <row r="366" spans="2:23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5"/>
      <c r="W366" s="5"/>
    </row>
    <row r="367" spans="2:23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5"/>
      <c r="W367" s="5"/>
    </row>
    <row r="368" spans="2:23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5"/>
      <c r="W368" s="5"/>
    </row>
    <row r="369" spans="2:23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5"/>
      <c r="W369" s="5"/>
    </row>
    <row r="370" spans="2:23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5"/>
      <c r="W370" s="5"/>
    </row>
    <row r="371" spans="2:23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5"/>
      <c r="W371" s="5"/>
    </row>
    <row r="372" spans="2:23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5"/>
      <c r="W372" s="5"/>
    </row>
    <row r="373" spans="2:23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5"/>
      <c r="W373" s="5"/>
    </row>
    <row r="374" spans="2:23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5"/>
      <c r="W374" s="5"/>
    </row>
    <row r="375" spans="2:23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5"/>
      <c r="W375" s="5"/>
    </row>
    <row r="376" spans="2:23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5"/>
      <c r="W376" s="5"/>
    </row>
    <row r="377" spans="2:23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5"/>
      <c r="W377" s="5"/>
    </row>
    <row r="378" spans="2:23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5"/>
      <c r="W378" s="5"/>
    </row>
    <row r="379" spans="2:23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5"/>
      <c r="W379" s="5"/>
    </row>
    <row r="380" spans="2:23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5"/>
      <c r="W380" s="5"/>
    </row>
    <row r="381" spans="2:23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5"/>
      <c r="W381" s="5"/>
    </row>
    <row r="382" spans="2:23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5"/>
      <c r="W382" s="5"/>
    </row>
    <row r="383" spans="2:23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5"/>
      <c r="W383" s="5"/>
    </row>
    <row r="384" spans="2:23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5"/>
      <c r="W384" s="5"/>
    </row>
    <row r="385" spans="2:23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5"/>
      <c r="W385" s="5"/>
    </row>
    <row r="386" spans="2:23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5"/>
      <c r="W386" s="5"/>
    </row>
    <row r="387" spans="2:23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5"/>
      <c r="W387" s="5"/>
    </row>
    <row r="388" spans="2:23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5"/>
      <c r="W388" s="5"/>
    </row>
    <row r="389" spans="2:23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5"/>
      <c r="W389" s="5"/>
    </row>
    <row r="390" spans="2:23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5"/>
      <c r="W390" s="5"/>
    </row>
    <row r="391" spans="2:23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5"/>
      <c r="W391" s="5"/>
    </row>
    <row r="392" spans="2:23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5"/>
      <c r="W392" s="5"/>
    </row>
    <row r="393" spans="2:23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5"/>
      <c r="W393" s="5"/>
    </row>
    <row r="394" spans="2:23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5"/>
      <c r="W394" s="5"/>
    </row>
    <row r="395" spans="2:23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5"/>
      <c r="W395" s="5"/>
    </row>
    <row r="396" spans="2:23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5"/>
      <c r="W396" s="5"/>
    </row>
    <row r="397" spans="2:23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5"/>
      <c r="W397" s="5"/>
    </row>
    <row r="398" spans="2:23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5"/>
      <c r="W398" s="5"/>
    </row>
    <row r="399" spans="2:23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5"/>
      <c r="W399" s="5"/>
    </row>
    <row r="400" spans="2:23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5"/>
      <c r="W400" s="5"/>
    </row>
    <row r="401" spans="2:23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5"/>
      <c r="W401" s="5"/>
    </row>
    <row r="402" spans="2:23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5"/>
      <c r="W402" s="5"/>
    </row>
    <row r="403" spans="2:23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5"/>
      <c r="W403" s="5"/>
    </row>
    <row r="404" spans="2:23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5"/>
      <c r="W404" s="5"/>
    </row>
    <row r="405" spans="2:23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5"/>
      <c r="W405" s="5"/>
    </row>
    <row r="406" spans="2:23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5"/>
      <c r="W406" s="5"/>
    </row>
    <row r="407" spans="2:23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5"/>
      <c r="W407" s="5"/>
    </row>
    <row r="408" spans="2:23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5"/>
      <c r="W408" s="5"/>
    </row>
    <row r="409" spans="2:23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5"/>
      <c r="W409" s="5"/>
    </row>
    <row r="410" spans="2:23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5"/>
      <c r="W410" s="5"/>
    </row>
    <row r="411" spans="2:23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5"/>
      <c r="W411" s="5"/>
    </row>
    <row r="412" spans="2:23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5"/>
      <c r="W412" s="5"/>
    </row>
    <row r="413" spans="2:23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5"/>
      <c r="W413" s="5"/>
    </row>
    <row r="414" spans="2:23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5"/>
      <c r="W414" s="5"/>
    </row>
    <row r="415" spans="2:23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5"/>
      <c r="W415" s="5"/>
    </row>
    <row r="416" spans="2:23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5"/>
      <c r="W416" s="5"/>
    </row>
    <row r="417" spans="2:23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5"/>
      <c r="W417" s="5"/>
    </row>
    <row r="418" spans="2:23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5"/>
      <c r="W418" s="5"/>
    </row>
    <row r="419" spans="2:23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5"/>
      <c r="W419" s="5"/>
    </row>
    <row r="420" spans="2:23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5"/>
      <c r="W420" s="5"/>
    </row>
    <row r="421" spans="2:23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5"/>
      <c r="W421" s="5"/>
    </row>
    <row r="422" spans="2:23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5"/>
      <c r="W422" s="5"/>
    </row>
    <row r="423" spans="2:23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5"/>
      <c r="W423" s="5"/>
    </row>
    <row r="424" spans="2:23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5"/>
      <c r="W424" s="5"/>
    </row>
    <row r="425" spans="2:23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5"/>
      <c r="W425" s="5"/>
    </row>
    <row r="426" spans="2:23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5"/>
      <c r="W426" s="5"/>
    </row>
    <row r="427" spans="2:23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5"/>
      <c r="W427" s="5"/>
    </row>
    <row r="428" spans="2:23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5"/>
      <c r="W428" s="5"/>
    </row>
    <row r="429" spans="2:23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5"/>
      <c r="W429" s="5"/>
    </row>
    <row r="430" spans="2:23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5"/>
      <c r="W430" s="5"/>
    </row>
    <row r="431" spans="2:23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5"/>
      <c r="W431" s="5"/>
    </row>
    <row r="432" spans="2:23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5"/>
      <c r="W432" s="5"/>
    </row>
    <row r="433" spans="2:23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5"/>
      <c r="W433" s="5"/>
    </row>
    <row r="434" spans="2:23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5"/>
      <c r="W434" s="5"/>
    </row>
    <row r="435" spans="2:23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5"/>
      <c r="W435" s="5"/>
    </row>
    <row r="436" spans="2:23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5"/>
      <c r="W436" s="5"/>
    </row>
    <row r="437" spans="2:23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5"/>
      <c r="W437" s="5"/>
    </row>
    <row r="438" spans="2:23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5"/>
      <c r="W438" s="5"/>
    </row>
    <row r="439" spans="2:23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5"/>
      <c r="W439" s="5"/>
    </row>
    <row r="440" spans="2:23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5"/>
      <c r="W440" s="5"/>
    </row>
    <row r="441" spans="2:23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5"/>
      <c r="W441" s="5"/>
    </row>
    <row r="442" spans="2:23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5"/>
      <c r="W442" s="5"/>
    </row>
    <row r="443" spans="2:23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5"/>
      <c r="W443" s="5"/>
    </row>
    <row r="444" spans="2:23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5"/>
      <c r="W444" s="5"/>
    </row>
    <row r="445" spans="2:23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5"/>
      <c r="W445" s="5"/>
    </row>
    <row r="446" spans="2:23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5"/>
      <c r="W446" s="5"/>
    </row>
    <row r="447" spans="2:23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5"/>
      <c r="W447" s="5"/>
    </row>
    <row r="448" spans="2:23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5"/>
      <c r="W448" s="5"/>
    </row>
    <row r="449" spans="2:23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5"/>
      <c r="W449" s="5"/>
    </row>
    <row r="450" spans="2:23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5"/>
      <c r="W450" s="5"/>
    </row>
    <row r="451" spans="2:23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5"/>
      <c r="W451" s="5"/>
    </row>
    <row r="452" spans="2:23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5"/>
      <c r="W452" s="5"/>
    </row>
    <row r="453" spans="2:23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5"/>
      <c r="W453" s="5"/>
    </row>
    <row r="454" spans="2:23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5"/>
      <c r="W454" s="5"/>
    </row>
    <row r="455" spans="2:23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5"/>
      <c r="W455" s="5"/>
    </row>
    <row r="456" spans="2:23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5"/>
      <c r="W456" s="5"/>
    </row>
    <row r="457" spans="2:23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5"/>
      <c r="W457" s="5"/>
    </row>
    <row r="458" spans="2:23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5"/>
      <c r="W458" s="5"/>
    </row>
    <row r="459" spans="2:23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5"/>
      <c r="W459" s="5"/>
    </row>
    <row r="460" spans="2:23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5"/>
      <c r="W460" s="5"/>
    </row>
    <row r="461" spans="2:23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5"/>
      <c r="W461" s="5"/>
    </row>
    <row r="462" spans="2:23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5"/>
      <c r="W462" s="5"/>
    </row>
    <row r="463" spans="2:23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5"/>
      <c r="W463" s="5"/>
    </row>
    <row r="464" spans="2:23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5"/>
      <c r="W464" s="5"/>
    </row>
    <row r="465" spans="2:23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5"/>
      <c r="W465" s="5"/>
    </row>
    <row r="466" spans="2:23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5"/>
      <c r="W466" s="5"/>
    </row>
    <row r="467" spans="2:23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5"/>
      <c r="W467" s="5"/>
    </row>
    <row r="468" spans="2:23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5"/>
      <c r="W468" s="5"/>
    </row>
    <row r="469" spans="2:23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5"/>
      <c r="W469" s="5"/>
    </row>
    <row r="470" spans="2:23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5"/>
      <c r="W470" s="5"/>
    </row>
    <row r="471" spans="2:23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5"/>
      <c r="W471" s="5"/>
    </row>
    <row r="472" spans="2:23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5"/>
      <c r="W472" s="5"/>
    </row>
    <row r="473" spans="2:23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5"/>
      <c r="W473" s="5"/>
    </row>
    <row r="474" spans="2:23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5"/>
      <c r="W474" s="5"/>
    </row>
    <row r="475" spans="2:23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5"/>
      <c r="W475" s="5"/>
    </row>
    <row r="476" spans="2:23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5"/>
      <c r="W476" s="5"/>
    </row>
    <row r="477" spans="2:23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5"/>
      <c r="W477" s="5"/>
    </row>
    <row r="478" spans="2:23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5"/>
      <c r="W478" s="5"/>
    </row>
    <row r="479" spans="2:23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5"/>
      <c r="W479" s="5"/>
    </row>
    <row r="480" spans="2:23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5"/>
      <c r="W480" s="5"/>
    </row>
    <row r="481" spans="2:23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5"/>
      <c r="W481" s="5"/>
    </row>
    <row r="482" spans="2:23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5"/>
      <c r="W482" s="5"/>
    </row>
    <row r="483" spans="2:23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5"/>
      <c r="W483" s="5"/>
    </row>
    <row r="484" spans="2:23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5"/>
      <c r="W484" s="5"/>
    </row>
    <row r="485" spans="2:23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5"/>
      <c r="W485" s="5"/>
    </row>
    <row r="486" spans="2:23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5"/>
      <c r="W486" s="5"/>
    </row>
    <row r="487" spans="2:23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5"/>
      <c r="W487" s="5"/>
    </row>
    <row r="488" spans="2:23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5"/>
      <c r="W488" s="5"/>
    </row>
    <row r="489" spans="2:23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5"/>
      <c r="W489" s="5"/>
    </row>
    <row r="490" spans="2:23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5"/>
      <c r="W490" s="5"/>
    </row>
    <row r="491" spans="2:23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5"/>
      <c r="W491" s="5"/>
    </row>
    <row r="492" spans="2:23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5"/>
      <c r="W492" s="5"/>
    </row>
    <row r="493" spans="2:23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5"/>
      <c r="W493" s="5"/>
    </row>
    <row r="494" spans="2:23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5"/>
      <c r="W494" s="5"/>
    </row>
    <row r="495" spans="2:23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5"/>
      <c r="W495" s="5"/>
    </row>
    <row r="496" spans="2:23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5"/>
      <c r="W496" s="5"/>
    </row>
    <row r="497" spans="2:23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5"/>
      <c r="W497" s="5"/>
    </row>
    <row r="498" spans="2:23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5"/>
      <c r="W498" s="5"/>
    </row>
    <row r="499" spans="2:23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5"/>
      <c r="W499" s="5"/>
    </row>
    <row r="500" spans="2:23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5"/>
      <c r="W500" s="5"/>
    </row>
    <row r="501" spans="2:23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5"/>
      <c r="W501" s="5"/>
    </row>
    <row r="502" spans="2:23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5"/>
      <c r="W502" s="5"/>
    </row>
    <row r="503" spans="2:23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5"/>
      <c r="W503" s="5"/>
    </row>
    <row r="504" spans="2:23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5"/>
      <c r="W504" s="5"/>
    </row>
    <row r="505" spans="2:23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5"/>
      <c r="W505" s="5"/>
    </row>
    <row r="506" spans="2:23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5"/>
      <c r="W506" s="5"/>
    </row>
    <row r="507" spans="2:23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5"/>
      <c r="W507" s="5"/>
    </row>
    <row r="508" spans="2:23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5"/>
      <c r="W508" s="5"/>
    </row>
    <row r="509" spans="2:23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5"/>
      <c r="W509" s="5"/>
    </row>
    <row r="510" spans="2:23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5"/>
      <c r="W510" s="5"/>
    </row>
    <row r="511" spans="2:23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5"/>
      <c r="W511" s="5"/>
    </row>
    <row r="512" spans="2:23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5"/>
      <c r="W512" s="5"/>
    </row>
    <row r="513" spans="2:23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5"/>
      <c r="W513" s="5"/>
    </row>
    <row r="514" spans="2:23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5"/>
      <c r="W514" s="5"/>
    </row>
    <row r="515" spans="2:23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5"/>
      <c r="W515" s="5"/>
    </row>
    <row r="516" spans="2:23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5"/>
      <c r="W516" s="5"/>
    </row>
    <row r="517" spans="2:23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5"/>
      <c r="W517" s="5"/>
    </row>
    <row r="518" spans="2:23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5"/>
      <c r="W518" s="5"/>
    </row>
    <row r="519" spans="2:23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5"/>
      <c r="W519" s="5"/>
    </row>
    <row r="520" spans="2:23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5"/>
      <c r="W520" s="5"/>
    </row>
    <row r="521" spans="2:23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5"/>
      <c r="W521" s="5"/>
    </row>
    <row r="522" spans="2:23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5"/>
      <c r="W522" s="5"/>
    </row>
    <row r="523" spans="2:23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5"/>
      <c r="W523" s="5"/>
    </row>
    <row r="524" spans="2:23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5"/>
      <c r="W524" s="5"/>
    </row>
    <row r="525" spans="2:23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5"/>
      <c r="W525" s="5"/>
    </row>
    <row r="526" spans="2:23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5"/>
      <c r="W526" s="5"/>
    </row>
    <row r="527" spans="2:23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5"/>
      <c r="W527" s="5"/>
    </row>
    <row r="528" spans="2:23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5"/>
      <c r="W528" s="5"/>
    </row>
    <row r="529" spans="2:23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5"/>
      <c r="W529" s="5"/>
    </row>
    <row r="530" spans="2:23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5"/>
      <c r="W530" s="5"/>
    </row>
    <row r="531" spans="2:23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5"/>
      <c r="W531" s="5"/>
    </row>
    <row r="532" spans="2:23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5"/>
      <c r="W532" s="5"/>
    </row>
    <row r="533" spans="2:23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5"/>
      <c r="W533" s="5"/>
    </row>
    <row r="534" spans="2:23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5"/>
      <c r="W534" s="5"/>
    </row>
    <row r="535" spans="2:23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5"/>
      <c r="W535" s="5"/>
    </row>
    <row r="536" spans="2:23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5"/>
      <c r="W536" s="5"/>
    </row>
    <row r="537" spans="2:23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5"/>
      <c r="W537" s="5"/>
    </row>
    <row r="538" spans="2:23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5"/>
      <c r="W538" s="5"/>
    </row>
    <row r="539" spans="2:23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5"/>
      <c r="W539" s="5"/>
    </row>
    <row r="540" spans="2:23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5"/>
      <c r="W540" s="5"/>
    </row>
    <row r="541" spans="2:23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5"/>
      <c r="W541" s="5"/>
    </row>
    <row r="542" spans="2:23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5"/>
      <c r="W542" s="5"/>
    </row>
    <row r="543" spans="2:23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5"/>
      <c r="W543" s="5"/>
    </row>
    <row r="544" spans="2:23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5"/>
      <c r="W544" s="5"/>
    </row>
    <row r="545" spans="2:23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5"/>
      <c r="W545" s="5"/>
    </row>
    <row r="546" spans="2:23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5"/>
      <c r="W546" s="5"/>
    </row>
    <row r="547" spans="2:23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5"/>
      <c r="W547" s="5"/>
    </row>
    <row r="548" spans="2:23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5"/>
      <c r="W548" s="5"/>
    </row>
    <row r="549" spans="2:23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5"/>
      <c r="W549" s="5"/>
    </row>
    <row r="550" spans="2:23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5"/>
      <c r="W550" s="5"/>
    </row>
    <row r="551" spans="2:23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5"/>
      <c r="W551" s="5"/>
    </row>
    <row r="552" spans="2:23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5"/>
      <c r="W552" s="5"/>
    </row>
    <row r="553" spans="2:23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5"/>
      <c r="W553" s="5"/>
    </row>
    <row r="554" spans="2:23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5"/>
      <c r="W554" s="5"/>
    </row>
    <row r="555" spans="2:23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5"/>
      <c r="W555" s="5"/>
    </row>
    <row r="556" spans="2:23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5"/>
      <c r="W556" s="5"/>
    </row>
    <row r="557" spans="2:23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5"/>
      <c r="W557" s="5"/>
    </row>
    <row r="558" spans="2:23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5"/>
      <c r="W558" s="5"/>
    </row>
    <row r="559" spans="2:23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5"/>
      <c r="W559" s="5"/>
    </row>
    <row r="560" spans="2:23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5"/>
      <c r="W560" s="5"/>
    </row>
    <row r="561" spans="2:23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5"/>
      <c r="W561" s="5"/>
    </row>
    <row r="562" spans="2:23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5"/>
      <c r="W562" s="5"/>
    </row>
    <row r="563" spans="2:23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5"/>
      <c r="W563" s="5"/>
    </row>
    <row r="564" spans="2:23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5"/>
      <c r="W564" s="5"/>
    </row>
    <row r="565" spans="2:23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5"/>
      <c r="W565" s="5"/>
    </row>
    <row r="566" spans="2:23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5"/>
      <c r="W566" s="5"/>
    </row>
    <row r="567" spans="2:23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5"/>
      <c r="W567" s="5"/>
    </row>
    <row r="568" spans="2:23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5"/>
      <c r="W568" s="5"/>
    </row>
    <row r="569" spans="2:23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5"/>
      <c r="W569" s="5"/>
    </row>
    <row r="570" spans="2:23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5"/>
      <c r="W570" s="5"/>
    </row>
    <row r="571" spans="2:23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5"/>
      <c r="W571" s="5"/>
    </row>
    <row r="572" spans="2:23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5"/>
      <c r="W572" s="5"/>
    </row>
    <row r="573" spans="2:23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5"/>
      <c r="W573" s="5"/>
    </row>
    <row r="574" spans="2:23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5"/>
      <c r="W574" s="5"/>
    </row>
    <row r="575" spans="2:23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5"/>
      <c r="W575" s="5"/>
    </row>
    <row r="576" spans="2:23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5"/>
      <c r="W576" s="5"/>
    </row>
    <row r="577" spans="2:23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5"/>
      <c r="W577" s="5"/>
    </row>
    <row r="578" spans="2:23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5"/>
      <c r="W578" s="5"/>
    </row>
    <row r="579" spans="2:23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5"/>
      <c r="W579" s="5"/>
    </row>
    <row r="580" spans="2:23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5"/>
      <c r="W580" s="5"/>
    </row>
    <row r="581" spans="2:23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5"/>
      <c r="W581" s="5"/>
    </row>
    <row r="582" spans="2:23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5"/>
      <c r="W582" s="5"/>
    </row>
    <row r="583" spans="2:23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5"/>
      <c r="W583" s="5"/>
    </row>
    <row r="584" spans="2:23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5"/>
      <c r="W584" s="5"/>
    </row>
    <row r="585" spans="2:23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5"/>
      <c r="W585" s="5"/>
    </row>
    <row r="586" spans="2:23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5"/>
      <c r="W586" s="5"/>
    </row>
    <row r="587" spans="2:23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5"/>
      <c r="W587" s="5"/>
    </row>
    <row r="588" spans="2:23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5"/>
      <c r="W588" s="5"/>
    </row>
    <row r="589" spans="2:23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5"/>
      <c r="W589" s="5"/>
    </row>
    <row r="590" spans="2:23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5"/>
      <c r="W590" s="5"/>
    </row>
    <row r="591" spans="2:23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5"/>
      <c r="W591" s="5"/>
    </row>
    <row r="592" spans="2:23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5"/>
      <c r="W592" s="5"/>
    </row>
    <row r="593" spans="2:23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5"/>
      <c r="W593" s="5"/>
    </row>
    <row r="594" spans="2:23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5"/>
      <c r="W594" s="5"/>
    </row>
    <row r="595" spans="2:23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5"/>
      <c r="W595" s="5"/>
    </row>
    <row r="596" spans="2:23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5"/>
      <c r="W596" s="5"/>
    </row>
    <row r="597" spans="2:23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5"/>
      <c r="W597" s="5"/>
    </row>
    <row r="598" spans="2:23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5"/>
      <c r="W598" s="5"/>
    </row>
    <row r="599" spans="2:23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5"/>
      <c r="W599" s="5"/>
    </row>
    <row r="600" spans="2:23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5"/>
      <c r="W600" s="5"/>
    </row>
    <row r="601" spans="2:23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5"/>
      <c r="W601" s="5"/>
    </row>
    <row r="602" spans="2:23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5"/>
      <c r="W602" s="5"/>
    </row>
    <row r="603" spans="2:23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5"/>
      <c r="W603" s="5"/>
    </row>
    <row r="604" spans="2:23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5"/>
      <c r="W604" s="5"/>
    </row>
    <row r="605" spans="2:23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5"/>
      <c r="W605" s="5"/>
    </row>
    <row r="606" spans="2:23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5"/>
      <c r="W606" s="5"/>
    </row>
    <row r="607" spans="2:23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5"/>
      <c r="W607" s="5"/>
    </row>
    <row r="608" spans="2:23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5"/>
      <c r="W608" s="5"/>
    </row>
    <row r="609" spans="2:23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5"/>
      <c r="W609" s="5"/>
    </row>
    <row r="610" spans="2:23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5"/>
      <c r="W610" s="5"/>
    </row>
    <row r="611" spans="2:23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5"/>
      <c r="W611" s="5"/>
    </row>
    <row r="612" spans="2:23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5"/>
      <c r="W612" s="5"/>
    </row>
    <row r="613" spans="2:23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5"/>
      <c r="W613" s="5"/>
    </row>
    <row r="614" spans="2:23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5"/>
      <c r="W614" s="5"/>
    </row>
    <row r="615" spans="2:23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5"/>
      <c r="W615" s="5"/>
    </row>
    <row r="616" spans="2:23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5"/>
      <c r="W616" s="5"/>
    </row>
    <row r="617" spans="2:23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5"/>
      <c r="W617" s="5"/>
    </row>
    <row r="618" spans="2:23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5"/>
      <c r="W618" s="5"/>
    </row>
    <row r="619" spans="2:23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5"/>
      <c r="W619" s="5"/>
    </row>
    <row r="620" spans="2:23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5"/>
      <c r="W620" s="5"/>
    </row>
    <row r="621" spans="2:23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5"/>
      <c r="W621" s="5"/>
    </row>
    <row r="622" spans="2:23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5"/>
      <c r="W622" s="5"/>
    </row>
    <row r="623" spans="2:23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5"/>
      <c r="W623" s="5"/>
    </row>
    <row r="624" spans="2:23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5"/>
      <c r="W624" s="5"/>
    </row>
    <row r="625" spans="2:23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5"/>
      <c r="W625" s="5"/>
    </row>
    <row r="626" spans="2:23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5"/>
      <c r="W626" s="5"/>
    </row>
    <row r="627" spans="2:23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5"/>
      <c r="W627" s="5"/>
    </row>
    <row r="628" spans="2:23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5"/>
      <c r="W628" s="5"/>
    </row>
    <row r="629" spans="2:23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5"/>
      <c r="W629" s="5"/>
    </row>
    <row r="630" spans="2:23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5"/>
      <c r="W630" s="5"/>
    </row>
    <row r="631" spans="2:23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5"/>
      <c r="W631" s="5"/>
    </row>
    <row r="632" spans="2:23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5"/>
      <c r="W632" s="5"/>
    </row>
    <row r="633" spans="2:23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5"/>
      <c r="W633" s="5"/>
    </row>
    <row r="634" spans="2:23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5"/>
      <c r="W634" s="5"/>
    </row>
    <row r="635" spans="2:23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5"/>
      <c r="W635" s="5"/>
    </row>
    <row r="636" spans="2:23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5"/>
      <c r="W636" s="5"/>
    </row>
    <row r="637" spans="2:23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5"/>
      <c r="W637" s="5"/>
    </row>
    <row r="638" spans="2:23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5"/>
      <c r="W638" s="5"/>
    </row>
    <row r="639" spans="2:23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5"/>
      <c r="W639" s="5"/>
    </row>
    <row r="640" spans="2:23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5"/>
      <c r="W640" s="5"/>
    </row>
    <row r="641" spans="2:23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5"/>
      <c r="W641" s="5"/>
    </row>
    <row r="642" spans="2:23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5"/>
      <c r="W642" s="5"/>
    </row>
    <row r="643" spans="2:23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5"/>
      <c r="W643" s="5"/>
    </row>
    <row r="644" spans="2:23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5"/>
      <c r="W644" s="5"/>
    </row>
    <row r="645" spans="2:23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5"/>
      <c r="W645" s="5"/>
    </row>
    <row r="646" spans="2:23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5"/>
      <c r="W646" s="5"/>
    </row>
    <row r="647" spans="2:23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5"/>
      <c r="W647" s="5"/>
    </row>
    <row r="648" spans="2:23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5"/>
      <c r="W648" s="5"/>
    </row>
    <row r="649" spans="2:23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5"/>
      <c r="W649" s="5"/>
    </row>
    <row r="650" spans="2:23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5"/>
      <c r="W650" s="5"/>
    </row>
    <row r="651" spans="2:23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5"/>
      <c r="W651" s="5"/>
    </row>
    <row r="652" spans="2:23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5"/>
      <c r="W652" s="5"/>
    </row>
    <row r="653" spans="2:23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5"/>
      <c r="W653" s="5"/>
    </row>
    <row r="654" spans="2:23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5"/>
      <c r="W654" s="5"/>
    </row>
    <row r="655" spans="2:23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5"/>
      <c r="W655" s="5"/>
    </row>
    <row r="656" spans="2:23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5"/>
      <c r="W656" s="5"/>
    </row>
    <row r="657" spans="2:23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5"/>
      <c r="W657" s="5"/>
    </row>
    <row r="658" spans="2:23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5"/>
      <c r="W658" s="5"/>
    </row>
    <row r="659" spans="2:23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5"/>
      <c r="W659" s="5"/>
    </row>
    <row r="660" spans="2:23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5"/>
      <c r="W660" s="5"/>
    </row>
    <row r="661" spans="2:23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5"/>
      <c r="W661" s="5"/>
    </row>
    <row r="662" spans="2:23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5"/>
      <c r="W662" s="5"/>
    </row>
    <row r="663" spans="2:23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5"/>
      <c r="W663" s="5"/>
    </row>
    <row r="664" spans="2:23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5"/>
      <c r="W664" s="5"/>
    </row>
    <row r="665" spans="2:23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5"/>
      <c r="W665" s="5"/>
    </row>
    <row r="666" spans="2:23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5"/>
      <c r="W666" s="5"/>
    </row>
    <row r="667" spans="2:23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5"/>
      <c r="W667" s="5"/>
    </row>
    <row r="668" spans="2:23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5"/>
      <c r="W668" s="5"/>
    </row>
    <row r="669" spans="2:23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5"/>
      <c r="W669" s="5"/>
    </row>
    <row r="670" spans="2:23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5"/>
      <c r="W670" s="5"/>
    </row>
    <row r="671" spans="2:23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5"/>
      <c r="W671" s="5"/>
    </row>
    <row r="672" spans="2:23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5"/>
      <c r="W672" s="5"/>
    </row>
    <row r="673" spans="2:23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5"/>
      <c r="W673" s="5"/>
    </row>
    <row r="674" spans="2:23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5"/>
      <c r="W674" s="5"/>
    </row>
    <row r="675" spans="2:23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5"/>
      <c r="W675" s="5"/>
    </row>
    <row r="676" spans="2:23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5"/>
      <c r="W676" s="5"/>
    </row>
    <row r="677" spans="2:23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5"/>
      <c r="W677" s="5"/>
    </row>
    <row r="678" spans="2:23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5"/>
      <c r="W678" s="5"/>
    </row>
    <row r="679" spans="2:23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5"/>
      <c r="W679" s="5"/>
    </row>
    <row r="680" spans="2:23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5"/>
      <c r="W680" s="5"/>
    </row>
    <row r="681" spans="2:23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5"/>
      <c r="W681" s="5"/>
    </row>
    <row r="682" spans="2:23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5"/>
      <c r="W682" s="5"/>
    </row>
    <row r="683" spans="2:23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5"/>
      <c r="W683" s="5"/>
    </row>
    <row r="684" spans="2:23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5"/>
      <c r="W684" s="5"/>
    </row>
    <row r="685" spans="2:23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5"/>
      <c r="W685" s="5"/>
    </row>
    <row r="686" spans="2:23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5"/>
      <c r="W686" s="5"/>
    </row>
    <row r="687" spans="2:23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5"/>
      <c r="W687" s="5"/>
    </row>
    <row r="688" spans="2:23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5"/>
      <c r="W688" s="5"/>
    </row>
    <row r="689" spans="2:23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5"/>
      <c r="W689" s="5"/>
    </row>
    <row r="690" spans="2:23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5"/>
      <c r="W690" s="5"/>
    </row>
    <row r="691" spans="2:23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5"/>
      <c r="W691" s="5"/>
    </row>
    <row r="692" spans="2:23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5"/>
      <c r="W692" s="5"/>
    </row>
    <row r="693" spans="2:23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5"/>
      <c r="W693" s="5"/>
    </row>
    <row r="694" spans="2:23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5"/>
      <c r="W694" s="5"/>
    </row>
    <row r="695" spans="2:23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5"/>
      <c r="W695" s="5"/>
    </row>
    <row r="696" spans="2:23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5"/>
      <c r="W696" s="5"/>
    </row>
    <row r="697" spans="2:23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5"/>
      <c r="W697" s="5"/>
    </row>
    <row r="698" spans="2:23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5"/>
      <c r="W698" s="5"/>
    </row>
    <row r="699" spans="2:23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5"/>
      <c r="W699" s="5"/>
    </row>
    <row r="700" spans="2:23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5"/>
      <c r="W700" s="5"/>
    </row>
    <row r="701" spans="2:23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5"/>
      <c r="W701" s="5"/>
    </row>
    <row r="702" spans="2:23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5"/>
      <c r="W702" s="5"/>
    </row>
    <row r="703" spans="2:23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5"/>
      <c r="W703" s="5"/>
    </row>
    <row r="704" spans="2:23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5"/>
      <c r="W704" s="5"/>
    </row>
    <row r="705" spans="2:23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5"/>
      <c r="W705" s="5"/>
    </row>
    <row r="706" spans="2:23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5"/>
      <c r="W706" s="5"/>
    </row>
    <row r="707" spans="2:23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5"/>
      <c r="W707" s="5"/>
    </row>
    <row r="708" spans="2:23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5"/>
      <c r="W708" s="5"/>
    </row>
    <row r="709" spans="2:23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5"/>
      <c r="W709" s="5"/>
    </row>
    <row r="710" spans="2:23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5"/>
      <c r="W710" s="5"/>
    </row>
    <row r="711" spans="2:23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5"/>
      <c r="W711" s="5"/>
    </row>
    <row r="712" spans="2:23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5"/>
      <c r="W712" s="5"/>
    </row>
    <row r="713" spans="2:23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5"/>
      <c r="W713" s="5"/>
    </row>
    <row r="714" spans="2:23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5"/>
      <c r="W714" s="5"/>
    </row>
    <row r="715" spans="2:23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5"/>
      <c r="W715" s="5"/>
    </row>
    <row r="716" spans="2:23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5"/>
      <c r="W716" s="5"/>
    </row>
    <row r="717" spans="2:23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5"/>
      <c r="W717" s="5"/>
    </row>
    <row r="718" spans="2:23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5"/>
      <c r="W718" s="5"/>
    </row>
    <row r="719" spans="2:23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5"/>
      <c r="W719" s="5"/>
    </row>
    <row r="720" spans="2:23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5"/>
      <c r="W720" s="5"/>
    </row>
    <row r="721" spans="2:23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5"/>
      <c r="W721" s="5"/>
    </row>
    <row r="722" spans="2:23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5"/>
      <c r="W722" s="5"/>
    </row>
    <row r="723" spans="2:23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5"/>
      <c r="W723" s="5"/>
    </row>
    <row r="724" spans="2:23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5"/>
      <c r="W724" s="5"/>
    </row>
    <row r="725" spans="2:23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5"/>
      <c r="W725" s="5"/>
    </row>
    <row r="726" spans="2:23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5"/>
      <c r="W726" s="5"/>
    </row>
    <row r="727" spans="2:23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5"/>
      <c r="W727" s="5"/>
    </row>
    <row r="728" spans="2:23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5"/>
      <c r="W728" s="5"/>
    </row>
    <row r="729" spans="2:23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5"/>
      <c r="W729" s="5"/>
    </row>
    <row r="730" spans="2:23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5"/>
      <c r="W730" s="5"/>
    </row>
    <row r="731" spans="2:23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5"/>
      <c r="W731" s="5"/>
    </row>
    <row r="732" spans="2:23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5"/>
      <c r="W732" s="5"/>
    </row>
    <row r="733" spans="2:23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5"/>
      <c r="W733" s="5"/>
    </row>
    <row r="734" spans="2:23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5"/>
      <c r="W734" s="5"/>
    </row>
    <row r="735" spans="2:23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5"/>
      <c r="W735" s="5"/>
    </row>
    <row r="736" spans="2:23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5"/>
      <c r="W736" s="5"/>
    </row>
    <row r="737" spans="2:23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5"/>
      <c r="W737" s="5"/>
    </row>
    <row r="738" spans="2:23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5"/>
      <c r="W738" s="5"/>
    </row>
    <row r="739" spans="2:23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5"/>
      <c r="W739" s="5"/>
    </row>
    <row r="740" spans="2:23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5"/>
      <c r="W740" s="5"/>
    </row>
    <row r="741" spans="2:23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5"/>
      <c r="W741" s="5"/>
    </row>
    <row r="742" spans="2:23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5"/>
      <c r="W742" s="5"/>
    </row>
    <row r="743" spans="2:23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5"/>
      <c r="W743" s="5"/>
    </row>
    <row r="744" spans="2:23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5"/>
      <c r="W744" s="5"/>
    </row>
    <row r="745" spans="2:23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5"/>
      <c r="W745" s="5"/>
    </row>
    <row r="746" spans="2:23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5"/>
      <c r="W746" s="5"/>
    </row>
    <row r="747" spans="2:23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5"/>
      <c r="W747" s="5"/>
    </row>
    <row r="748" spans="2:23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5"/>
      <c r="W748" s="5"/>
    </row>
    <row r="749" spans="2:23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5"/>
      <c r="W749" s="5"/>
    </row>
    <row r="750" spans="2:23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5"/>
      <c r="W750" s="5"/>
    </row>
    <row r="751" spans="2:23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5"/>
      <c r="W751" s="5"/>
    </row>
    <row r="752" spans="2:23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5"/>
      <c r="W752" s="5"/>
    </row>
    <row r="753" spans="2:23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5"/>
      <c r="W753" s="5"/>
    </row>
    <row r="754" spans="2:23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5"/>
      <c r="W754" s="5"/>
    </row>
    <row r="755" spans="2:23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5"/>
      <c r="W755" s="5"/>
    </row>
    <row r="756" spans="2:23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5"/>
      <c r="W756" s="5"/>
    </row>
    <row r="757" spans="2:23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5"/>
      <c r="W757" s="5"/>
    </row>
    <row r="758" spans="2:23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5"/>
      <c r="W758" s="5"/>
    </row>
    <row r="759" spans="2:23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5"/>
      <c r="W759" s="5"/>
    </row>
    <row r="760" spans="2:23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5"/>
      <c r="W760" s="5"/>
    </row>
    <row r="761" spans="2:23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5"/>
      <c r="W761" s="5"/>
    </row>
    <row r="762" spans="2:23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5"/>
      <c r="W762" s="5"/>
    </row>
    <row r="763" spans="2:23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5"/>
      <c r="W763" s="5"/>
    </row>
    <row r="764" spans="2:23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5"/>
      <c r="W764" s="5"/>
    </row>
    <row r="765" spans="2:23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5"/>
      <c r="W765" s="5"/>
    </row>
    <row r="766" spans="2:23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5"/>
      <c r="W766" s="5"/>
    </row>
    <row r="767" spans="2:23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5"/>
      <c r="W767" s="5"/>
    </row>
    <row r="768" spans="2:23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5"/>
      <c r="W768" s="5"/>
    </row>
    <row r="769" spans="2:23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5"/>
      <c r="W769" s="5"/>
    </row>
    <row r="770" spans="2:23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5"/>
      <c r="W770" s="5"/>
    </row>
    <row r="771" spans="2:23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5"/>
      <c r="W771" s="5"/>
    </row>
    <row r="772" spans="2:23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5"/>
      <c r="W772" s="5"/>
    </row>
    <row r="773" spans="2:23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5"/>
      <c r="W773" s="5"/>
    </row>
    <row r="774" spans="2:23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5"/>
      <c r="W774" s="5"/>
    </row>
    <row r="775" spans="2:23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5"/>
      <c r="W775" s="5"/>
    </row>
    <row r="776" spans="2:23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5"/>
      <c r="W776" s="5"/>
    </row>
    <row r="777" spans="2:23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5"/>
      <c r="W777" s="5"/>
    </row>
    <row r="778" spans="2:23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5"/>
      <c r="W778" s="5"/>
    </row>
    <row r="779" spans="2:23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5"/>
      <c r="W779" s="5"/>
    </row>
    <row r="780" spans="2:23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5"/>
      <c r="W780" s="5"/>
    </row>
    <row r="781" spans="2:23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5"/>
      <c r="W781" s="5"/>
    </row>
    <row r="782" spans="2:23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5"/>
      <c r="W782" s="5"/>
    </row>
    <row r="783" spans="2:23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5"/>
      <c r="W783" s="5"/>
    </row>
    <row r="784" spans="2:23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5"/>
      <c r="W784" s="5"/>
    </row>
    <row r="785" spans="2:23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5"/>
      <c r="W785" s="5"/>
    </row>
    <row r="786" spans="2:23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5"/>
      <c r="W786" s="5"/>
    </row>
    <row r="787" spans="2:23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5"/>
      <c r="W787" s="5"/>
    </row>
    <row r="788" spans="2:23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5"/>
      <c r="W788" s="5"/>
    </row>
    <row r="789" spans="2:23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5"/>
      <c r="W789" s="5"/>
    </row>
    <row r="790" spans="2:23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5"/>
      <c r="W790" s="5"/>
    </row>
    <row r="791" spans="2:23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5"/>
      <c r="W791" s="5"/>
    </row>
    <row r="792" spans="2:23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5"/>
      <c r="W792" s="5"/>
    </row>
    <row r="793" spans="2:23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5"/>
      <c r="W793" s="5"/>
    </row>
    <row r="794" spans="2:23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5"/>
      <c r="W794" s="5"/>
    </row>
    <row r="795" spans="2:23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5"/>
      <c r="W795" s="5"/>
    </row>
    <row r="796" spans="2:23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5"/>
      <c r="W796" s="5"/>
    </row>
    <row r="797" spans="2:23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5"/>
      <c r="W797" s="5"/>
    </row>
    <row r="798" spans="2:23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5"/>
      <c r="W798" s="5"/>
    </row>
    <row r="799" spans="2:23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5"/>
      <c r="W799" s="5"/>
    </row>
    <row r="800" spans="2:23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5"/>
      <c r="W800" s="5"/>
    </row>
    <row r="801" spans="2:23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5"/>
      <c r="W801" s="5"/>
    </row>
    <row r="802" spans="2:23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5"/>
      <c r="W802" s="5"/>
    </row>
    <row r="803" spans="2:23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5"/>
      <c r="W803" s="5"/>
    </row>
    <row r="804" spans="2:23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5"/>
      <c r="W804" s="5"/>
    </row>
    <row r="805" spans="2:23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5"/>
      <c r="W805" s="5"/>
    </row>
    <row r="806" spans="2:23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5"/>
      <c r="W806" s="5"/>
    </row>
    <row r="807" spans="2:23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5"/>
      <c r="W807" s="5"/>
    </row>
    <row r="808" spans="2:23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5"/>
      <c r="W808" s="5"/>
    </row>
    <row r="809" spans="2:23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5"/>
      <c r="W809" s="5"/>
    </row>
    <row r="810" spans="2:23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5"/>
      <c r="W810" s="5"/>
    </row>
    <row r="811" spans="2:23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5"/>
      <c r="W811" s="5"/>
    </row>
    <row r="812" spans="2:23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5"/>
      <c r="W812" s="5"/>
    </row>
    <row r="813" spans="2:23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5"/>
      <c r="W813" s="5"/>
    </row>
    <row r="814" spans="2:23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5"/>
      <c r="W814" s="5"/>
    </row>
    <row r="815" spans="2:23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5"/>
      <c r="W815" s="5"/>
    </row>
    <row r="816" spans="2:23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5"/>
      <c r="W816" s="5"/>
    </row>
    <row r="817" spans="2:23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5"/>
      <c r="W817" s="5"/>
    </row>
    <row r="818" spans="2:23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5"/>
      <c r="W818" s="5"/>
    </row>
    <row r="819" spans="2:23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5"/>
      <c r="W819" s="5"/>
    </row>
    <row r="820" spans="2:23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5"/>
      <c r="W820" s="5"/>
    </row>
    <row r="821" spans="2:23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5"/>
      <c r="W821" s="5"/>
    </row>
    <row r="822" spans="2:23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5"/>
      <c r="W822" s="5"/>
    </row>
    <row r="823" spans="2:23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5"/>
      <c r="W823" s="5"/>
    </row>
    <row r="824" spans="2:23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5"/>
      <c r="W824" s="5"/>
    </row>
    <row r="825" spans="2:23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5"/>
      <c r="W825" s="5"/>
    </row>
    <row r="826" spans="2:23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5"/>
      <c r="W826" s="5"/>
    </row>
    <row r="827" spans="2:23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5"/>
      <c r="W827" s="5"/>
    </row>
    <row r="828" spans="2:23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5"/>
      <c r="W828" s="5"/>
    </row>
    <row r="829" spans="2:23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5"/>
      <c r="W829" s="5"/>
    </row>
    <row r="830" spans="2:23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5"/>
      <c r="W830" s="5"/>
    </row>
    <row r="831" spans="2:23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5"/>
      <c r="W831" s="5"/>
    </row>
    <row r="832" spans="2:23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5"/>
      <c r="W832" s="5"/>
    </row>
    <row r="833" spans="2:23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5"/>
      <c r="W833" s="5"/>
    </row>
    <row r="834" spans="2:23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5"/>
      <c r="W834" s="5"/>
    </row>
    <row r="835" spans="2:23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5"/>
      <c r="W835" s="5"/>
    </row>
    <row r="836" spans="2:23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5"/>
      <c r="W836" s="5"/>
    </row>
    <row r="837" spans="2:23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5"/>
      <c r="W837" s="5"/>
    </row>
    <row r="838" spans="2:23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5"/>
      <c r="W838" s="5"/>
    </row>
    <row r="839" spans="2:23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5"/>
      <c r="W839" s="5"/>
    </row>
    <row r="840" spans="2:23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5"/>
      <c r="W840" s="5"/>
    </row>
    <row r="841" spans="2:23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5"/>
      <c r="W841" s="5"/>
    </row>
    <row r="842" spans="2:23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5"/>
      <c r="W842" s="5"/>
    </row>
    <row r="843" spans="2:23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5"/>
      <c r="W843" s="5"/>
    </row>
    <row r="844" spans="2:23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5"/>
      <c r="W844" s="5"/>
    </row>
    <row r="845" spans="2:23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5"/>
      <c r="W845" s="5"/>
    </row>
    <row r="846" spans="2:23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5"/>
      <c r="W846" s="5"/>
    </row>
    <row r="847" spans="2:23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5"/>
      <c r="W847" s="5"/>
    </row>
    <row r="848" spans="2:23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5"/>
      <c r="W848" s="5"/>
    </row>
    <row r="849" spans="2:23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5"/>
      <c r="W849" s="5"/>
    </row>
    <row r="850" spans="2:23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5"/>
      <c r="W850" s="5"/>
    </row>
    <row r="851" spans="2:23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5"/>
      <c r="W851" s="5"/>
    </row>
    <row r="852" spans="2:23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5"/>
      <c r="W852" s="5"/>
    </row>
    <row r="853" spans="2:23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5"/>
      <c r="W853" s="5"/>
    </row>
    <row r="854" spans="2:23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5"/>
      <c r="W854" s="5"/>
    </row>
    <row r="855" spans="2:23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5"/>
      <c r="W855" s="5"/>
    </row>
    <row r="856" spans="2:23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5"/>
      <c r="W856" s="5"/>
    </row>
    <row r="857" spans="2:23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5"/>
      <c r="W857" s="5"/>
    </row>
    <row r="858" spans="2:23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5"/>
      <c r="W858" s="5"/>
    </row>
    <row r="859" spans="2:23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5"/>
      <c r="W859" s="5"/>
    </row>
    <row r="860" spans="2:23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5"/>
      <c r="W860" s="5"/>
    </row>
    <row r="861" spans="2:23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5"/>
      <c r="W861" s="5"/>
    </row>
    <row r="862" spans="2:23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5"/>
      <c r="W862" s="5"/>
    </row>
    <row r="863" spans="2:23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5"/>
      <c r="W863" s="5"/>
    </row>
    <row r="864" spans="2:23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5"/>
      <c r="W864" s="5"/>
    </row>
    <row r="865" spans="2:23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5"/>
      <c r="W865" s="5"/>
    </row>
    <row r="866" spans="2:23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5"/>
      <c r="W866" s="5"/>
    </row>
    <row r="867" spans="2:23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5"/>
      <c r="W867" s="5"/>
    </row>
    <row r="868" spans="2:23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5"/>
      <c r="W868" s="5"/>
    </row>
    <row r="869" spans="2:23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5"/>
      <c r="W869" s="5"/>
    </row>
    <row r="870" spans="2:23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5"/>
      <c r="W870" s="5"/>
    </row>
    <row r="871" spans="2:23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5"/>
      <c r="W871" s="5"/>
    </row>
    <row r="872" spans="2:23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5"/>
      <c r="W872" s="5"/>
    </row>
    <row r="873" spans="2:23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5"/>
      <c r="W873" s="5"/>
    </row>
    <row r="874" spans="2:23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5"/>
      <c r="W874" s="5"/>
    </row>
    <row r="875" spans="2:23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5"/>
      <c r="W875" s="5"/>
    </row>
    <row r="876" spans="2:23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5"/>
      <c r="W876" s="5"/>
    </row>
    <row r="877" spans="2:23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5"/>
      <c r="W877" s="5"/>
    </row>
    <row r="878" spans="2:23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5"/>
      <c r="W878" s="5"/>
    </row>
    <row r="879" spans="2:23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5"/>
      <c r="W879" s="5"/>
    </row>
    <row r="880" spans="2:23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5"/>
      <c r="W880" s="5"/>
    </row>
    <row r="881" spans="2:23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5"/>
      <c r="W881" s="5"/>
    </row>
    <row r="882" spans="2:23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5"/>
      <c r="W882" s="5"/>
    </row>
    <row r="883" spans="2:23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5"/>
      <c r="W883" s="5"/>
    </row>
    <row r="884" spans="2:23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5"/>
      <c r="W884" s="5"/>
    </row>
    <row r="885" spans="2:23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5"/>
      <c r="W885" s="5"/>
    </row>
    <row r="886" spans="2:23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5"/>
      <c r="W886" s="5"/>
    </row>
    <row r="887" spans="2:23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5"/>
      <c r="W887" s="5"/>
    </row>
    <row r="888" spans="2:23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5"/>
      <c r="W888" s="5"/>
    </row>
    <row r="889" spans="2:23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5"/>
      <c r="W889" s="5"/>
    </row>
    <row r="890" spans="2:23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5"/>
      <c r="W890" s="5"/>
    </row>
    <row r="891" spans="2:23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5"/>
      <c r="W891" s="5"/>
    </row>
    <row r="892" spans="2:23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5"/>
      <c r="W892" s="5"/>
    </row>
    <row r="893" spans="2:23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5"/>
      <c r="W893" s="5"/>
    </row>
    <row r="894" spans="2:23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5"/>
      <c r="W894" s="5"/>
    </row>
    <row r="895" spans="2:23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5"/>
      <c r="W895" s="5"/>
    </row>
    <row r="896" spans="2:23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5"/>
      <c r="W896" s="5"/>
    </row>
    <row r="897" spans="2:23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5"/>
      <c r="W897" s="5"/>
    </row>
    <row r="898" spans="2:23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5"/>
      <c r="W898" s="5"/>
    </row>
    <row r="899" spans="2:23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5"/>
      <c r="W899" s="5"/>
    </row>
    <row r="900" spans="2:23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5"/>
      <c r="W900" s="5"/>
    </row>
    <row r="901" spans="2:23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5"/>
      <c r="W901" s="5"/>
    </row>
    <row r="902" spans="2:23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5"/>
      <c r="W902" s="5"/>
    </row>
    <row r="903" spans="2:23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5"/>
      <c r="W903" s="5"/>
    </row>
    <row r="904" spans="2:23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5"/>
      <c r="W904" s="5"/>
    </row>
    <row r="905" spans="2:23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5"/>
      <c r="W905" s="5"/>
    </row>
    <row r="906" spans="2:23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5"/>
      <c r="W906" s="5"/>
    </row>
    <row r="907" spans="2:23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5"/>
      <c r="W907" s="5"/>
    </row>
    <row r="908" spans="2:23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5"/>
      <c r="W908" s="5"/>
    </row>
    <row r="909" spans="2:23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5"/>
      <c r="W909" s="5"/>
    </row>
    <row r="910" spans="2:23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5"/>
      <c r="W910" s="5"/>
    </row>
    <row r="911" spans="2:23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5"/>
      <c r="W911" s="5"/>
    </row>
    <row r="912" spans="2:23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5"/>
      <c r="W912" s="5"/>
    </row>
    <row r="913" spans="2:23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5"/>
      <c r="W913" s="5"/>
    </row>
    <row r="914" spans="2:23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5"/>
      <c r="W914" s="5"/>
    </row>
    <row r="915" spans="2:23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5"/>
      <c r="W915" s="5"/>
    </row>
    <row r="916" spans="2:23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5"/>
      <c r="W916" s="5"/>
    </row>
    <row r="917" spans="2:23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5"/>
      <c r="W917" s="5"/>
    </row>
    <row r="918" spans="2:23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5"/>
      <c r="W918" s="5"/>
    </row>
    <row r="919" spans="2:23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5"/>
      <c r="W919" s="5"/>
    </row>
    <row r="920" spans="2:23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5"/>
      <c r="W920" s="5"/>
    </row>
    <row r="921" spans="2:23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5"/>
      <c r="W921" s="5"/>
    </row>
    <row r="922" spans="2:23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5"/>
      <c r="W922" s="5"/>
    </row>
    <row r="923" spans="2:23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5"/>
      <c r="W923" s="5"/>
    </row>
    <row r="924" spans="2:23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5"/>
      <c r="W924" s="5"/>
    </row>
    <row r="925" spans="2:23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5"/>
      <c r="W925" s="5"/>
    </row>
    <row r="926" spans="2:23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5"/>
      <c r="W926" s="5"/>
    </row>
    <row r="927" spans="2:23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5"/>
      <c r="W927" s="5"/>
    </row>
    <row r="928" spans="2:23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5"/>
      <c r="W928" s="5"/>
    </row>
    <row r="929" spans="2:23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5"/>
      <c r="W929" s="5"/>
    </row>
    <row r="930" spans="2:23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5"/>
      <c r="W930" s="5"/>
    </row>
    <row r="931" spans="2:23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5"/>
      <c r="W931" s="5"/>
    </row>
    <row r="932" spans="2:23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5"/>
      <c r="W932" s="5"/>
    </row>
    <row r="933" spans="2:23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5"/>
      <c r="W933" s="5"/>
    </row>
    <row r="934" spans="2:23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5"/>
      <c r="W934" s="5"/>
    </row>
    <row r="935" spans="2:23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5"/>
      <c r="W935" s="5"/>
    </row>
    <row r="936" spans="2:23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5"/>
      <c r="W936" s="5"/>
    </row>
    <row r="937" spans="2:23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5"/>
      <c r="W937" s="5"/>
    </row>
    <row r="938" spans="2:23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5"/>
      <c r="W938" s="5"/>
    </row>
    <row r="939" spans="2:23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5"/>
      <c r="W939" s="5"/>
    </row>
    <row r="940" spans="2:23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5"/>
      <c r="W940" s="5"/>
    </row>
    <row r="941" spans="2:23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5"/>
      <c r="W941" s="5"/>
    </row>
    <row r="942" spans="2:23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5"/>
      <c r="W942" s="5"/>
    </row>
    <row r="943" spans="2:23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5"/>
      <c r="W943" s="5"/>
    </row>
    <row r="944" spans="2:23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5"/>
      <c r="W944" s="5"/>
    </row>
    <row r="945" spans="2:23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5"/>
      <c r="W945" s="5"/>
    </row>
    <row r="946" spans="2:23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5"/>
      <c r="W946" s="5"/>
    </row>
    <row r="947" spans="2:23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5"/>
      <c r="W947" s="5"/>
    </row>
    <row r="948" spans="2:23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5"/>
      <c r="W948" s="5"/>
    </row>
    <row r="949" spans="2:23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5"/>
      <c r="W949" s="5"/>
    </row>
    <row r="950" spans="2:23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5"/>
      <c r="W950" s="5"/>
    </row>
    <row r="951" spans="2:23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5"/>
      <c r="W951" s="5"/>
    </row>
    <row r="952" spans="2:23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5"/>
      <c r="W952" s="5"/>
    </row>
    <row r="953" spans="2:23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5"/>
      <c r="W953" s="5"/>
    </row>
    <row r="954" spans="2:23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5"/>
      <c r="W954" s="5"/>
    </row>
    <row r="955" spans="2:23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5"/>
      <c r="W955" s="5"/>
    </row>
    <row r="956" spans="2:23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5"/>
      <c r="W956" s="5"/>
    </row>
    <row r="957" spans="2:23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5"/>
      <c r="W957" s="5"/>
    </row>
    <row r="958" spans="2:23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5"/>
      <c r="W958" s="5"/>
    </row>
    <row r="959" spans="2:23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5"/>
      <c r="W959" s="5"/>
    </row>
    <row r="960" spans="2:23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5"/>
      <c r="W960" s="5"/>
    </row>
    <row r="961" spans="2:23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5"/>
      <c r="W961" s="5"/>
    </row>
    <row r="962" spans="2:23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5"/>
      <c r="W962" s="5"/>
    </row>
    <row r="963" spans="2:23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5"/>
      <c r="W963" s="5"/>
    </row>
    <row r="964" spans="2:23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5"/>
      <c r="W964" s="5"/>
    </row>
    <row r="965" spans="2:23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5"/>
      <c r="W965" s="5"/>
    </row>
    <row r="966" spans="2:23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5"/>
      <c r="W966" s="5"/>
    </row>
    <row r="967" spans="2:23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5"/>
      <c r="W967" s="5"/>
    </row>
    <row r="968" spans="2:23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5"/>
      <c r="W968" s="5"/>
    </row>
    <row r="969" spans="2:23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5"/>
      <c r="W969" s="5"/>
    </row>
    <row r="970" spans="2:23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5"/>
      <c r="W970" s="5"/>
    </row>
    <row r="971" spans="2:23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5"/>
      <c r="W971" s="5"/>
    </row>
    <row r="972" spans="2:23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5"/>
      <c r="W972" s="5"/>
    </row>
    <row r="973" spans="2:23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5"/>
      <c r="W973" s="5"/>
    </row>
    <row r="974" spans="2:23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5"/>
      <c r="W974" s="5"/>
    </row>
    <row r="975" spans="2:23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5"/>
      <c r="W975" s="5"/>
    </row>
    <row r="976" spans="2:23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5"/>
      <c r="W976" s="5"/>
    </row>
    <row r="977" spans="2:23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5"/>
      <c r="W977" s="5"/>
    </row>
    <row r="978" spans="2:23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5"/>
      <c r="W978" s="5"/>
    </row>
    <row r="979" spans="2:23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5"/>
      <c r="W979" s="5"/>
    </row>
    <row r="980" spans="2:23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5"/>
      <c r="W980" s="5"/>
    </row>
    <row r="981" spans="2:23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5"/>
      <c r="W981" s="5"/>
    </row>
    <row r="982" spans="2:23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5"/>
      <c r="W982" s="5"/>
    </row>
    <row r="983" spans="2:23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5"/>
      <c r="W983" s="5"/>
    </row>
    <row r="984" spans="2:23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5"/>
      <c r="W984" s="5"/>
    </row>
    <row r="985" spans="2:23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5"/>
      <c r="W985" s="5"/>
    </row>
    <row r="986" spans="2:23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5"/>
      <c r="W986" s="5"/>
    </row>
    <row r="987" spans="2:23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5"/>
      <c r="W987" s="5"/>
    </row>
    <row r="988" spans="2:23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5"/>
      <c r="W988" s="5"/>
    </row>
    <row r="989" spans="2:23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5"/>
      <c r="W989" s="5"/>
    </row>
    <row r="990" spans="2:23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5"/>
      <c r="W990" s="5"/>
    </row>
    <row r="991" spans="2:23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5"/>
      <c r="W991" s="5"/>
    </row>
    <row r="992" spans="2:23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5"/>
      <c r="W992" s="5"/>
    </row>
    <row r="993" spans="2:23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5"/>
      <c r="W993" s="5"/>
    </row>
    <row r="994" spans="2:23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5"/>
      <c r="W994" s="5"/>
    </row>
    <row r="995" spans="2:23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5"/>
      <c r="W995" s="5"/>
    </row>
    <row r="996" spans="2:23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5"/>
      <c r="W996" s="5"/>
    </row>
    <row r="997" spans="2:23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5"/>
      <c r="W997" s="5"/>
    </row>
    <row r="998" spans="2:23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5"/>
      <c r="W998" s="5"/>
    </row>
    <row r="999" spans="2:23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5"/>
      <c r="W999" s="5"/>
    </row>
    <row r="1000" spans="2:23" ht="12.75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5"/>
      <c r="W1000" s="5"/>
    </row>
  </sheetData>
  <autoFilter ref="B2:W20"/>
  <mergeCells count="1">
    <mergeCell ref="C27:V27"/>
  </mergeCells>
  <conditionalFormatting sqref="X3:X2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4"/>
  <sheetViews>
    <sheetView workbookViewId="0">
      <selection activeCell="J32" sqref="J32"/>
    </sheetView>
  </sheetViews>
  <sheetFormatPr defaultColWidth="14.42578125" defaultRowHeight="15.75" customHeight="1" x14ac:dyDescent="0.2"/>
  <cols>
    <col min="1" max="1" width="37.7109375" customWidth="1"/>
    <col min="2" max="2" width="16.140625" customWidth="1"/>
    <col min="3" max="3" width="12.5703125" customWidth="1"/>
    <col min="4" max="4" width="15.7109375" customWidth="1"/>
    <col min="5" max="5" width="12.140625" customWidth="1"/>
    <col min="6" max="6" width="13" customWidth="1"/>
    <col min="7" max="8" width="12.5703125" customWidth="1"/>
    <col min="9" max="9" width="14.42578125" customWidth="1"/>
    <col min="10" max="10" width="10.5703125" customWidth="1"/>
    <col min="11" max="11" width="5.42578125" customWidth="1"/>
  </cols>
  <sheetData>
    <row r="1" spans="1:11" ht="15.75" customHeight="1" x14ac:dyDescent="0.2">
      <c r="A1" s="127" t="s">
        <v>188</v>
      </c>
      <c r="B1" s="128" t="s">
        <v>189</v>
      </c>
      <c r="C1" s="128" t="s">
        <v>190</v>
      </c>
      <c r="D1" s="128" t="s">
        <v>191</v>
      </c>
      <c r="E1" s="128" t="s">
        <v>192</v>
      </c>
      <c r="F1" s="128" t="s">
        <v>193</v>
      </c>
      <c r="G1" s="128" t="s">
        <v>194</v>
      </c>
      <c r="H1" s="128" t="s">
        <v>195</v>
      </c>
      <c r="I1" s="128" t="s">
        <v>196</v>
      </c>
      <c r="J1" s="129" t="s">
        <v>197</v>
      </c>
      <c r="K1" s="67" t="s">
        <v>7</v>
      </c>
    </row>
    <row r="2" spans="1:11" ht="15.75" customHeight="1" x14ac:dyDescent="0.2">
      <c r="A2" s="130" t="s">
        <v>22</v>
      </c>
      <c r="B2" s="131">
        <v>55</v>
      </c>
      <c r="C2" s="132">
        <f t="shared" ref="C2:C18" si="0">IF(AND(B2&lt;=75,B2&gt;0.0001),30,IF(AND(B2&lt;=100,B2&gt;75),25,IF(AND(B2&lt;=125,B2&gt;100),20,IF(AND(B2&lt;=150,B2&gt;125),15,IF(AND(B2&lt;=175,B2&gt;150),10,IF(B2&gt;=175,5, ))))))</f>
        <v>30</v>
      </c>
      <c r="D2" s="132">
        <v>4</v>
      </c>
      <c r="E2" s="132">
        <f t="shared" ref="E2:E18" si="1">IF(D2=1,30,IF(D2=2,25,IF(D2=3,20,IF(D2=4,15,IF(D2=5,10,IF(OR(D2="X",D2="x"),5, ))))))</f>
        <v>15</v>
      </c>
      <c r="F2" s="132">
        <v>24</v>
      </c>
      <c r="G2" s="132">
        <v>24</v>
      </c>
      <c r="H2" s="136">
        <v>24</v>
      </c>
      <c r="I2" s="132">
        <f t="shared" ref="I2:I18" si="2">(SUM(F2:H2))/3</f>
        <v>24</v>
      </c>
      <c r="J2" s="131">
        <f t="shared" ref="J2:J18" si="3">I2+E2+C2</f>
        <v>69</v>
      </c>
      <c r="K2" s="140">
        <f t="shared" ref="K2:K18" si="4">RANK(J2,J$2:J$18)</f>
        <v>3</v>
      </c>
    </row>
    <row r="3" spans="1:11" ht="15.75" customHeight="1" x14ac:dyDescent="0.2">
      <c r="A3" s="141" t="s">
        <v>45</v>
      </c>
      <c r="B3" s="143">
        <v>72</v>
      </c>
      <c r="C3" s="144">
        <f t="shared" si="0"/>
        <v>30</v>
      </c>
      <c r="D3" s="145" t="s">
        <v>198</v>
      </c>
      <c r="E3" s="144">
        <f t="shared" si="1"/>
        <v>5</v>
      </c>
      <c r="F3" s="144">
        <v>24</v>
      </c>
      <c r="G3" s="144">
        <v>22.5</v>
      </c>
      <c r="H3" s="146">
        <v>21</v>
      </c>
      <c r="I3" s="144">
        <f t="shared" si="2"/>
        <v>22.5</v>
      </c>
      <c r="J3" s="143">
        <f t="shared" si="3"/>
        <v>57.5</v>
      </c>
      <c r="K3" s="148">
        <f t="shared" si="4"/>
        <v>5</v>
      </c>
    </row>
    <row r="4" spans="1:11" ht="15.75" customHeight="1" x14ac:dyDescent="0.2">
      <c r="A4" s="149" t="s">
        <v>36</v>
      </c>
      <c r="B4" s="150">
        <v>110</v>
      </c>
      <c r="C4" s="151">
        <f t="shared" si="0"/>
        <v>20</v>
      </c>
      <c r="D4" s="151">
        <v>5</v>
      </c>
      <c r="E4" s="151">
        <f t="shared" si="1"/>
        <v>10</v>
      </c>
      <c r="F4" s="151">
        <v>21</v>
      </c>
      <c r="G4" s="151">
        <v>18</v>
      </c>
      <c r="H4" s="152">
        <v>24</v>
      </c>
      <c r="I4" s="151">
        <f t="shared" si="2"/>
        <v>21</v>
      </c>
      <c r="J4" s="153">
        <f t="shared" si="3"/>
        <v>51</v>
      </c>
      <c r="K4" s="148">
        <f t="shared" si="4"/>
        <v>11</v>
      </c>
    </row>
    <row r="5" spans="1:11" ht="15.75" customHeight="1" x14ac:dyDescent="0.2">
      <c r="A5" s="141" t="s">
        <v>41</v>
      </c>
      <c r="B5" s="143">
        <v>489</v>
      </c>
      <c r="C5" s="144">
        <f t="shared" si="0"/>
        <v>5</v>
      </c>
      <c r="D5" s="145" t="s">
        <v>198</v>
      </c>
      <c r="E5" s="144">
        <f t="shared" si="1"/>
        <v>5</v>
      </c>
      <c r="F5" s="144">
        <v>21</v>
      </c>
      <c r="G5" s="144">
        <v>21</v>
      </c>
      <c r="H5" s="146">
        <v>27</v>
      </c>
      <c r="I5" s="144">
        <f t="shared" si="2"/>
        <v>23</v>
      </c>
      <c r="J5" s="143">
        <f t="shared" si="3"/>
        <v>33</v>
      </c>
      <c r="K5" s="148">
        <f t="shared" si="4"/>
        <v>16</v>
      </c>
    </row>
    <row r="6" spans="1:11" ht="15.75" customHeight="1" x14ac:dyDescent="0.2">
      <c r="A6" s="149" t="s">
        <v>44</v>
      </c>
      <c r="B6" s="150">
        <v>350</v>
      </c>
      <c r="C6" s="151">
        <f t="shared" si="0"/>
        <v>5</v>
      </c>
      <c r="D6" s="116" t="s">
        <v>198</v>
      </c>
      <c r="E6" s="151">
        <f t="shared" si="1"/>
        <v>5</v>
      </c>
      <c r="F6" s="151">
        <v>24</v>
      </c>
      <c r="G6" s="151">
        <v>24</v>
      </c>
      <c r="H6" s="152">
        <v>27</v>
      </c>
      <c r="I6" s="151">
        <f t="shared" si="2"/>
        <v>25</v>
      </c>
      <c r="J6" s="153">
        <f t="shared" si="3"/>
        <v>35</v>
      </c>
      <c r="K6" s="148">
        <f t="shared" si="4"/>
        <v>15</v>
      </c>
    </row>
    <row r="7" spans="1:11" ht="15.75" customHeight="1" x14ac:dyDescent="0.2">
      <c r="A7" s="141" t="s">
        <v>21</v>
      </c>
      <c r="B7" s="143">
        <v>91</v>
      </c>
      <c r="C7" s="144">
        <f t="shared" si="0"/>
        <v>25</v>
      </c>
      <c r="D7" s="144">
        <v>3</v>
      </c>
      <c r="E7" s="144">
        <f t="shared" si="1"/>
        <v>20</v>
      </c>
      <c r="F7" s="144">
        <v>15</v>
      </c>
      <c r="G7" s="144">
        <v>12</v>
      </c>
      <c r="H7" s="146">
        <v>18</v>
      </c>
      <c r="I7" s="144">
        <f t="shared" si="2"/>
        <v>15</v>
      </c>
      <c r="J7" s="143">
        <f t="shared" si="3"/>
        <v>60</v>
      </c>
      <c r="K7" s="148">
        <f t="shared" si="4"/>
        <v>4</v>
      </c>
    </row>
    <row r="8" spans="1:11" ht="15.75" customHeight="1" x14ac:dyDescent="0.2">
      <c r="A8" s="130" t="s">
        <v>38</v>
      </c>
      <c r="B8" s="131">
        <v>73</v>
      </c>
      <c r="C8" s="132">
        <f t="shared" si="0"/>
        <v>30</v>
      </c>
      <c r="D8" s="98">
        <v>5</v>
      </c>
      <c r="E8" s="154">
        <f t="shared" si="1"/>
        <v>10</v>
      </c>
      <c r="F8" s="132">
        <v>30</v>
      </c>
      <c r="G8" s="132">
        <v>30</v>
      </c>
      <c r="H8" s="136">
        <v>30</v>
      </c>
      <c r="I8" s="132">
        <f t="shared" si="2"/>
        <v>30</v>
      </c>
      <c r="J8" s="131">
        <f t="shared" si="3"/>
        <v>70</v>
      </c>
      <c r="K8" s="140">
        <f t="shared" si="4"/>
        <v>2</v>
      </c>
    </row>
    <row r="9" spans="1:11" ht="15.75" customHeight="1" x14ac:dyDescent="0.2">
      <c r="A9" s="141" t="s">
        <v>35</v>
      </c>
      <c r="B9" s="143">
        <v>35</v>
      </c>
      <c r="C9" s="144">
        <f t="shared" si="0"/>
        <v>30</v>
      </c>
      <c r="D9" s="155">
        <v>5</v>
      </c>
      <c r="E9" s="145">
        <f t="shared" si="1"/>
        <v>10</v>
      </c>
      <c r="F9" s="144">
        <v>15</v>
      </c>
      <c r="G9" s="144">
        <v>9</v>
      </c>
      <c r="H9" s="146">
        <v>27</v>
      </c>
      <c r="I9" s="144">
        <f t="shared" si="2"/>
        <v>17</v>
      </c>
      <c r="J9" s="143">
        <f t="shared" si="3"/>
        <v>57</v>
      </c>
      <c r="K9" s="148">
        <f t="shared" si="4"/>
        <v>6</v>
      </c>
    </row>
    <row r="10" spans="1:11" ht="15.75" customHeight="1" x14ac:dyDescent="0.2">
      <c r="A10" s="149" t="s">
        <v>10</v>
      </c>
      <c r="B10" s="150">
        <v>2000</v>
      </c>
      <c r="C10" s="151">
        <f t="shared" si="0"/>
        <v>5</v>
      </c>
      <c r="D10" s="151">
        <v>2</v>
      </c>
      <c r="E10" s="151">
        <f t="shared" si="1"/>
        <v>25</v>
      </c>
      <c r="F10" s="151">
        <v>24</v>
      </c>
      <c r="G10" s="151">
        <v>18</v>
      </c>
      <c r="H10" s="152">
        <v>24</v>
      </c>
      <c r="I10" s="151">
        <f t="shared" si="2"/>
        <v>22</v>
      </c>
      <c r="J10" s="153">
        <f t="shared" si="3"/>
        <v>52</v>
      </c>
      <c r="K10" s="148">
        <f t="shared" si="4"/>
        <v>10</v>
      </c>
    </row>
    <row r="11" spans="1:11" ht="15.75" customHeight="1" x14ac:dyDescent="0.2">
      <c r="A11" s="130" t="s">
        <v>27</v>
      </c>
      <c r="B11" s="131">
        <v>64</v>
      </c>
      <c r="C11" s="132">
        <f t="shared" si="0"/>
        <v>30</v>
      </c>
      <c r="D11" s="98">
        <v>4</v>
      </c>
      <c r="E11" s="154">
        <f t="shared" si="1"/>
        <v>15</v>
      </c>
      <c r="F11" s="132">
        <v>24</v>
      </c>
      <c r="G11" s="132">
        <v>28.5</v>
      </c>
      <c r="H11" s="136">
        <v>24</v>
      </c>
      <c r="I11" s="132">
        <f t="shared" si="2"/>
        <v>25.5</v>
      </c>
      <c r="J11" s="131">
        <f t="shared" si="3"/>
        <v>70.5</v>
      </c>
      <c r="K11" s="140">
        <f t="shared" si="4"/>
        <v>1</v>
      </c>
    </row>
    <row r="12" spans="1:11" ht="15.75" customHeight="1" x14ac:dyDescent="0.2">
      <c r="A12" s="149" t="s">
        <v>40</v>
      </c>
      <c r="B12" s="150">
        <v>70</v>
      </c>
      <c r="C12" s="151">
        <f t="shared" si="0"/>
        <v>30</v>
      </c>
      <c r="D12" s="116" t="s">
        <v>198</v>
      </c>
      <c r="E12" s="151">
        <f t="shared" si="1"/>
        <v>5</v>
      </c>
      <c r="F12" s="151">
        <v>18</v>
      </c>
      <c r="G12" s="151">
        <v>15</v>
      </c>
      <c r="H12" s="152">
        <v>21</v>
      </c>
      <c r="I12" s="151">
        <f t="shared" si="2"/>
        <v>18</v>
      </c>
      <c r="J12" s="153">
        <f t="shared" si="3"/>
        <v>53</v>
      </c>
      <c r="K12" s="148">
        <f t="shared" si="4"/>
        <v>9</v>
      </c>
    </row>
    <row r="13" spans="1:11" ht="15.75" customHeight="1" x14ac:dyDescent="0.2">
      <c r="A13" s="141" t="s">
        <v>47</v>
      </c>
      <c r="B13" s="143">
        <v>198</v>
      </c>
      <c r="C13" s="144">
        <f t="shared" si="0"/>
        <v>5</v>
      </c>
      <c r="D13" s="144">
        <v>3</v>
      </c>
      <c r="E13" s="144">
        <f t="shared" si="1"/>
        <v>20</v>
      </c>
      <c r="F13" s="144">
        <v>24</v>
      </c>
      <c r="G13" s="144">
        <v>24</v>
      </c>
      <c r="H13" s="146">
        <v>24</v>
      </c>
      <c r="I13" s="144">
        <f t="shared" si="2"/>
        <v>24</v>
      </c>
      <c r="J13" s="143">
        <f t="shared" si="3"/>
        <v>49</v>
      </c>
      <c r="K13" s="148">
        <f t="shared" si="4"/>
        <v>12</v>
      </c>
    </row>
    <row r="14" spans="1:11" ht="15.75" customHeight="1" x14ac:dyDescent="0.2">
      <c r="A14" s="149" t="s">
        <v>42</v>
      </c>
      <c r="B14" s="150">
        <v>251</v>
      </c>
      <c r="C14" s="151">
        <f t="shared" si="0"/>
        <v>5</v>
      </c>
      <c r="D14" s="151">
        <v>5</v>
      </c>
      <c r="E14" s="151">
        <f t="shared" si="1"/>
        <v>10</v>
      </c>
      <c r="F14" s="151">
        <v>15</v>
      </c>
      <c r="G14" s="151">
        <v>9</v>
      </c>
      <c r="H14" s="152">
        <v>18</v>
      </c>
      <c r="I14" s="151">
        <f t="shared" si="2"/>
        <v>14</v>
      </c>
      <c r="J14" s="153">
        <f t="shared" si="3"/>
        <v>29</v>
      </c>
      <c r="K14" s="148">
        <f t="shared" si="4"/>
        <v>17</v>
      </c>
    </row>
    <row r="15" spans="1:11" ht="15.75" customHeight="1" x14ac:dyDescent="0.2">
      <c r="A15" s="141" t="s">
        <v>16</v>
      </c>
      <c r="B15" s="143">
        <v>182</v>
      </c>
      <c r="C15" s="144">
        <f t="shared" si="0"/>
        <v>5</v>
      </c>
      <c r="D15" s="144">
        <v>5</v>
      </c>
      <c r="E15" s="144">
        <f t="shared" si="1"/>
        <v>10</v>
      </c>
      <c r="F15" s="144">
        <v>24</v>
      </c>
      <c r="G15" s="144">
        <v>24</v>
      </c>
      <c r="H15" s="146">
        <v>24</v>
      </c>
      <c r="I15" s="144">
        <f t="shared" si="2"/>
        <v>24</v>
      </c>
      <c r="J15" s="143">
        <f t="shared" si="3"/>
        <v>39</v>
      </c>
      <c r="K15" s="148">
        <f t="shared" si="4"/>
        <v>14</v>
      </c>
    </row>
    <row r="16" spans="1:11" ht="15.75" customHeight="1" x14ac:dyDescent="0.2">
      <c r="A16" s="149" t="s">
        <v>37</v>
      </c>
      <c r="B16" s="150">
        <v>63</v>
      </c>
      <c r="C16" s="151">
        <f t="shared" si="0"/>
        <v>30</v>
      </c>
      <c r="D16" s="116" t="s">
        <v>198</v>
      </c>
      <c r="E16" s="151">
        <f t="shared" si="1"/>
        <v>5</v>
      </c>
      <c r="F16" s="151">
        <v>21</v>
      </c>
      <c r="G16" s="151">
        <v>21</v>
      </c>
      <c r="H16" s="152">
        <v>24</v>
      </c>
      <c r="I16" s="151">
        <f t="shared" si="2"/>
        <v>22</v>
      </c>
      <c r="J16" s="153">
        <f t="shared" si="3"/>
        <v>57</v>
      </c>
      <c r="K16" s="148">
        <f t="shared" si="4"/>
        <v>6</v>
      </c>
    </row>
    <row r="17" spans="1:11" ht="15.75" customHeight="1" x14ac:dyDescent="0.2">
      <c r="A17" s="157" t="s">
        <v>46</v>
      </c>
      <c r="B17" s="143">
        <v>117</v>
      </c>
      <c r="C17" s="144">
        <f t="shared" si="0"/>
        <v>20</v>
      </c>
      <c r="D17" s="144">
        <v>4</v>
      </c>
      <c r="E17" s="144">
        <f t="shared" si="1"/>
        <v>15</v>
      </c>
      <c r="F17" s="144">
        <v>24</v>
      </c>
      <c r="G17" s="144">
        <v>18</v>
      </c>
      <c r="H17" s="146">
        <v>24</v>
      </c>
      <c r="I17" s="144">
        <f t="shared" si="2"/>
        <v>22</v>
      </c>
      <c r="J17" s="143">
        <f t="shared" si="3"/>
        <v>57</v>
      </c>
      <c r="K17" s="148">
        <f t="shared" si="4"/>
        <v>6</v>
      </c>
    </row>
    <row r="18" spans="1:11" ht="15.75" customHeight="1" x14ac:dyDescent="0.2">
      <c r="A18" s="158" t="s">
        <v>34</v>
      </c>
      <c r="B18" s="159">
        <v>307</v>
      </c>
      <c r="C18" s="160">
        <f t="shared" si="0"/>
        <v>5</v>
      </c>
      <c r="D18" s="160">
        <v>3</v>
      </c>
      <c r="E18" s="160">
        <f t="shared" si="1"/>
        <v>20</v>
      </c>
      <c r="F18" s="160">
        <v>12</v>
      </c>
      <c r="G18" s="160">
        <v>12</v>
      </c>
      <c r="H18" s="161">
        <v>21</v>
      </c>
      <c r="I18" s="160">
        <f t="shared" si="2"/>
        <v>15</v>
      </c>
      <c r="J18" s="162">
        <f t="shared" si="3"/>
        <v>40</v>
      </c>
      <c r="K18" s="163">
        <f t="shared" si="4"/>
        <v>13</v>
      </c>
    </row>
    <row r="20" spans="1:11" x14ac:dyDescent="0.25">
      <c r="A20" s="238"/>
      <c r="B20" s="220"/>
      <c r="C20" s="220"/>
      <c r="E20" s="238"/>
      <c r="F20" s="220"/>
      <c r="G20" s="220"/>
      <c r="I20" s="238"/>
      <c r="J20" s="220"/>
      <c r="K20" s="220"/>
    </row>
    <row r="21" spans="1:11" ht="15.75" customHeight="1" x14ac:dyDescent="0.2">
      <c r="A21" s="164"/>
      <c r="B21" s="230" t="s">
        <v>201</v>
      </c>
      <c r="C21" s="231"/>
      <c r="D21" s="232"/>
      <c r="E21" s="165"/>
      <c r="F21" s="233" t="s">
        <v>202</v>
      </c>
      <c r="G21" s="231"/>
      <c r="H21" s="231"/>
      <c r="I21" s="231"/>
      <c r="J21" s="231"/>
      <c r="K21" s="232"/>
    </row>
    <row r="22" spans="1:11" ht="15.75" customHeight="1" x14ac:dyDescent="0.2">
      <c r="A22" s="89"/>
      <c r="B22" s="166" t="s">
        <v>203</v>
      </c>
      <c r="C22" s="167" t="s">
        <v>204</v>
      </c>
      <c r="D22" s="168" t="s">
        <v>205</v>
      </c>
      <c r="E22" s="165"/>
      <c r="F22" s="234" t="s">
        <v>206</v>
      </c>
      <c r="G22" s="227"/>
      <c r="H22" s="227"/>
      <c r="I22" s="227"/>
      <c r="J22" s="235"/>
      <c r="K22" s="169" t="s">
        <v>8</v>
      </c>
    </row>
    <row r="23" spans="1:11" ht="15.75" customHeight="1" x14ac:dyDescent="0.2">
      <c r="A23" s="89"/>
      <c r="B23" s="170">
        <v>1</v>
      </c>
      <c r="C23" s="171" t="s">
        <v>207</v>
      </c>
      <c r="D23" s="172">
        <v>30</v>
      </c>
      <c r="E23" s="165"/>
      <c r="F23" s="236" t="s">
        <v>209</v>
      </c>
      <c r="G23" s="227"/>
      <c r="H23" s="227"/>
      <c r="I23" s="227"/>
      <c r="J23" s="235"/>
      <c r="K23" s="173">
        <v>30</v>
      </c>
    </row>
    <row r="24" spans="1:11" ht="15.75" customHeight="1" x14ac:dyDescent="0.2">
      <c r="A24" s="89"/>
      <c r="B24" s="175">
        <v>2</v>
      </c>
      <c r="C24" s="176" t="s">
        <v>211</v>
      </c>
      <c r="D24" s="178">
        <v>25</v>
      </c>
      <c r="E24" s="165"/>
      <c r="F24" s="237" t="s">
        <v>212</v>
      </c>
      <c r="G24" s="227"/>
      <c r="H24" s="227"/>
      <c r="I24" s="227"/>
      <c r="J24" s="235"/>
      <c r="K24" s="180">
        <v>25</v>
      </c>
    </row>
    <row r="25" spans="1:11" ht="15.75" customHeight="1" x14ac:dyDescent="0.2">
      <c r="A25" s="89"/>
      <c r="B25" s="170">
        <v>3</v>
      </c>
      <c r="C25" s="171" t="s">
        <v>213</v>
      </c>
      <c r="D25" s="172">
        <v>20</v>
      </c>
      <c r="E25" s="165"/>
      <c r="F25" s="236" t="s">
        <v>214</v>
      </c>
      <c r="G25" s="227"/>
      <c r="H25" s="227"/>
      <c r="I25" s="227"/>
      <c r="J25" s="235"/>
      <c r="K25" s="173">
        <v>20</v>
      </c>
    </row>
    <row r="26" spans="1:11" ht="15.75" customHeight="1" x14ac:dyDescent="0.2">
      <c r="A26" s="89"/>
      <c r="B26" s="175">
        <v>4</v>
      </c>
      <c r="C26" s="176" t="s">
        <v>215</v>
      </c>
      <c r="D26" s="178">
        <v>15</v>
      </c>
      <c r="E26" s="165"/>
      <c r="F26" s="237" t="s">
        <v>216</v>
      </c>
      <c r="G26" s="227"/>
      <c r="H26" s="227"/>
      <c r="I26" s="227"/>
      <c r="J26" s="235"/>
      <c r="K26" s="180">
        <v>15</v>
      </c>
    </row>
    <row r="27" spans="1:11" ht="15.75" customHeight="1" x14ac:dyDescent="0.2">
      <c r="A27" s="89"/>
      <c r="B27" s="170">
        <v>5</v>
      </c>
      <c r="C27" s="171" t="s">
        <v>217</v>
      </c>
      <c r="D27" s="172">
        <v>10</v>
      </c>
      <c r="E27" s="165"/>
      <c r="F27" s="236" t="s">
        <v>218</v>
      </c>
      <c r="G27" s="227"/>
      <c r="H27" s="227"/>
      <c r="I27" s="227"/>
      <c r="J27" s="235"/>
      <c r="K27" s="173">
        <v>10</v>
      </c>
    </row>
    <row r="28" spans="1:11" ht="15.75" customHeight="1" x14ac:dyDescent="0.2">
      <c r="A28" s="89"/>
      <c r="B28" s="175" t="s">
        <v>219</v>
      </c>
      <c r="C28" s="176" t="s">
        <v>220</v>
      </c>
      <c r="D28" s="178">
        <v>5</v>
      </c>
      <c r="E28" s="165"/>
      <c r="F28" s="237" t="s">
        <v>221</v>
      </c>
      <c r="G28" s="227"/>
      <c r="H28" s="227"/>
      <c r="I28" s="227"/>
      <c r="J28" s="235"/>
      <c r="K28" s="180">
        <v>5</v>
      </c>
    </row>
    <row r="29" spans="1:11" ht="15.75" customHeight="1" x14ac:dyDescent="0.2">
      <c r="A29" s="89"/>
      <c r="C29" s="182"/>
      <c r="E29" s="89"/>
      <c r="G29" s="182"/>
      <c r="I29" s="89"/>
      <c r="K29" s="182"/>
    </row>
    <row r="30" spans="1:11" ht="15.75" customHeight="1" x14ac:dyDescent="0.2">
      <c r="A30" s="89"/>
      <c r="C30" s="182"/>
      <c r="E30" s="89"/>
      <c r="G30" s="182"/>
      <c r="I30" s="89"/>
      <c r="K30" s="182"/>
    </row>
    <row r="31" spans="1:11" ht="15.75" customHeight="1" x14ac:dyDescent="0.2">
      <c r="A31" s="89"/>
      <c r="C31" s="182"/>
      <c r="E31" s="89"/>
      <c r="G31" s="182"/>
      <c r="I31" s="89"/>
      <c r="K31" s="182"/>
    </row>
    <row r="32" spans="1:11" ht="15.75" customHeight="1" x14ac:dyDescent="0.2">
      <c r="A32" s="89"/>
      <c r="B32" s="183"/>
      <c r="C32" s="184"/>
      <c r="E32" s="89"/>
      <c r="G32" s="184"/>
      <c r="I32" s="89"/>
      <c r="K32" s="184"/>
    </row>
    <row r="33" spans="1:11" ht="15.75" customHeight="1" x14ac:dyDescent="0.2">
      <c r="A33" s="89"/>
      <c r="B33" s="183"/>
      <c r="C33" s="184"/>
      <c r="E33" s="89"/>
      <c r="G33" s="184"/>
      <c r="I33" s="89"/>
      <c r="K33" s="184"/>
    </row>
    <row r="34" spans="1:11" ht="15.75" customHeight="1" x14ac:dyDescent="0.2">
      <c r="A34" s="89"/>
      <c r="B34" s="183"/>
      <c r="C34" s="184"/>
      <c r="E34" s="89"/>
      <c r="G34" s="184"/>
      <c r="I34" s="89"/>
      <c r="K34" s="184"/>
    </row>
    <row r="35" spans="1:11" ht="15.75" customHeight="1" x14ac:dyDescent="0.2">
      <c r="A35" s="89"/>
      <c r="B35" s="183"/>
      <c r="C35" s="184"/>
      <c r="E35" s="89"/>
      <c r="G35" s="184"/>
      <c r="I35" s="89"/>
      <c r="K35" s="184"/>
    </row>
    <row r="36" spans="1:11" ht="15.75" customHeight="1" x14ac:dyDescent="0.2">
      <c r="A36" s="89"/>
      <c r="B36" s="183"/>
      <c r="C36" s="184"/>
      <c r="E36" s="89"/>
      <c r="G36" s="184"/>
      <c r="I36" s="89"/>
      <c r="K36" s="184"/>
    </row>
    <row r="37" spans="1:11" ht="15.75" customHeight="1" x14ac:dyDescent="0.2">
      <c r="A37" s="89"/>
      <c r="B37" s="183"/>
      <c r="C37" s="184"/>
      <c r="E37" s="89"/>
      <c r="G37" s="184"/>
      <c r="I37" s="89"/>
      <c r="K37" s="184"/>
    </row>
    <row r="38" spans="1:11" ht="15.75" customHeight="1" x14ac:dyDescent="0.2">
      <c r="A38" s="89"/>
      <c r="B38" s="183"/>
      <c r="C38" s="184"/>
      <c r="E38" s="89"/>
      <c r="G38" s="184"/>
      <c r="I38" s="89"/>
      <c r="K38" s="184"/>
    </row>
    <row r="39" spans="1:11" ht="15.75" customHeight="1" x14ac:dyDescent="0.2">
      <c r="A39" s="89"/>
      <c r="B39" s="183"/>
      <c r="C39" s="184"/>
      <c r="E39" s="89"/>
      <c r="G39" s="184"/>
      <c r="I39" s="89"/>
      <c r="K39" s="184"/>
    </row>
    <row r="40" spans="1:11" ht="12.75" x14ac:dyDescent="0.2">
      <c r="B40" s="183"/>
    </row>
    <row r="41" spans="1:11" ht="12.75" x14ac:dyDescent="0.2">
      <c r="B41" s="183"/>
    </row>
    <row r="42" spans="1:11" ht="12.75" x14ac:dyDescent="0.2">
      <c r="B42" s="183"/>
    </row>
    <row r="43" spans="1:11" ht="12.75" x14ac:dyDescent="0.2">
      <c r="B43" s="183"/>
    </row>
    <row r="44" spans="1:11" ht="12.75" x14ac:dyDescent="0.2">
      <c r="B44" s="183"/>
    </row>
    <row r="64" spans="3:3" ht="12.75" x14ac:dyDescent="0.2">
      <c r="C64" s="183"/>
    </row>
  </sheetData>
  <mergeCells count="12">
    <mergeCell ref="F28:J28"/>
    <mergeCell ref="I20:K20"/>
    <mergeCell ref="F25:J25"/>
    <mergeCell ref="E20:G20"/>
    <mergeCell ref="A20:C20"/>
    <mergeCell ref="F26:J26"/>
    <mergeCell ref="F27:J27"/>
    <mergeCell ref="B21:D21"/>
    <mergeCell ref="F21:K21"/>
    <mergeCell ref="F22:J22"/>
    <mergeCell ref="F23:J23"/>
    <mergeCell ref="F24:J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O21"/>
  <sheetViews>
    <sheetView workbookViewId="0"/>
  </sheetViews>
  <sheetFormatPr defaultColWidth="14.42578125" defaultRowHeight="15.75" customHeight="1" x14ac:dyDescent="0.2"/>
  <cols>
    <col min="1" max="1" width="8.7109375" customWidth="1"/>
    <col min="2" max="2" width="39.42578125" customWidth="1"/>
    <col min="3" max="3" width="3" customWidth="1"/>
    <col min="5" max="5" width="8.7109375" customWidth="1"/>
    <col min="6" max="6" width="39.42578125" customWidth="1"/>
    <col min="7" max="7" width="3" customWidth="1"/>
    <col min="9" max="9" width="8.7109375" customWidth="1"/>
    <col min="10" max="10" width="39.42578125" customWidth="1"/>
    <col min="11" max="11" width="3" customWidth="1"/>
    <col min="13" max="13" width="8.7109375" customWidth="1"/>
    <col min="14" max="14" width="39.42578125" customWidth="1"/>
    <col min="15" max="15" width="3" customWidth="1"/>
  </cols>
  <sheetData>
    <row r="2" spans="1:15" x14ac:dyDescent="0.25">
      <c r="A2" s="222" t="s">
        <v>19</v>
      </c>
      <c r="B2" s="224"/>
      <c r="E2" s="222" t="s">
        <v>20</v>
      </c>
      <c r="F2" s="224"/>
      <c r="I2" s="222" t="s">
        <v>23</v>
      </c>
      <c r="J2" s="224"/>
      <c r="M2" s="222" t="s">
        <v>24</v>
      </c>
      <c r="N2" s="224"/>
    </row>
    <row r="3" spans="1:15" ht="15.75" customHeight="1" x14ac:dyDescent="0.2">
      <c r="A3" s="11" t="s">
        <v>7</v>
      </c>
      <c r="B3" s="133" t="s">
        <v>2</v>
      </c>
      <c r="E3" s="11" t="s">
        <v>7</v>
      </c>
      <c r="F3" s="133" t="s">
        <v>2</v>
      </c>
      <c r="I3" s="11" t="s">
        <v>7</v>
      </c>
      <c r="J3" s="133" t="s">
        <v>2</v>
      </c>
      <c r="M3" s="11" t="s">
        <v>7</v>
      </c>
      <c r="N3" s="133" t="s">
        <v>2</v>
      </c>
    </row>
    <row r="4" spans="1:15" ht="15.75" customHeight="1" x14ac:dyDescent="0.2">
      <c r="A4" s="18">
        <v>1</v>
      </c>
      <c r="B4" s="134" t="s">
        <v>16</v>
      </c>
      <c r="C4" s="135">
        <v>1</v>
      </c>
      <c r="E4" s="18">
        <v>1</v>
      </c>
      <c r="F4" s="134" t="s">
        <v>44</v>
      </c>
      <c r="G4" s="135">
        <v>1</v>
      </c>
      <c r="I4" s="18">
        <v>1</v>
      </c>
      <c r="J4" s="134" t="s">
        <v>16</v>
      </c>
      <c r="K4" s="135">
        <v>1</v>
      </c>
      <c r="M4" s="18">
        <v>1</v>
      </c>
      <c r="N4" s="134" t="s">
        <v>47</v>
      </c>
      <c r="O4" s="135">
        <v>1</v>
      </c>
    </row>
    <row r="5" spans="1:15" ht="15.75" customHeight="1" x14ac:dyDescent="0.2">
      <c r="A5" s="30">
        <v>2</v>
      </c>
      <c r="B5" s="137" t="s">
        <v>35</v>
      </c>
      <c r="C5" s="135">
        <v>2</v>
      </c>
      <c r="E5" s="30">
        <v>2</v>
      </c>
      <c r="F5" s="137" t="s">
        <v>36</v>
      </c>
      <c r="G5" s="135">
        <v>2</v>
      </c>
      <c r="I5" s="30">
        <v>2</v>
      </c>
      <c r="J5" s="137" t="s">
        <v>10</v>
      </c>
      <c r="K5" s="135">
        <v>2</v>
      </c>
      <c r="M5" s="30">
        <v>2</v>
      </c>
      <c r="N5" s="137" t="s">
        <v>42</v>
      </c>
      <c r="O5" s="135">
        <v>2</v>
      </c>
    </row>
    <row r="6" spans="1:15" ht="15.75" customHeight="1" x14ac:dyDescent="0.2">
      <c r="A6" s="30">
        <v>3</v>
      </c>
      <c r="B6" s="137" t="s">
        <v>46</v>
      </c>
      <c r="C6" s="135">
        <v>3</v>
      </c>
      <c r="E6" s="30">
        <v>3</v>
      </c>
      <c r="F6" s="137" t="s">
        <v>46</v>
      </c>
      <c r="G6" s="135">
        <v>3</v>
      </c>
      <c r="I6" s="30">
        <v>3</v>
      </c>
      <c r="J6" s="137" t="s">
        <v>46</v>
      </c>
      <c r="K6" s="135">
        <v>3</v>
      </c>
      <c r="M6" s="30">
        <v>3</v>
      </c>
      <c r="N6" s="137" t="s">
        <v>41</v>
      </c>
      <c r="O6" s="135">
        <v>3</v>
      </c>
    </row>
    <row r="7" spans="1:15" ht="15.75" customHeight="1" x14ac:dyDescent="0.2">
      <c r="A7" s="30">
        <v>4</v>
      </c>
      <c r="B7" s="137" t="s">
        <v>41</v>
      </c>
      <c r="C7" s="135">
        <v>4</v>
      </c>
      <c r="E7" s="30">
        <v>4</v>
      </c>
      <c r="F7" s="137" t="s">
        <v>47</v>
      </c>
      <c r="G7" s="135">
        <v>4</v>
      </c>
      <c r="I7" s="30">
        <v>4</v>
      </c>
      <c r="J7" s="137" t="s">
        <v>22</v>
      </c>
      <c r="K7" s="135">
        <v>4</v>
      </c>
      <c r="M7" s="30">
        <v>4</v>
      </c>
      <c r="N7" s="137" t="s">
        <v>38</v>
      </c>
      <c r="O7" s="135">
        <v>4</v>
      </c>
    </row>
    <row r="8" spans="1:15" ht="15.75" customHeight="1" x14ac:dyDescent="0.2">
      <c r="A8" s="138">
        <v>5</v>
      </c>
      <c r="B8" s="139" t="s">
        <v>36</v>
      </c>
      <c r="C8" s="135">
        <v>5</v>
      </c>
      <c r="E8" s="138">
        <v>5</v>
      </c>
      <c r="F8" s="139" t="s">
        <v>22</v>
      </c>
      <c r="G8" s="135">
        <v>5</v>
      </c>
      <c r="I8" s="138">
        <v>5</v>
      </c>
      <c r="J8" s="139" t="s">
        <v>36</v>
      </c>
      <c r="K8" s="135">
        <v>5</v>
      </c>
      <c r="M8" s="138">
        <v>5</v>
      </c>
      <c r="N8" s="139" t="s">
        <v>36</v>
      </c>
      <c r="O8" s="135">
        <v>5</v>
      </c>
    </row>
    <row r="9" spans="1:15" ht="15.75" customHeight="1" x14ac:dyDescent="0.2">
      <c r="A9" s="30">
        <v>5</v>
      </c>
      <c r="B9" s="137" t="s">
        <v>42</v>
      </c>
      <c r="C9" s="135">
        <v>6</v>
      </c>
      <c r="E9" s="30">
        <v>5</v>
      </c>
      <c r="F9" s="137" t="s">
        <v>16</v>
      </c>
      <c r="G9" s="135">
        <v>6</v>
      </c>
      <c r="I9" s="30">
        <v>5</v>
      </c>
      <c r="J9" s="137" t="s">
        <v>35</v>
      </c>
      <c r="K9" s="135">
        <v>6</v>
      </c>
      <c r="M9" s="30">
        <v>5</v>
      </c>
      <c r="N9" s="137" t="s">
        <v>22</v>
      </c>
      <c r="O9" s="135">
        <v>6</v>
      </c>
    </row>
    <row r="10" spans="1:15" ht="15.75" customHeight="1" x14ac:dyDescent="0.2">
      <c r="A10" s="30">
        <v>5</v>
      </c>
      <c r="B10" s="137" t="s">
        <v>22</v>
      </c>
      <c r="C10" s="135">
        <v>7</v>
      </c>
      <c r="E10" s="30">
        <v>5</v>
      </c>
      <c r="F10" s="137" t="s">
        <v>35</v>
      </c>
      <c r="G10" s="135">
        <v>7</v>
      </c>
      <c r="I10" s="30">
        <v>5</v>
      </c>
      <c r="J10" s="137" t="s">
        <v>21</v>
      </c>
      <c r="K10" s="135">
        <v>7</v>
      </c>
      <c r="M10" s="30">
        <v>5</v>
      </c>
      <c r="N10" s="137" t="s">
        <v>16</v>
      </c>
      <c r="O10" s="135">
        <v>7</v>
      </c>
    </row>
    <row r="11" spans="1:15" ht="15.75" customHeight="1" x14ac:dyDescent="0.2">
      <c r="A11" s="30">
        <v>5</v>
      </c>
      <c r="B11" s="137" t="s">
        <v>21</v>
      </c>
      <c r="C11" s="135">
        <v>8</v>
      </c>
      <c r="E11" s="30">
        <v>5</v>
      </c>
      <c r="F11" s="137" t="s">
        <v>21</v>
      </c>
      <c r="G11" s="135">
        <v>8</v>
      </c>
      <c r="I11" s="30">
        <v>5</v>
      </c>
      <c r="J11" s="137" t="s">
        <v>45</v>
      </c>
      <c r="K11" s="135">
        <v>8</v>
      </c>
      <c r="M11" s="30">
        <v>5</v>
      </c>
      <c r="N11" s="137" t="s">
        <v>35</v>
      </c>
      <c r="O11" s="135">
        <v>8</v>
      </c>
    </row>
    <row r="12" spans="1:15" ht="15.75" customHeight="1" x14ac:dyDescent="0.2">
      <c r="A12" s="30">
        <v>5</v>
      </c>
      <c r="B12" s="137" t="s">
        <v>45</v>
      </c>
      <c r="C12" s="135">
        <v>9</v>
      </c>
      <c r="E12" s="30">
        <v>5</v>
      </c>
      <c r="F12" s="137" t="s">
        <v>45</v>
      </c>
      <c r="G12" s="135">
        <v>9</v>
      </c>
      <c r="I12" s="30">
        <v>5</v>
      </c>
      <c r="J12" s="137" t="s">
        <v>42</v>
      </c>
      <c r="K12" s="135">
        <v>9</v>
      </c>
      <c r="M12" s="30">
        <v>5</v>
      </c>
      <c r="N12" s="137" t="s">
        <v>21</v>
      </c>
      <c r="O12" s="135">
        <v>9</v>
      </c>
    </row>
    <row r="13" spans="1:15" ht="15.75" customHeight="1" x14ac:dyDescent="0.2">
      <c r="A13" s="39">
        <v>5</v>
      </c>
      <c r="B13" s="142" t="s">
        <v>10</v>
      </c>
      <c r="C13" s="135">
        <v>10</v>
      </c>
      <c r="E13" s="39">
        <v>5</v>
      </c>
      <c r="F13" s="142" t="s">
        <v>10</v>
      </c>
      <c r="G13" s="135">
        <v>10</v>
      </c>
      <c r="I13" s="39">
        <v>5</v>
      </c>
      <c r="J13" s="142" t="s">
        <v>39</v>
      </c>
      <c r="K13" s="135">
        <v>10</v>
      </c>
      <c r="M13" s="39">
        <v>5</v>
      </c>
      <c r="N13" s="142" t="s">
        <v>45</v>
      </c>
      <c r="O13" s="135">
        <v>10</v>
      </c>
    </row>
    <row r="14" spans="1:15" ht="15.75" customHeight="1" x14ac:dyDescent="0.2">
      <c r="A14" s="30">
        <v>5</v>
      </c>
      <c r="B14" s="137" t="s">
        <v>39</v>
      </c>
      <c r="C14" s="135">
        <v>11</v>
      </c>
      <c r="E14" s="30">
        <v>5</v>
      </c>
      <c r="F14" s="137" t="s">
        <v>42</v>
      </c>
      <c r="G14" s="135">
        <v>11</v>
      </c>
      <c r="I14" s="30">
        <v>5</v>
      </c>
      <c r="J14" s="137" t="s">
        <v>47</v>
      </c>
      <c r="K14" s="135">
        <v>11</v>
      </c>
      <c r="M14" s="30">
        <v>5</v>
      </c>
      <c r="N14" s="137" t="s">
        <v>10</v>
      </c>
      <c r="O14" s="135">
        <v>11</v>
      </c>
    </row>
    <row r="15" spans="1:15" ht="15.75" customHeight="1" x14ac:dyDescent="0.2">
      <c r="A15" s="30">
        <v>5</v>
      </c>
      <c r="B15" s="137" t="s">
        <v>47</v>
      </c>
      <c r="C15" s="135">
        <v>12</v>
      </c>
      <c r="E15" s="30">
        <v>5</v>
      </c>
      <c r="F15" s="137" t="s">
        <v>39</v>
      </c>
      <c r="G15" s="135">
        <v>12</v>
      </c>
      <c r="I15" s="30">
        <v>5</v>
      </c>
      <c r="J15" s="137" t="s">
        <v>41</v>
      </c>
      <c r="K15" s="135">
        <v>12</v>
      </c>
      <c r="M15" s="30">
        <v>5</v>
      </c>
      <c r="N15" s="137" t="s">
        <v>39</v>
      </c>
      <c r="O15" s="135">
        <v>12</v>
      </c>
    </row>
    <row r="16" spans="1:15" ht="15.75" customHeight="1" x14ac:dyDescent="0.2">
      <c r="A16" s="30">
        <v>5</v>
      </c>
      <c r="B16" s="137" t="s">
        <v>44</v>
      </c>
      <c r="C16" s="135">
        <v>13</v>
      </c>
      <c r="E16" s="30">
        <v>5</v>
      </c>
      <c r="F16" s="137" t="s">
        <v>41</v>
      </c>
      <c r="G16" s="135">
        <v>13</v>
      </c>
      <c r="I16" s="30">
        <v>5</v>
      </c>
      <c r="J16" s="137" t="s">
        <v>34</v>
      </c>
      <c r="K16" s="135">
        <v>13</v>
      </c>
      <c r="M16" s="30">
        <v>5</v>
      </c>
      <c r="N16" s="137" t="s">
        <v>46</v>
      </c>
      <c r="O16" s="135">
        <v>13</v>
      </c>
    </row>
    <row r="17" spans="1:15" ht="15.75" customHeight="1" x14ac:dyDescent="0.2">
      <c r="A17" s="30">
        <v>5</v>
      </c>
      <c r="B17" s="137" t="s">
        <v>27</v>
      </c>
      <c r="C17" s="135">
        <v>14</v>
      </c>
      <c r="E17" s="30">
        <v>5</v>
      </c>
      <c r="F17" s="137" t="s">
        <v>34</v>
      </c>
      <c r="G17" s="135">
        <v>14</v>
      </c>
      <c r="I17" s="30">
        <v>5</v>
      </c>
      <c r="J17" s="137" t="s">
        <v>44</v>
      </c>
      <c r="K17" s="135">
        <v>14</v>
      </c>
      <c r="M17" s="30">
        <v>5</v>
      </c>
      <c r="N17" s="137" t="s">
        <v>44</v>
      </c>
      <c r="O17" s="135">
        <v>14</v>
      </c>
    </row>
    <row r="18" spans="1:15" ht="15.75" customHeight="1" x14ac:dyDescent="0.2">
      <c r="A18" s="39">
        <v>5</v>
      </c>
      <c r="B18" s="142" t="s">
        <v>34</v>
      </c>
      <c r="C18" s="135">
        <v>15</v>
      </c>
      <c r="E18" s="39">
        <v>5</v>
      </c>
      <c r="F18" s="142" t="s">
        <v>27</v>
      </c>
      <c r="G18" s="135">
        <v>15</v>
      </c>
      <c r="I18" s="39">
        <v>5</v>
      </c>
      <c r="J18" s="142" t="s">
        <v>27</v>
      </c>
      <c r="K18" s="135">
        <v>15</v>
      </c>
      <c r="M18" s="39">
        <v>5</v>
      </c>
      <c r="N18" s="142" t="s">
        <v>27</v>
      </c>
      <c r="O18" s="135">
        <v>15</v>
      </c>
    </row>
    <row r="19" spans="1:15" ht="15.75" customHeight="1" x14ac:dyDescent="0.2">
      <c r="A19" s="30">
        <v>5</v>
      </c>
      <c r="B19" s="137" t="s">
        <v>38</v>
      </c>
      <c r="C19" s="135">
        <v>16</v>
      </c>
      <c r="E19" s="30">
        <v>5</v>
      </c>
      <c r="F19" s="137" t="s">
        <v>38</v>
      </c>
      <c r="G19" s="135">
        <v>16</v>
      </c>
      <c r="I19" s="30">
        <v>5</v>
      </c>
      <c r="J19" s="137" t="s">
        <v>38</v>
      </c>
      <c r="K19" s="135">
        <v>16</v>
      </c>
      <c r="M19" s="30">
        <v>5</v>
      </c>
      <c r="N19" s="137" t="s">
        <v>34</v>
      </c>
      <c r="O19" s="135">
        <v>16</v>
      </c>
    </row>
    <row r="20" spans="1:15" ht="15.75" customHeight="1" x14ac:dyDescent="0.2">
      <c r="A20" s="30">
        <v>5</v>
      </c>
      <c r="B20" s="137" t="s">
        <v>40</v>
      </c>
      <c r="C20" s="135">
        <v>17</v>
      </c>
      <c r="E20" s="30">
        <v>5</v>
      </c>
      <c r="F20" s="137" t="s">
        <v>40</v>
      </c>
      <c r="G20" s="135">
        <v>17</v>
      </c>
      <c r="I20" s="30">
        <v>5</v>
      </c>
      <c r="J20" s="137" t="s">
        <v>40</v>
      </c>
      <c r="K20" s="135">
        <v>17</v>
      </c>
      <c r="M20" s="30">
        <v>5</v>
      </c>
      <c r="N20" s="137" t="s">
        <v>40</v>
      </c>
      <c r="O20" s="135">
        <v>17</v>
      </c>
    </row>
    <row r="21" spans="1:15" ht="15.75" customHeight="1" x14ac:dyDescent="0.2">
      <c r="A21" s="52">
        <v>5</v>
      </c>
      <c r="B21" s="147" t="s">
        <v>37</v>
      </c>
      <c r="C21" s="135">
        <v>18</v>
      </c>
      <c r="E21" s="52">
        <v>5</v>
      </c>
      <c r="F21" s="147" t="s">
        <v>37</v>
      </c>
      <c r="G21" s="135">
        <v>18</v>
      </c>
      <c r="I21" s="52">
        <v>5</v>
      </c>
      <c r="J21" s="147" t="s">
        <v>37</v>
      </c>
      <c r="K21" s="135">
        <v>18</v>
      </c>
      <c r="M21" s="52">
        <v>5</v>
      </c>
      <c r="N21" s="147" t="s">
        <v>37</v>
      </c>
      <c r="O21" s="135">
        <v>18</v>
      </c>
    </row>
  </sheetData>
  <mergeCells count="4">
    <mergeCell ref="A2:B2"/>
    <mergeCell ref="E2:F2"/>
    <mergeCell ref="I2:J2"/>
    <mergeCell ref="M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S21"/>
  <sheetViews>
    <sheetView workbookViewId="0"/>
  </sheetViews>
  <sheetFormatPr defaultColWidth="14.42578125" defaultRowHeight="15.75" customHeight="1" x14ac:dyDescent="0.2"/>
  <cols>
    <col min="1" max="1" width="8.7109375" customWidth="1"/>
    <col min="2" max="2" width="39.42578125" customWidth="1"/>
    <col min="3" max="3" width="3" customWidth="1"/>
    <col min="5" max="5" width="8.7109375" customWidth="1"/>
    <col min="6" max="6" width="39.42578125" customWidth="1"/>
    <col min="7" max="7" width="3" customWidth="1"/>
    <col min="9" max="9" width="8.7109375" customWidth="1"/>
    <col min="10" max="10" width="39.42578125" customWidth="1"/>
    <col min="11" max="11" width="3" customWidth="1"/>
    <col min="13" max="13" width="8.7109375" customWidth="1"/>
    <col min="14" max="14" width="39.42578125" customWidth="1"/>
    <col min="15" max="15" width="3" customWidth="1"/>
    <col min="17" max="17" width="8.7109375" customWidth="1"/>
    <col min="18" max="18" width="39.42578125" customWidth="1"/>
    <col min="19" max="19" width="3" customWidth="1"/>
  </cols>
  <sheetData>
    <row r="2" spans="1:19" x14ac:dyDescent="0.25">
      <c r="A2" s="222" t="s">
        <v>25</v>
      </c>
      <c r="B2" s="224"/>
      <c r="E2" s="222" t="s">
        <v>199</v>
      </c>
      <c r="F2" s="224"/>
      <c r="I2" s="222" t="s">
        <v>28</v>
      </c>
      <c r="J2" s="224"/>
      <c r="M2" s="222" t="s">
        <v>29</v>
      </c>
      <c r="N2" s="224"/>
      <c r="Q2" s="222" t="s">
        <v>200</v>
      </c>
      <c r="R2" s="224"/>
    </row>
    <row r="3" spans="1:19" ht="15.75" customHeight="1" x14ac:dyDescent="0.2">
      <c r="A3" s="11" t="s">
        <v>7</v>
      </c>
      <c r="B3" s="133" t="s">
        <v>2</v>
      </c>
      <c r="E3" s="11" t="s">
        <v>7</v>
      </c>
      <c r="F3" s="133" t="s">
        <v>2</v>
      </c>
      <c r="I3" s="11" t="s">
        <v>7</v>
      </c>
      <c r="J3" s="133" t="s">
        <v>2</v>
      </c>
      <c r="M3" s="11" t="s">
        <v>7</v>
      </c>
      <c r="N3" s="133" t="s">
        <v>2</v>
      </c>
      <c r="Q3" s="11" t="s">
        <v>7</v>
      </c>
      <c r="R3" s="133" t="s">
        <v>2</v>
      </c>
    </row>
    <row r="4" spans="1:19" ht="15.75" customHeight="1" x14ac:dyDescent="0.2">
      <c r="A4" s="18">
        <v>1</v>
      </c>
      <c r="B4" s="134" t="s">
        <v>47</v>
      </c>
      <c r="C4" s="135">
        <v>1</v>
      </c>
      <c r="E4" s="18">
        <v>1</v>
      </c>
      <c r="F4" s="134" t="s">
        <v>36</v>
      </c>
      <c r="G4" s="135">
        <v>1</v>
      </c>
      <c r="I4" s="18">
        <v>1</v>
      </c>
      <c r="J4" s="137" t="s">
        <v>44</v>
      </c>
      <c r="K4" s="135">
        <v>1</v>
      </c>
      <c r="M4" s="18">
        <v>1</v>
      </c>
      <c r="N4" s="134" t="s">
        <v>35</v>
      </c>
      <c r="O4" s="135">
        <v>1</v>
      </c>
      <c r="Q4" s="18">
        <v>1</v>
      </c>
      <c r="R4" s="134" t="s">
        <v>35</v>
      </c>
      <c r="S4" s="135">
        <v>1</v>
      </c>
    </row>
    <row r="5" spans="1:19" ht="15.75" customHeight="1" x14ac:dyDescent="0.2">
      <c r="A5" s="30">
        <v>2</v>
      </c>
      <c r="B5" s="137" t="s">
        <v>35</v>
      </c>
      <c r="C5" s="135">
        <v>2</v>
      </c>
      <c r="E5" s="30">
        <v>2</v>
      </c>
      <c r="F5" s="137" t="s">
        <v>35</v>
      </c>
      <c r="G5" s="135">
        <v>2</v>
      </c>
      <c r="I5" s="30">
        <v>2</v>
      </c>
      <c r="J5" s="137" t="s">
        <v>42</v>
      </c>
      <c r="K5" s="135">
        <v>2</v>
      </c>
      <c r="M5" s="30">
        <v>2</v>
      </c>
      <c r="N5" s="137" t="s">
        <v>22</v>
      </c>
      <c r="O5" s="135">
        <v>2</v>
      </c>
      <c r="Q5" s="30">
        <v>2</v>
      </c>
      <c r="R5" s="137" t="s">
        <v>39</v>
      </c>
      <c r="S5" s="135">
        <v>2</v>
      </c>
    </row>
    <row r="6" spans="1:19" ht="15.75" customHeight="1" x14ac:dyDescent="0.2">
      <c r="A6" s="30">
        <v>3</v>
      </c>
      <c r="B6" s="137" t="s">
        <v>10</v>
      </c>
      <c r="C6" s="135">
        <v>3</v>
      </c>
      <c r="E6" s="30">
        <v>3</v>
      </c>
      <c r="F6" s="137" t="s">
        <v>16</v>
      </c>
      <c r="G6" s="135">
        <v>3</v>
      </c>
      <c r="I6" s="30">
        <v>3</v>
      </c>
      <c r="J6" s="137" t="s">
        <v>39</v>
      </c>
      <c r="K6" s="135">
        <v>3</v>
      </c>
      <c r="M6" s="30">
        <v>3</v>
      </c>
      <c r="N6" s="137" t="s">
        <v>10</v>
      </c>
      <c r="O6" s="135">
        <v>3</v>
      </c>
      <c r="Q6" s="30">
        <v>3</v>
      </c>
      <c r="R6" s="137" t="s">
        <v>21</v>
      </c>
      <c r="S6" s="135">
        <v>3</v>
      </c>
    </row>
    <row r="7" spans="1:19" ht="15.75" customHeight="1" x14ac:dyDescent="0.2">
      <c r="A7" s="30">
        <v>4</v>
      </c>
      <c r="B7" s="137" t="s">
        <v>42</v>
      </c>
      <c r="C7" s="135">
        <v>4</v>
      </c>
      <c r="E7" s="30">
        <v>4</v>
      </c>
      <c r="F7" s="137" t="s">
        <v>41</v>
      </c>
      <c r="G7" s="135">
        <v>4</v>
      </c>
      <c r="I7" s="30">
        <v>4</v>
      </c>
      <c r="J7" s="137" t="s">
        <v>27</v>
      </c>
      <c r="K7" s="135">
        <v>4</v>
      </c>
      <c r="M7" s="30">
        <v>4</v>
      </c>
      <c r="N7" s="137" t="s">
        <v>46</v>
      </c>
      <c r="O7" s="135">
        <v>4</v>
      </c>
      <c r="Q7" s="30">
        <v>4</v>
      </c>
      <c r="R7" s="137" t="s">
        <v>10</v>
      </c>
      <c r="S7" s="135">
        <v>4</v>
      </c>
    </row>
    <row r="8" spans="1:19" ht="15.75" customHeight="1" x14ac:dyDescent="0.2">
      <c r="A8" s="138">
        <v>5</v>
      </c>
      <c r="B8" s="139" t="s">
        <v>36</v>
      </c>
      <c r="C8" s="135">
        <v>5</v>
      </c>
      <c r="E8" s="138">
        <v>5</v>
      </c>
      <c r="F8" s="139" t="s">
        <v>46</v>
      </c>
      <c r="G8" s="135">
        <v>5</v>
      </c>
      <c r="I8" s="138">
        <v>5</v>
      </c>
      <c r="J8" s="139" t="s">
        <v>16</v>
      </c>
      <c r="K8" s="135">
        <v>5</v>
      </c>
      <c r="M8" s="138">
        <v>5</v>
      </c>
      <c r="N8" s="139" t="s">
        <v>36</v>
      </c>
      <c r="O8" s="135">
        <v>5</v>
      </c>
      <c r="Q8" s="138">
        <v>5</v>
      </c>
      <c r="R8" s="139" t="s">
        <v>36</v>
      </c>
      <c r="S8" s="135">
        <v>5</v>
      </c>
    </row>
    <row r="9" spans="1:19" ht="15.75" customHeight="1" x14ac:dyDescent="0.2">
      <c r="A9" s="30">
        <v>5</v>
      </c>
      <c r="B9" s="137" t="s">
        <v>41</v>
      </c>
      <c r="C9" s="135">
        <v>6</v>
      </c>
      <c r="E9" s="30">
        <v>5</v>
      </c>
      <c r="F9" s="137" t="s">
        <v>42</v>
      </c>
      <c r="G9" s="135">
        <v>6</v>
      </c>
      <c r="I9" s="30">
        <v>5</v>
      </c>
      <c r="J9" s="137" t="s">
        <v>36</v>
      </c>
      <c r="K9" s="135">
        <v>6</v>
      </c>
      <c r="M9" s="30">
        <v>5</v>
      </c>
      <c r="N9" s="137" t="s">
        <v>16</v>
      </c>
      <c r="O9" s="135">
        <v>6</v>
      </c>
      <c r="Q9" s="30">
        <v>5</v>
      </c>
      <c r="R9" s="137" t="s">
        <v>42</v>
      </c>
      <c r="S9" s="135">
        <v>6</v>
      </c>
    </row>
    <row r="10" spans="1:19" ht="15.75" customHeight="1" x14ac:dyDescent="0.2">
      <c r="A10" s="30">
        <v>5</v>
      </c>
      <c r="B10" s="137" t="s">
        <v>22</v>
      </c>
      <c r="C10" s="135">
        <v>7</v>
      </c>
      <c r="E10" s="30">
        <v>5</v>
      </c>
      <c r="F10" s="137" t="s">
        <v>22</v>
      </c>
      <c r="G10" s="135">
        <v>7</v>
      </c>
      <c r="I10" s="30">
        <v>5</v>
      </c>
      <c r="J10" s="137" t="s">
        <v>35</v>
      </c>
      <c r="K10" s="135">
        <v>7</v>
      </c>
      <c r="M10" s="30">
        <v>5</v>
      </c>
      <c r="N10" s="137" t="s">
        <v>41</v>
      </c>
      <c r="O10" s="135">
        <v>7</v>
      </c>
      <c r="Q10" s="30">
        <v>5</v>
      </c>
      <c r="R10" s="137" t="s">
        <v>22</v>
      </c>
      <c r="S10" s="135">
        <v>7</v>
      </c>
    </row>
    <row r="11" spans="1:19" ht="15.75" customHeight="1" x14ac:dyDescent="0.2">
      <c r="A11" s="30">
        <v>5</v>
      </c>
      <c r="B11" s="137" t="s">
        <v>21</v>
      </c>
      <c r="C11" s="135">
        <v>8</v>
      </c>
      <c r="E11" s="30">
        <v>5</v>
      </c>
      <c r="F11" s="137" t="s">
        <v>21</v>
      </c>
      <c r="G11" s="135">
        <v>8</v>
      </c>
      <c r="I11" s="30">
        <v>5</v>
      </c>
      <c r="J11" s="137" t="s">
        <v>41</v>
      </c>
      <c r="K11" s="135">
        <v>8</v>
      </c>
      <c r="M11" s="30">
        <v>5</v>
      </c>
      <c r="N11" s="156" t="s">
        <v>42</v>
      </c>
      <c r="O11" s="135">
        <v>8</v>
      </c>
      <c r="Q11" s="30">
        <v>5</v>
      </c>
      <c r="R11" s="137" t="s">
        <v>16</v>
      </c>
      <c r="S11" s="135">
        <v>8</v>
      </c>
    </row>
    <row r="12" spans="1:19" ht="15.75" customHeight="1" x14ac:dyDescent="0.2">
      <c r="A12" s="30">
        <v>5</v>
      </c>
      <c r="B12" s="137" t="s">
        <v>45</v>
      </c>
      <c r="C12" s="135">
        <v>9</v>
      </c>
      <c r="E12" s="30">
        <v>5</v>
      </c>
      <c r="F12" s="137" t="s">
        <v>45</v>
      </c>
      <c r="G12" s="135">
        <v>9</v>
      </c>
      <c r="I12" s="30">
        <v>5</v>
      </c>
      <c r="J12" s="137" t="s">
        <v>46</v>
      </c>
      <c r="K12" s="135">
        <v>9</v>
      </c>
      <c r="M12" s="30">
        <v>5</v>
      </c>
      <c r="N12" s="137" t="s">
        <v>21</v>
      </c>
      <c r="O12" s="135">
        <v>9</v>
      </c>
      <c r="Q12" s="30">
        <v>5</v>
      </c>
      <c r="R12" s="137" t="s">
        <v>45</v>
      </c>
      <c r="S12" s="135">
        <v>9</v>
      </c>
    </row>
    <row r="13" spans="1:19" ht="15.75" customHeight="1" x14ac:dyDescent="0.2">
      <c r="A13" s="39">
        <v>5</v>
      </c>
      <c r="B13" s="142" t="s">
        <v>46</v>
      </c>
      <c r="C13" s="135">
        <v>10</v>
      </c>
      <c r="E13" s="39">
        <v>5</v>
      </c>
      <c r="F13" s="142" t="s">
        <v>10</v>
      </c>
      <c r="G13" s="135">
        <v>10</v>
      </c>
      <c r="I13" s="39">
        <v>5</v>
      </c>
      <c r="J13" s="142" t="s">
        <v>22</v>
      </c>
      <c r="K13" s="135">
        <v>10</v>
      </c>
      <c r="M13" s="39">
        <v>5</v>
      </c>
      <c r="N13" s="142" t="s">
        <v>45</v>
      </c>
      <c r="O13" s="135">
        <v>10</v>
      </c>
      <c r="Q13" s="39">
        <v>5</v>
      </c>
      <c r="R13" s="142" t="s">
        <v>46</v>
      </c>
      <c r="S13" s="135">
        <v>10</v>
      </c>
    </row>
    <row r="14" spans="1:19" ht="15.75" customHeight="1" x14ac:dyDescent="0.2">
      <c r="A14" s="30">
        <v>5</v>
      </c>
      <c r="B14" s="137" t="s">
        <v>39</v>
      </c>
      <c r="C14" s="135">
        <v>11</v>
      </c>
      <c r="E14" s="30">
        <v>5</v>
      </c>
      <c r="F14" s="137" t="s">
        <v>39</v>
      </c>
      <c r="G14" s="135">
        <v>11</v>
      </c>
      <c r="I14" s="30">
        <v>5</v>
      </c>
      <c r="J14" s="137" t="s">
        <v>21</v>
      </c>
      <c r="K14" s="135">
        <v>11</v>
      </c>
      <c r="M14" s="30">
        <v>5</v>
      </c>
      <c r="N14" s="137" t="s">
        <v>39</v>
      </c>
      <c r="O14" s="135">
        <v>11</v>
      </c>
      <c r="Q14" s="30">
        <v>5</v>
      </c>
      <c r="R14" s="137" t="s">
        <v>47</v>
      </c>
      <c r="S14" s="135">
        <v>11</v>
      </c>
    </row>
    <row r="15" spans="1:19" ht="15.75" customHeight="1" x14ac:dyDescent="0.2">
      <c r="A15" s="30">
        <v>5</v>
      </c>
      <c r="B15" s="137" t="s">
        <v>16</v>
      </c>
      <c r="C15" s="135">
        <v>12</v>
      </c>
      <c r="E15" s="30">
        <v>5</v>
      </c>
      <c r="F15" s="137" t="s">
        <v>47</v>
      </c>
      <c r="G15" s="135">
        <v>12</v>
      </c>
      <c r="I15" s="30">
        <v>5</v>
      </c>
      <c r="J15" s="137" t="s">
        <v>45</v>
      </c>
      <c r="K15" s="135">
        <v>12</v>
      </c>
      <c r="M15" s="30">
        <v>5</v>
      </c>
      <c r="N15" s="137" t="s">
        <v>47</v>
      </c>
      <c r="O15" s="135">
        <v>12</v>
      </c>
      <c r="Q15" s="30">
        <v>5</v>
      </c>
      <c r="R15" s="137" t="s">
        <v>44</v>
      </c>
      <c r="S15" s="135">
        <v>12</v>
      </c>
    </row>
    <row r="16" spans="1:19" ht="15.75" customHeight="1" x14ac:dyDescent="0.2">
      <c r="A16" s="30">
        <v>5</v>
      </c>
      <c r="B16" s="137" t="s">
        <v>44</v>
      </c>
      <c r="C16" s="135">
        <v>13</v>
      </c>
      <c r="E16" s="30">
        <v>5</v>
      </c>
      <c r="F16" s="137" t="s">
        <v>44</v>
      </c>
      <c r="G16" s="135">
        <v>13</v>
      </c>
      <c r="I16" s="30">
        <v>5</v>
      </c>
      <c r="J16" s="137" t="s">
        <v>10</v>
      </c>
      <c r="K16" s="135">
        <v>13</v>
      </c>
      <c r="M16" s="30">
        <v>5</v>
      </c>
      <c r="N16" s="137" t="s">
        <v>44</v>
      </c>
      <c r="O16" s="135">
        <v>13</v>
      </c>
      <c r="Q16" s="30">
        <v>5</v>
      </c>
      <c r="R16" s="137" t="s">
        <v>27</v>
      </c>
      <c r="S16" s="135">
        <v>13</v>
      </c>
    </row>
    <row r="17" spans="1:19" ht="15.75" customHeight="1" x14ac:dyDescent="0.2">
      <c r="A17" s="30">
        <v>5</v>
      </c>
      <c r="B17" s="137" t="s">
        <v>27</v>
      </c>
      <c r="C17" s="135">
        <v>14</v>
      </c>
      <c r="E17" s="30">
        <v>5</v>
      </c>
      <c r="F17" s="137" t="s">
        <v>27</v>
      </c>
      <c r="G17" s="135">
        <v>14</v>
      </c>
      <c r="I17" s="30">
        <v>5</v>
      </c>
      <c r="J17" s="137" t="s">
        <v>47</v>
      </c>
      <c r="K17" s="135">
        <v>14</v>
      </c>
      <c r="M17" s="30">
        <v>5</v>
      </c>
      <c r="N17" s="137" t="s">
        <v>27</v>
      </c>
      <c r="O17" s="135">
        <v>14</v>
      </c>
      <c r="Q17" s="30">
        <v>5</v>
      </c>
      <c r="R17" s="137" t="s">
        <v>34</v>
      </c>
      <c r="S17" s="135">
        <v>14</v>
      </c>
    </row>
    <row r="18" spans="1:19" ht="15.75" customHeight="1" x14ac:dyDescent="0.2">
      <c r="A18" s="39">
        <v>5</v>
      </c>
      <c r="B18" s="142" t="s">
        <v>34</v>
      </c>
      <c r="C18" s="135">
        <v>15</v>
      </c>
      <c r="E18" s="39">
        <v>5</v>
      </c>
      <c r="F18" s="142" t="s">
        <v>34</v>
      </c>
      <c r="G18" s="135">
        <v>15</v>
      </c>
      <c r="I18" s="39">
        <v>5</v>
      </c>
      <c r="J18" s="142" t="s">
        <v>34</v>
      </c>
      <c r="K18" s="135">
        <v>15</v>
      </c>
      <c r="M18" s="39">
        <v>5</v>
      </c>
      <c r="N18" s="142" t="s">
        <v>34</v>
      </c>
      <c r="O18" s="135">
        <v>15</v>
      </c>
      <c r="Q18" s="39">
        <v>5</v>
      </c>
      <c r="R18" s="142" t="s">
        <v>38</v>
      </c>
      <c r="S18" s="135">
        <v>15</v>
      </c>
    </row>
    <row r="19" spans="1:19" ht="15.75" customHeight="1" x14ac:dyDescent="0.2">
      <c r="A19" s="30">
        <v>5</v>
      </c>
      <c r="B19" s="137" t="s">
        <v>38</v>
      </c>
      <c r="C19" s="135">
        <v>16</v>
      </c>
      <c r="E19" s="30">
        <v>5</v>
      </c>
      <c r="F19" s="137" t="s">
        <v>38</v>
      </c>
      <c r="G19" s="135">
        <v>16</v>
      </c>
      <c r="I19" s="30">
        <v>5</v>
      </c>
      <c r="J19" s="137" t="s">
        <v>38</v>
      </c>
      <c r="K19" s="135">
        <v>16</v>
      </c>
      <c r="M19" s="30">
        <v>5</v>
      </c>
      <c r="N19" s="137" t="s">
        <v>38</v>
      </c>
      <c r="O19" s="135">
        <v>16</v>
      </c>
      <c r="Q19" s="30">
        <v>5</v>
      </c>
      <c r="R19" s="137" t="s">
        <v>41</v>
      </c>
      <c r="S19" s="135">
        <v>16</v>
      </c>
    </row>
    <row r="20" spans="1:19" ht="15.75" customHeight="1" x14ac:dyDescent="0.2">
      <c r="A20" s="30">
        <v>5</v>
      </c>
      <c r="B20" s="137" t="s">
        <v>40</v>
      </c>
      <c r="C20" s="135">
        <v>17</v>
      </c>
      <c r="E20" s="30">
        <v>5</v>
      </c>
      <c r="F20" s="137" t="s">
        <v>40</v>
      </c>
      <c r="G20" s="135">
        <v>17</v>
      </c>
      <c r="I20" s="30">
        <v>5</v>
      </c>
      <c r="J20" s="137" t="s">
        <v>40</v>
      </c>
      <c r="K20" s="135">
        <v>17</v>
      </c>
      <c r="M20" s="30">
        <v>5</v>
      </c>
      <c r="N20" s="137" t="s">
        <v>40</v>
      </c>
      <c r="O20" s="135">
        <v>17</v>
      </c>
      <c r="Q20" s="30">
        <v>5</v>
      </c>
      <c r="R20" s="137" t="s">
        <v>40</v>
      </c>
      <c r="S20" s="135">
        <v>17</v>
      </c>
    </row>
    <row r="21" spans="1:19" ht="15.75" customHeight="1" x14ac:dyDescent="0.2">
      <c r="A21" s="52">
        <v>5</v>
      </c>
      <c r="B21" s="147" t="s">
        <v>37</v>
      </c>
      <c r="C21" s="135">
        <v>18</v>
      </c>
      <c r="E21" s="52">
        <v>5</v>
      </c>
      <c r="F21" s="147" t="s">
        <v>37</v>
      </c>
      <c r="G21" s="135">
        <v>18</v>
      </c>
      <c r="I21" s="52">
        <v>5</v>
      </c>
      <c r="J21" s="147" t="s">
        <v>37</v>
      </c>
      <c r="K21" s="135">
        <v>18</v>
      </c>
      <c r="M21" s="52">
        <v>5</v>
      </c>
      <c r="N21" s="147" t="s">
        <v>37</v>
      </c>
      <c r="O21" s="135">
        <v>18</v>
      </c>
      <c r="Q21" s="52">
        <v>5</v>
      </c>
      <c r="R21" s="147" t="s">
        <v>37</v>
      </c>
      <c r="S21" s="135">
        <v>18</v>
      </c>
    </row>
  </sheetData>
  <mergeCells count="5">
    <mergeCell ref="A2:B2"/>
    <mergeCell ref="E2:F2"/>
    <mergeCell ref="I2:J2"/>
    <mergeCell ref="M2:N2"/>
    <mergeCell ref="Q2:R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E21"/>
  <sheetViews>
    <sheetView workbookViewId="0"/>
  </sheetViews>
  <sheetFormatPr defaultColWidth="14.42578125" defaultRowHeight="15.75" customHeight="1" x14ac:dyDescent="0.2"/>
  <cols>
    <col min="2" max="2" width="39.42578125" customWidth="1"/>
    <col min="3" max="5" width="8.7109375" customWidth="1"/>
  </cols>
  <sheetData>
    <row r="2" spans="2:5" x14ac:dyDescent="0.25">
      <c r="B2" s="222" t="s">
        <v>208</v>
      </c>
      <c r="C2" s="223"/>
      <c r="D2" s="223"/>
      <c r="E2" s="224"/>
    </row>
    <row r="3" spans="2:5" ht="15.75" customHeight="1" x14ac:dyDescent="0.2">
      <c r="B3" s="8" t="s">
        <v>2</v>
      </c>
      <c r="C3" s="10" t="s">
        <v>8</v>
      </c>
      <c r="D3" s="174" t="s">
        <v>210</v>
      </c>
      <c r="E3" s="12" t="s">
        <v>7</v>
      </c>
    </row>
    <row r="4" spans="2:5" ht="15.75" customHeight="1" x14ac:dyDescent="0.2">
      <c r="B4" s="13" t="s">
        <v>16</v>
      </c>
      <c r="C4" s="14">
        <v>243</v>
      </c>
      <c r="D4" s="14">
        <v>248</v>
      </c>
      <c r="E4" s="177">
        <f t="shared" ref="E4:E21" si="0">RANK(D4,$D$4:$D$21)</f>
        <v>1</v>
      </c>
    </row>
    <row r="5" spans="2:5" ht="15.75" customHeight="1" x14ac:dyDescent="0.2">
      <c r="B5" s="19" t="s">
        <v>22</v>
      </c>
      <c r="C5" s="21">
        <v>197</v>
      </c>
      <c r="D5" s="21">
        <v>197</v>
      </c>
      <c r="E5" s="179">
        <f t="shared" si="0"/>
        <v>2</v>
      </c>
    </row>
    <row r="6" spans="2:5" ht="15.75" customHeight="1" x14ac:dyDescent="0.2">
      <c r="B6" s="19" t="s">
        <v>27</v>
      </c>
      <c r="C6" s="21">
        <v>188</v>
      </c>
      <c r="D6" s="21">
        <v>188</v>
      </c>
      <c r="E6" s="179">
        <f t="shared" si="0"/>
        <v>3</v>
      </c>
    </row>
    <row r="7" spans="2:5" ht="15.75" customHeight="1" x14ac:dyDescent="0.2">
      <c r="B7" s="19" t="s">
        <v>35</v>
      </c>
      <c r="C7" s="21">
        <v>179</v>
      </c>
      <c r="D7" s="21">
        <v>184</v>
      </c>
      <c r="E7" s="179">
        <f t="shared" si="0"/>
        <v>4</v>
      </c>
    </row>
    <row r="8" spans="2:5" ht="15.75" customHeight="1" x14ac:dyDescent="0.2">
      <c r="B8" s="27" t="s">
        <v>36</v>
      </c>
      <c r="C8" s="29">
        <v>180</v>
      </c>
      <c r="D8" s="29">
        <v>180</v>
      </c>
      <c r="E8" s="181">
        <f t="shared" si="0"/>
        <v>5</v>
      </c>
    </row>
    <row r="9" spans="2:5" ht="15.75" customHeight="1" x14ac:dyDescent="0.2">
      <c r="B9" s="19" t="s">
        <v>47</v>
      </c>
      <c r="C9" s="21">
        <v>160</v>
      </c>
      <c r="D9" s="21">
        <v>160</v>
      </c>
      <c r="E9" s="179">
        <f t="shared" si="0"/>
        <v>6</v>
      </c>
    </row>
    <row r="10" spans="2:5" ht="15.75" customHeight="1" x14ac:dyDescent="0.2">
      <c r="B10" s="19" t="s">
        <v>37</v>
      </c>
      <c r="C10" s="21">
        <v>135</v>
      </c>
      <c r="D10" s="21">
        <v>135</v>
      </c>
      <c r="E10" s="179">
        <f t="shared" si="0"/>
        <v>7</v>
      </c>
    </row>
    <row r="11" spans="2:5" ht="15.75" customHeight="1" x14ac:dyDescent="0.2">
      <c r="B11" s="19" t="s">
        <v>45</v>
      </c>
      <c r="C11" s="21">
        <v>128</v>
      </c>
      <c r="D11" s="21">
        <v>133</v>
      </c>
      <c r="E11" s="179">
        <f t="shared" si="0"/>
        <v>8</v>
      </c>
    </row>
    <row r="12" spans="2:5" ht="15.75" customHeight="1" x14ac:dyDescent="0.2">
      <c r="B12" s="19" t="s">
        <v>10</v>
      </c>
      <c r="C12" s="21">
        <v>123.5</v>
      </c>
      <c r="D12" s="21">
        <v>123.5</v>
      </c>
      <c r="E12" s="179">
        <f t="shared" si="0"/>
        <v>9</v>
      </c>
    </row>
    <row r="13" spans="2:5" ht="15.75" customHeight="1" x14ac:dyDescent="0.2">
      <c r="B13" s="27" t="s">
        <v>44</v>
      </c>
      <c r="C13" s="29">
        <v>98</v>
      </c>
      <c r="D13" s="29">
        <v>103</v>
      </c>
      <c r="E13" s="181">
        <f t="shared" si="0"/>
        <v>10</v>
      </c>
    </row>
    <row r="14" spans="2:5" ht="15.75" customHeight="1" x14ac:dyDescent="0.2">
      <c r="B14" s="19" t="s">
        <v>21</v>
      </c>
      <c r="C14" s="21">
        <v>90</v>
      </c>
      <c r="D14" s="21">
        <v>90</v>
      </c>
      <c r="E14" s="179">
        <f t="shared" si="0"/>
        <v>11</v>
      </c>
    </row>
    <row r="15" spans="2:5" ht="15.75" customHeight="1" x14ac:dyDescent="0.2">
      <c r="B15" s="19" t="s">
        <v>40</v>
      </c>
      <c r="C15" s="21">
        <v>87</v>
      </c>
      <c r="D15" s="21">
        <v>87</v>
      </c>
      <c r="E15" s="179">
        <f t="shared" si="0"/>
        <v>12</v>
      </c>
    </row>
    <row r="16" spans="2:5" ht="15.75" customHeight="1" x14ac:dyDescent="0.2">
      <c r="B16" s="19" t="s">
        <v>38</v>
      </c>
      <c r="C16" s="21">
        <v>86</v>
      </c>
      <c r="D16" s="21">
        <v>86</v>
      </c>
      <c r="E16" s="179">
        <f t="shared" si="0"/>
        <v>13</v>
      </c>
    </row>
    <row r="17" spans="2:5" ht="15.75" customHeight="1" x14ac:dyDescent="0.2">
      <c r="B17" s="19" t="s">
        <v>46</v>
      </c>
      <c r="C17" s="21">
        <v>71</v>
      </c>
      <c r="D17" s="21">
        <v>71</v>
      </c>
      <c r="E17" s="179">
        <f t="shared" si="0"/>
        <v>14</v>
      </c>
    </row>
    <row r="18" spans="2:5" ht="15.75" customHeight="1" x14ac:dyDescent="0.2">
      <c r="B18" s="27" t="s">
        <v>41</v>
      </c>
      <c r="C18" s="29">
        <v>5</v>
      </c>
      <c r="D18" s="29">
        <v>10</v>
      </c>
      <c r="E18" s="181">
        <f t="shared" si="0"/>
        <v>15</v>
      </c>
    </row>
    <row r="19" spans="2:5" ht="15.75" customHeight="1" x14ac:dyDescent="0.2">
      <c r="B19" s="19" t="s">
        <v>42</v>
      </c>
      <c r="C19" s="21">
        <v>0</v>
      </c>
      <c r="D19" s="21">
        <v>0</v>
      </c>
      <c r="E19" s="179">
        <f t="shared" si="0"/>
        <v>16</v>
      </c>
    </row>
    <row r="20" spans="2:5" ht="15.75" customHeight="1" x14ac:dyDescent="0.2">
      <c r="B20" s="19" t="s">
        <v>39</v>
      </c>
      <c r="C20" s="21">
        <v>0</v>
      </c>
      <c r="D20" s="21">
        <v>0</v>
      </c>
      <c r="E20" s="179">
        <f t="shared" si="0"/>
        <v>16</v>
      </c>
    </row>
    <row r="21" spans="2:5" ht="15.75" customHeight="1" x14ac:dyDescent="0.2">
      <c r="B21" s="48" t="s">
        <v>34</v>
      </c>
      <c r="C21" s="49">
        <v>0</v>
      </c>
      <c r="D21" s="49">
        <v>0</v>
      </c>
      <c r="E21" s="185">
        <f t="shared" si="0"/>
        <v>16</v>
      </c>
    </row>
  </sheetData>
  <autoFilter ref="B3:E21"/>
  <mergeCells count="1"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25"/>
  <sheetViews>
    <sheetView tabSelected="1" workbookViewId="0"/>
  </sheetViews>
  <sheetFormatPr defaultColWidth="14.42578125" defaultRowHeight="15.75" customHeight="1" x14ac:dyDescent="0.2"/>
  <cols>
    <col min="2" max="2" width="22.42578125" customWidth="1"/>
    <col min="3" max="3" width="45.5703125" customWidth="1"/>
    <col min="4" max="4" width="44" customWidth="1"/>
    <col min="5" max="5" width="41.42578125" customWidth="1"/>
  </cols>
  <sheetData>
    <row r="2" spans="1:5" ht="15.75" customHeight="1" x14ac:dyDescent="0.2">
      <c r="A2" s="67"/>
      <c r="B2" s="186" t="s">
        <v>222</v>
      </c>
      <c r="C2" s="187" t="s">
        <v>223</v>
      </c>
      <c r="D2" s="187" t="s">
        <v>224</v>
      </c>
      <c r="E2" s="187" t="s">
        <v>225</v>
      </c>
    </row>
    <row r="3" spans="1:5" ht="15.75" customHeight="1" x14ac:dyDescent="0.2">
      <c r="B3" s="188" t="s">
        <v>226</v>
      </c>
      <c r="C3" s="189" t="s">
        <v>16</v>
      </c>
      <c r="D3" s="190" t="s">
        <v>27</v>
      </c>
      <c r="E3" s="189" t="s">
        <v>22</v>
      </c>
    </row>
    <row r="4" spans="1:5" ht="15.75" customHeight="1" x14ac:dyDescent="0.2">
      <c r="B4" s="191" t="s">
        <v>6</v>
      </c>
      <c r="C4" s="192" t="s">
        <v>16</v>
      </c>
      <c r="D4" s="193" t="s">
        <v>34</v>
      </c>
      <c r="E4" s="192" t="s">
        <v>27</v>
      </c>
    </row>
    <row r="5" spans="1:5" ht="15.75" customHeight="1" x14ac:dyDescent="0.2">
      <c r="B5" s="194" t="s">
        <v>9</v>
      </c>
      <c r="C5" s="192" t="s">
        <v>10</v>
      </c>
      <c r="D5" s="192" t="s">
        <v>16</v>
      </c>
      <c r="E5" s="192" t="s">
        <v>21</v>
      </c>
    </row>
    <row r="6" spans="1:5" ht="15.75" customHeight="1" x14ac:dyDescent="0.2">
      <c r="B6" s="194" t="s">
        <v>11</v>
      </c>
      <c r="C6" s="195" t="s">
        <v>44</v>
      </c>
      <c r="D6" s="195" t="s">
        <v>35</v>
      </c>
      <c r="E6" s="195" t="s">
        <v>16</v>
      </c>
    </row>
    <row r="7" spans="1:5" ht="15.75" customHeight="1" x14ac:dyDescent="0.2">
      <c r="B7" s="194" t="s">
        <v>12</v>
      </c>
      <c r="C7" s="192" t="s">
        <v>37</v>
      </c>
      <c r="D7" s="192" t="s">
        <v>27</v>
      </c>
      <c r="E7" s="192" t="s">
        <v>44</v>
      </c>
    </row>
    <row r="8" spans="1:5" ht="15.75" customHeight="1" x14ac:dyDescent="0.2">
      <c r="B8" s="194" t="s">
        <v>13</v>
      </c>
      <c r="C8" s="192" t="s">
        <v>16</v>
      </c>
      <c r="D8" s="192" t="s">
        <v>27</v>
      </c>
      <c r="E8" s="192" t="s">
        <v>22</v>
      </c>
    </row>
    <row r="9" spans="1:5" ht="15.75" customHeight="1" x14ac:dyDescent="0.2">
      <c r="B9" s="194" t="s">
        <v>14</v>
      </c>
      <c r="C9" s="195" t="s">
        <v>27</v>
      </c>
      <c r="D9" s="195" t="s">
        <v>16</v>
      </c>
      <c r="E9" s="195" t="s">
        <v>41</v>
      </c>
    </row>
    <row r="10" spans="1:5" ht="15.75" customHeight="1" x14ac:dyDescent="0.2">
      <c r="B10" s="194" t="s">
        <v>18</v>
      </c>
      <c r="C10" s="195" t="s">
        <v>27</v>
      </c>
      <c r="D10" s="195" t="s">
        <v>38</v>
      </c>
      <c r="E10" s="195" t="s">
        <v>22</v>
      </c>
    </row>
    <row r="11" spans="1:5" ht="15.75" customHeight="1" x14ac:dyDescent="0.2">
      <c r="B11" s="194" t="s">
        <v>17</v>
      </c>
      <c r="C11" s="192" t="s">
        <v>16</v>
      </c>
      <c r="D11" s="195" t="s">
        <v>41</v>
      </c>
      <c r="E11" s="195" t="s">
        <v>27</v>
      </c>
    </row>
    <row r="12" spans="1:5" ht="15.75" customHeight="1" x14ac:dyDescent="0.2">
      <c r="B12" s="196" t="s">
        <v>15</v>
      </c>
      <c r="C12" s="197" t="s">
        <v>147</v>
      </c>
      <c r="D12" s="197" t="s">
        <v>154</v>
      </c>
      <c r="E12" s="198">
        <v>44</v>
      </c>
    </row>
    <row r="13" spans="1:5" ht="15.75" customHeight="1" x14ac:dyDescent="0.2">
      <c r="B13" s="191" t="s">
        <v>19</v>
      </c>
      <c r="C13" s="192" t="s">
        <v>16</v>
      </c>
      <c r="D13" s="192" t="s">
        <v>35</v>
      </c>
      <c r="E13" s="192" t="s">
        <v>46</v>
      </c>
    </row>
    <row r="14" spans="1:5" ht="15.75" customHeight="1" x14ac:dyDescent="0.2">
      <c r="B14" s="199" t="s">
        <v>20</v>
      </c>
      <c r="C14" s="195" t="s">
        <v>44</v>
      </c>
      <c r="D14" s="195" t="s">
        <v>36</v>
      </c>
      <c r="E14" s="195" t="s">
        <v>46</v>
      </c>
    </row>
    <row r="15" spans="1:5" ht="15.75" customHeight="1" x14ac:dyDescent="0.2">
      <c r="B15" s="191" t="s">
        <v>23</v>
      </c>
      <c r="C15" s="195" t="s">
        <v>16</v>
      </c>
      <c r="D15" s="195" t="s">
        <v>10</v>
      </c>
      <c r="E15" s="195" t="s">
        <v>46</v>
      </c>
    </row>
    <row r="16" spans="1:5" ht="15.75" customHeight="1" x14ac:dyDescent="0.2">
      <c r="B16" s="191" t="s">
        <v>24</v>
      </c>
      <c r="C16" s="192" t="s">
        <v>47</v>
      </c>
      <c r="D16" s="192" t="s">
        <v>42</v>
      </c>
      <c r="E16" s="192" t="s">
        <v>41</v>
      </c>
    </row>
    <row r="17" spans="2:5" ht="15.75" customHeight="1" x14ac:dyDescent="0.2">
      <c r="B17" s="191" t="s">
        <v>25</v>
      </c>
      <c r="C17" s="192" t="s">
        <v>47</v>
      </c>
      <c r="D17" s="192" t="s">
        <v>35</v>
      </c>
      <c r="E17" s="192" t="s">
        <v>10</v>
      </c>
    </row>
    <row r="18" spans="2:5" ht="15.75" customHeight="1" x14ac:dyDescent="0.2">
      <c r="B18" s="199" t="s">
        <v>26</v>
      </c>
      <c r="C18" s="195" t="s">
        <v>36</v>
      </c>
      <c r="D18" s="192" t="s">
        <v>35</v>
      </c>
      <c r="E18" s="195" t="s">
        <v>16</v>
      </c>
    </row>
    <row r="19" spans="2:5" ht="15.75" customHeight="1" x14ac:dyDescent="0.2">
      <c r="B19" s="191" t="s">
        <v>28</v>
      </c>
      <c r="C19" s="195" t="s">
        <v>44</v>
      </c>
      <c r="D19" s="195" t="s">
        <v>42</v>
      </c>
      <c r="E19" s="195" t="s">
        <v>39</v>
      </c>
    </row>
    <row r="20" spans="2:5" ht="15.75" customHeight="1" x14ac:dyDescent="0.2">
      <c r="B20" s="191" t="s">
        <v>29</v>
      </c>
      <c r="C20" s="195" t="s">
        <v>35</v>
      </c>
      <c r="D20" s="195" t="s">
        <v>22</v>
      </c>
      <c r="E20" s="195" t="s">
        <v>10</v>
      </c>
    </row>
    <row r="21" spans="2:5" ht="15.75" customHeight="1" x14ac:dyDescent="0.2">
      <c r="B21" s="199" t="s">
        <v>30</v>
      </c>
      <c r="C21" s="192" t="s">
        <v>35</v>
      </c>
      <c r="D21" s="192" t="s">
        <v>39</v>
      </c>
      <c r="E21" s="192" t="s">
        <v>21</v>
      </c>
    </row>
    <row r="22" spans="2:5" ht="15.75" customHeight="1" x14ac:dyDescent="0.2">
      <c r="B22" s="200" t="s">
        <v>31</v>
      </c>
      <c r="C22" s="201" t="s">
        <v>16</v>
      </c>
      <c r="D22" s="201" t="s">
        <v>22</v>
      </c>
      <c r="E22" s="201" t="s">
        <v>27</v>
      </c>
    </row>
    <row r="25" spans="2:5" ht="15.75" customHeight="1" x14ac:dyDescent="0.2">
      <c r="E25" s="20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S1000"/>
  <sheetViews>
    <sheetView workbookViewId="0"/>
  </sheetViews>
  <sheetFormatPr defaultColWidth="14.42578125" defaultRowHeight="15.75" customHeight="1" x14ac:dyDescent="0.2"/>
  <cols>
    <col min="2" max="2" width="8.7109375" customWidth="1"/>
    <col min="3" max="3" width="12.28515625" customWidth="1"/>
    <col min="4" max="4" width="37.7109375" customWidth="1"/>
    <col min="5" max="5" width="8.7109375" customWidth="1"/>
    <col min="7" max="7" width="8.7109375" customWidth="1"/>
    <col min="8" max="8" width="12.28515625" customWidth="1"/>
    <col min="9" max="9" width="37.7109375" customWidth="1"/>
    <col min="10" max="10" width="8.7109375" customWidth="1"/>
    <col min="12" max="12" width="8.7109375" customWidth="1"/>
    <col min="13" max="13" width="12.28515625" customWidth="1"/>
    <col min="14" max="14" width="37.7109375" customWidth="1"/>
    <col min="15" max="15" width="8.7109375" customWidth="1"/>
    <col min="17" max="17" width="39.42578125" customWidth="1"/>
    <col min="18" max="19" width="8.7109375" customWidth="1"/>
    <col min="21" max="21" width="37.5703125" customWidth="1"/>
  </cols>
  <sheetData>
    <row r="1" spans="2:19" ht="15.75" customHeight="1" x14ac:dyDescent="0.2">
      <c r="E1" s="1"/>
      <c r="J1" s="1"/>
      <c r="M1" s="4"/>
      <c r="N1" s="4"/>
      <c r="O1" s="1"/>
      <c r="R1" s="4"/>
      <c r="S1" s="1"/>
    </row>
    <row r="2" spans="2:19" x14ac:dyDescent="0.25">
      <c r="B2" s="222" t="s">
        <v>1</v>
      </c>
      <c r="C2" s="223"/>
      <c r="D2" s="223"/>
      <c r="E2" s="224"/>
      <c r="G2" s="222" t="s">
        <v>3</v>
      </c>
      <c r="H2" s="223"/>
      <c r="I2" s="223"/>
      <c r="J2" s="224"/>
      <c r="L2" s="222" t="s">
        <v>4</v>
      </c>
      <c r="M2" s="223"/>
      <c r="N2" s="223"/>
      <c r="O2" s="224"/>
      <c r="Q2" s="222" t="s">
        <v>5</v>
      </c>
      <c r="R2" s="223"/>
      <c r="S2" s="224"/>
    </row>
    <row r="3" spans="2:19" ht="15.75" customHeight="1" x14ac:dyDescent="0.2">
      <c r="B3" s="11" t="s">
        <v>7</v>
      </c>
      <c r="C3" s="225" t="s">
        <v>2</v>
      </c>
      <c r="D3" s="226"/>
      <c r="E3" s="15" t="s">
        <v>8</v>
      </c>
      <c r="G3" s="11" t="s">
        <v>7</v>
      </c>
      <c r="H3" s="225" t="s">
        <v>2</v>
      </c>
      <c r="I3" s="226"/>
      <c r="J3" s="15" t="s">
        <v>8</v>
      </c>
      <c r="L3" s="11" t="s">
        <v>7</v>
      </c>
      <c r="M3" s="225" t="s">
        <v>2</v>
      </c>
      <c r="N3" s="226"/>
      <c r="O3" s="15" t="s">
        <v>8</v>
      </c>
      <c r="Q3" s="8" t="s">
        <v>2</v>
      </c>
      <c r="R3" s="10" t="s">
        <v>8</v>
      </c>
      <c r="S3" s="12" t="s">
        <v>7</v>
      </c>
    </row>
    <row r="4" spans="2:19" ht="15.75" customHeight="1" x14ac:dyDescent="0.2">
      <c r="B4" s="18">
        <v>1</v>
      </c>
      <c r="C4" s="220" t="s">
        <v>16</v>
      </c>
      <c r="D4" s="220"/>
      <c r="E4" s="20">
        <v>25</v>
      </c>
      <c r="G4" s="18">
        <v>1</v>
      </c>
      <c r="H4" s="220" t="s">
        <v>16</v>
      </c>
      <c r="I4" s="220"/>
      <c r="J4" s="20">
        <v>25</v>
      </c>
      <c r="L4" s="18">
        <v>1</v>
      </c>
      <c r="M4" s="220" t="s">
        <v>16</v>
      </c>
      <c r="N4" s="220"/>
      <c r="O4" s="20">
        <v>25</v>
      </c>
      <c r="Q4" s="13" t="s">
        <v>16</v>
      </c>
      <c r="R4" s="25">
        <f t="shared" ref="R4:R21" si="0">SUM(VLOOKUP(Q4,$C$4:$E$21,3,0),VLOOKUP(Q4,$H$4:$J$21,3,0),VLOOKUP(Q4,$M$4:$O$21,3,0),VLOOKUP(Q4,$M$46:$O$63,3,0))</f>
        <v>100</v>
      </c>
      <c r="S4" s="28">
        <f t="shared" ref="S4:S21" si="1">RANK(R4,$R$4:$R$21)</f>
        <v>1</v>
      </c>
    </row>
    <row r="5" spans="2:19" ht="15.75" customHeight="1" x14ac:dyDescent="0.2">
      <c r="B5" s="30">
        <v>2</v>
      </c>
      <c r="C5" s="220" t="s">
        <v>34</v>
      </c>
      <c r="D5" s="220"/>
      <c r="E5" s="32">
        <v>22.5</v>
      </c>
      <c r="G5" s="30">
        <v>2</v>
      </c>
      <c r="H5" s="220" t="s">
        <v>34</v>
      </c>
      <c r="I5" s="220"/>
      <c r="J5" s="32">
        <v>22.5</v>
      </c>
      <c r="L5" s="30">
        <v>2</v>
      </c>
      <c r="M5" s="220" t="s">
        <v>10</v>
      </c>
      <c r="N5" s="220"/>
      <c r="O5" s="32">
        <v>22.5</v>
      </c>
      <c r="Q5" s="19" t="s">
        <v>34</v>
      </c>
      <c r="R5" s="34">
        <f t="shared" si="0"/>
        <v>78.900000000000006</v>
      </c>
      <c r="S5" s="36">
        <f t="shared" si="1"/>
        <v>2</v>
      </c>
    </row>
    <row r="6" spans="2:19" ht="15.75" customHeight="1" x14ac:dyDescent="0.2">
      <c r="B6" s="30">
        <v>3</v>
      </c>
      <c r="C6" s="220" t="s">
        <v>27</v>
      </c>
      <c r="D6" s="220"/>
      <c r="E6" s="32">
        <v>20</v>
      </c>
      <c r="G6" s="30">
        <v>3</v>
      </c>
      <c r="H6" s="220" t="s">
        <v>27</v>
      </c>
      <c r="I6" s="220"/>
      <c r="J6" s="32">
        <v>20</v>
      </c>
      <c r="L6" s="30">
        <v>3</v>
      </c>
      <c r="M6" s="220" t="s">
        <v>34</v>
      </c>
      <c r="N6" s="220"/>
      <c r="O6" s="32">
        <v>20</v>
      </c>
      <c r="Q6" s="19" t="s">
        <v>27</v>
      </c>
      <c r="R6" s="34">
        <f t="shared" si="0"/>
        <v>73</v>
      </c>
      <c r="S6" s="36">
        <f t="shared" si="1"/>
        <v>3</v>
      </c>
    </row>
    <row r="7" spans="2:19" ht="15.75" customHeight="1" x14ac:dyDescent="0.2">
      <c r="B7" s="30">
        <v>4</v>
      </c>
      <c r="C7" s="220" t="s">
        <v>22</v>
      </c>
      <c r="D7" s="220"/>
      <c r="E7" s="32">
        <v>17.5</v>
      </c>
      <c r="G7" s="30">
        <v>4</v>
      </c>
      <c r="H7" s="220" t="s">
        <v>36</v>
      </c>
      <c r="I7" s="220"/>
      <c r="J7" s="32">
        <v>17.5</v>
      </c>
      <c r="L7" s="30">
        <v>4</v>
      </c>
      <c r="M7" s="220" t="s">
        <v>37</v>
      </c>
      <c r="N7" s="220"/>
      <c r="O7" s="32">
        <v>17.5</v>
      </c>
      <c r="Q7" s="19" t="s">
        <v>38</v>
      </c>
      <c r="R7" s="34">
        <f t="shared" si="0"/>
        <v>62.4</v>
      </c>
      <c r="S7" s="36">
        <f t="shared" si="1"/>
        <v>4</v>
      </c>
    </row>
    <row r="8" spans="2:19" ht="15.75" customHeight="1" x14ac:dyDescent="0.2">
      <c r="B8" s="39">
        <v>5</v>
      </c>
      <c r="C8" s="227" t="s">
        <v>38</v>
      </c>
      <c r="D8" s="227"/>
      <c r="E8" s="42">
        <v>15</v>
      </c>
      <c r="G8" s="39">
        <v>5</v>
      </c>
      <c r="H8" s="227" t="s">
        <v>44</v>
      </c>
      <c r="I8" s="227"/>
      <c r="J8" s="42">
        <v>15</v>
      </c>
      <c r="L8" s="39">
        <v>5</v>
      </c>
      <c r="M8" s="227" t="s">
        <v>27</v>
      </c>
      <c r="N8" s="227"/>
      <c r="O8" s="42">
        <v>15</v>
      </c>
      <c r="Q8" s="27" t="s">
        <v>36</v>
      </c>
      <c r="R8" s="44">
        <f t="shared" si="0"/>
        <v>47.9</v>
      </c>
      <c r="S8" s="45">
        <f t="shared" si="1"/>
        <v>5</v>
      </c>
    </row>
    <row r="9" spans="2:19" ht="15.75" customHeight="1" x14ac:dyDescent="0.2">
      <c r="B9" s="30">
        <v>6</v>
      </c>
      <c r="C9" s="220" t="s">
        <v>47</v>
      </c>
      <c r="D9" s="220"/>
      <c r="E9" s="32">
        <v>12.5</v>
      </c>
      <c r="G9" s="30">
        <v>6</v>
      </c>
      <c r="H9" s="220" t="s">
        <v>38</v>
      </c>
      <c r="I9" s="220"/>
      <c r="J9" s="47">
        <v>12.5</v>
      </c>
      <c r="L9" s="30">
        <v>6</v>
      </c>
      <c r="M9" s="220" t="s">
        <v>38</v>
      </c>
      <c r="N9" s="220"/>
      <c r="O9" s="32">
        <v>12.5</v>
      </c>
      <c r="Q9" s="19" t="s">
        <v>10</v>
      </c>
      <c r="R9" s="34">
        <f t="shared" si="0"/>
        <v>41.2</v>
      </c>
      <c r="S9" s="36">
        <f t="shared" si="1"/>
        <v>6</v>
      </c>
    </row>
    <row r="10" spans="2:19" ht="15.75" customHeight="1" x14ac:dyDescent="0.2">
      <c r="B10" s="30">
        <v>7</v>
      </c>
      <c r="C10" s="220" t="s">
        <v>37</v>
      </c>
      <c r="D10" s="220"/>
      <c r="E10" s="32">
        <v>10</v>
      </c>
      <c r="G10" s="30">
        <v>7</v>
      </c>
      <c r="H10" s="220" t="s">
        <v>46</v>
      </c>
      <c r="I10" s="220"/>
      <c r="J10" s="32">
        <v>10</v>
      </c>
      <c r="L10" s="30">
        <v>7</v>
      </c>
      <c r="M10" s="220" t="s">
        <v>36</v>
      </c>
      <c r="N10" s="220"/>
      <c r="O10" s="32">
        <v>10</v>
      </c>
      <c r="Q10" s="19" t="s">
        <v>37</v>
      </c>
      <c r="R10" s="34">
        <f t="shared" si="0"/>
        <v>40.200000000000003</v>
      </c>
      <c r="S10" s="36">
        <f t="shared" si="1"/>
        <v>7</v>
      </c>
    </row>
    <row r="11" spans="2:19" ht="15.75" customHeight="1" x14ac:dyDescent="0.2">
      <c r="B11" s="30">
        <v>8</v>
      </c>
      <c r="C11" s="220" t="s">
        <v>36</v>
      </c>
      <c r="D11" s="220"/>
      <c r="E11" s="32">
        <v>7.5</v>
      </c>
      <c r="G11" s="30">
        <v>8</v>
      </c>
      <c r="H11" s="220" t="s">
        <v>37</v>
      </c>
      <c r="I11" s="220"/>
      <c r="J11" s="32">
        <v>7.5</v>
      </c>
      <c r="L11" s="30">
        <v>8</v>
      </c>
      <c r="M11" s="220" t="s">
        <v>22</v>
      </c>
      <c r="N11" s="220"/>
      <c r="O11" s="32">
        <v>7.5</v>
      </c>
      <c r="Q11" s="19" t="s">
        <v>47</v>
      </c>
      <c r="R11" s="34">
        <f t="shared" si="0"/>
        <v>31.1</v>
      </c>
      <c r="S11" s="36">
        <f t="shared" si="1"/>
        <v>8</v>
      </c>
    </row>
    <row r="12" spans="2:19" ht="15.75" customHeight="1" x14ac:dyDescent="0.2">
      <c r="B12" s="30">
        <v>9</v>
      </c>
      <c r="C12" s="220" t="s">
        <v>10</v>
      </c>
      <c r="D12" s="220"/>
      <c r="E12" s="32">
        <v>5</v>
      </c>
      <c r="G12" s="30">
        <v>9</v>
      </c>
      <c r="H12" s="220" t="s">
        <v>47</v>
      </c>
      <c r="I12" s="220"/>
      <c r="J12" s="32">
        <v>5</v>
      </c>
      <c r="L12" s="30">
        <v>9</v>
      </c>
      <c r="M12" s="220" t="s">
        <v>41</v>
      </c>
      <c r="N12" s="220"/>
      <c r="O12" s="32">
        <v>5</v>
      </c>
      <c r="Q12" s="19" t="s">
        <v>22</v>
      </c>
      <c r="R12" s="34">
        <f t="shared" si="0"/>
        <v>25.9</v>
      </c>
      <c r="S12" s="36">
        <f t="shared" si="1"/>
        <v>9</v>
      </c>
    </row>
    <row r="13" spans="2:19" ht="15.75" customHeight="1" x14ac:dyDescent="0.2">
      <c r="B13" s="39">
        <v>10</v>
      </c>
      <c r="C13" s="227" t="s">
        <v>44</v>
      </c>
      <c r="D13" s="227"/>
      <c r="E13" s="42">
        <v>2.5</v>
      </c>
      <c r="G13" s="39">
        <v>10</v>
      </c>
      <c r="H13" s="227" t="s">
        <v>42</v>
      </c>
      <c r="I13" s="227"/>
      <c r="J13" s="42">
        <v>2.5</v>
      </c>
      <c r="L13" s="39">
        <v>10</v>
      </c>
      <c r="M13" s="227" t="s">
        <v>47</v>
      </c>
      <c r="N13" s="227"/>
      <c r="O13" s="42">
        <v>2.5</v>
      </c>
      <c r="Q13" s="27" t="s">
        <v>44</v>
      </c>
      <c r="R13" s="44">
        <f t="shared" si="0"/>
        <v>20.2</v>
      </c>
      <c r="S13" s="45">
        <f t="shared" si="1"/>
        <v>10</v>
      </c>
    </row>
    <row r="14" spans="2:19" ht="15.75" customHeight="1" x14ac:dyDescent="0.2">
      <c r="B14" s="30">
        <v>11</v>
      </c>
      <c r="C14" s="220" t="s">
        <v>45</v>
      </c>
      <c r="D14" s="220"/>
      <c r="E14" s="32">
        <v>0</v>
      </c>
      <c r="G14" s="30">
        <v>11</v>
      </c>
      <c r="H14" s="220" t="s">
        <v>22</v>
      </c>
      <c r="I14" s="220"/>
      <c r="J14" s="32">
        <v>0</v>
      </c>
      <c r="L14" s="30">
        <v>11</v>
      </c>
      <c r="M14" s="220" t="s">
        <v>40</v>
      </c>
      <c r="N14" s="220"/>
      <c r="O14" s="32">
        <v>0</v>
      </c>
      <c r="Q14" s="19" t="s">
        <v>46</v>
      </c>
      <c r="R14" s="34">
        <f t="shared" si="0"/>
        <v>10.9</v>
      </c>
      <c r="S14" s="36">
        <f t="shared" si="1"/>
        <v>11</v>
      </c>
    </row>
    <row r="15" spans="2:19" ht="15.75" customHeight="1" x14ac:dyDescent="0.2">
      <c r="B15" s="30">
        <v>12</v>
      </c>
      <c r="C15" s="220" t="s">
        <v>21</v>
      </c>
      <c r="D15" s="220"/>
      <c r="E15" s="32">
        <v>0</v>
      </c>
      <c r="G15" s="30">
        <v>12</v>
      </c>
      <c r="H15" s="220" t="s">
        <v>40</v>
      </c>
      <c r="I15" s="220"/>
      <c r="J15" s="32">
        <v>0</v>
      </c>
      <c r="L15" s="30">
        <v>12</v>
      </c>
      <c r="M15" s="228" t="s">
        <v>46</v>
      </c>
      <c r="N15" s="229"/>
      <c r="O15" s="32">
        <v>0</v>
      </c>
      <c r="Q15" s="19" t="s">
        <v>41</v>
      </c>
      <c r="R15" s="34">
        <f t="shared" si="0"/>
        <v>6.5</v>
      </c>
      <c r="S15" s="36">
        <f t="shared" si="1"/>
        <v>12</v>
      </c>
    </row>
    <row r="16" spans="2:19" ht="15.75" customHeight="1" x14ac:dyDescent="0.2">
      <c r="B16" s="30">
        <v>13</v>
      </c>
      <c r="C16" s="220" t="s">
        <v>46</v>
      </c>
      <c r="D16" s="220"/>
      <c r="E16" s="32">
        <v>0</v>
      </c>
      <c r="G16" s="30">
        <v>13</v>
      </c>
      <c r="H16" s="220" t="s">
        <v>10</v>
      </c>
      <c r="I16" s="220"/>
      <c r="J16" s="32">
        <v>0</v>
      </c>
      <c r="L16" s="30">
        <v>13</v>
      </c>
      <c r="M16" s="220" t="s">
        <v>44</v>
      </c>
      <c r="N16" s="220"/>
      <c r="O16" s="32">
        <v>0</v>
      </c>
      <c r="Q16" s="19" t="s">
        <v>40</v>
      </c>
      <c r="R16" s="34">
        <f t="shared" si="0"/>
        <v>6</v>
      </c>
      <c r="S16" s="36">
        <f t="shared" si="1"/>
        <v>13</v>
      </c>
    </row>
    <row r="17" spans="2:19" ht="15.75" customHeight="1" x14ac:dyDescent="0.2">
      <c r="B17" s="30">
        <v>14</v>
      </c>
      <c r="C17" s="220" t="s">
        <v>40</v>
      </c>
      <c r="D17" s="220"/>
      <c r="E17" s="32">
        <v>0</v>
      </c>
      <c r="G17" s="30">
        <v>14</v>
      </c>
      <c r="H17" s="220" t="s">
        <v>21</v>
      </c>
      <c r="I17" s="220"/>
      <c r="J17" s="32">
        <v>0</v>
      </c>
      <c r="L17" s="30">
        <v>14</v>
      </c>
      <c r="M17" s="220" t="s">
        <v>21</v>
      </c>
      <c r="N17" s="220"/>
      <c r="O17" s="32">
        <v>0</v>
      </c>
      <c r="Q17" s="19" t="s">
        <v>42</v>
      </c>
      <c r="R17" s="34">
        <f t="shared" si="0"/>
        <v>4.0999999999999996</v>
      </c>
      <c r="S17" s="36">
        <f t="shared" si="1"/>
        <v>14</v>
      </c>
    </row>
    <row r="18" spans="2:19" ht="15.75" customHeight="1" x14ac:dyDescent="0.2">
      <c r="B18" s="39">
        <v>15</v>
      </c>
      <c r="C18" s="227" t="s">
        <v>41</v>
      </c>
      <c r="D18" s="227"/>
      <c r="E18" s="42">
        <v>0</v>
      </c>
      <c r="G18" s="39">
        <v>15</v>
      </c>
      <c r="H18" s="227" t="s">
        <v>35</v>
      </c>
      <c r="I18" s="227"/>
      <c r="J18" s="42">
        <v>0</v>
      </c>
      <c r="L18" s="39">
        <v>15</v>
      </c>
      <c r="M18" s="227" t="s">
        <v>45</v>
      </c>
      <c r="N18" s="227"/>
      <c r="O18" s="42">
        <v>0</v>
      </c>
      <c r="Q18" s="27" t="s">
        <v>39</v>
      </c>
      <c r="R18" s="44">
        <f t="shared" si="0"/>
        <v>1.2</v>
      </c>
      <c r="S18" s="45">
        <f t="shared" si="1"/>
        <v>15</v>
      </c>
    </row>
    <row r="19" spans="2:19" ht="15.75" customHeight="1" x14ac:dyDescent="0.2">
      <c r="B19" s="30">
        <v>16</v>
      </c>
      <c r="C19" s="220" t="s">
        <v>39</v>
      </c>
      <c r="D19" s="220"/>
      <c r="E19" s="32">
        <v>0</v>
      </c>
      <c r="G19" s="30">
        <v>16</v>
      </c>
      <c r="H19" s="220" t="s">
        <v>39</v>
      </c>
      <c r="I19" s="220"/>
      <c r="J19" s="32">
        <v>0</v>
      </c>
      <c r="L19" s="30">
        <v>16</v>
      </c>
      <c r="M19" s="220" t="s">
        <v>39</v>
      </c>
      <c r="N19" s="220"/>
      <c r="O19" s="32">
        <v>0</v>
      </c>
      <c r="Q19" s="19" t="s">
        <v>35</v>
      </c>
      <c r="R19" s="34">
        <f t="shared" si="0"/>
        <v>0</v>
      </c>
      <c r="S19" s="36">
        <f t="shared" si="1"/>
        <v>16</v>
      </c>
    </row>
    <row r="20" spans="2:19" ht="15.75" customHeight="1" x14ac:dyDescent="0.2">
      <c r="B20" s="30">
        <v>17</v>
      </c>
      <c r="C20" s="220" t="s">
        <v>42</v>
      </c>
      <c r="D20" s="220"/>
      <c r="E20" s="32">
        <v>0</v>
      </c>
      <c r="G20" s="30">
        <v>17</v>
      </c>
      <c r="H20" s="220" t="s">
        <v>41</v>
      </c>
      <c r="I20" s="220"/>
      <c r="J20" s="47">
        <v>0</v>
      </c>
      <c r="L20" s="30">
        <v>17</v>
      </c>
      <c r="M20" s="220" t="s">
        <v>42</v>
      </c>
      <c r="N20" s="220"/>
      <c r="O20" s="32">
        <v>0</v>
      </c>
      <c r="Q20" s="19" t="s">
        <v>21</v>
      </c>
      <c r="R20" s="34">
        <f t="shared" si="0"/>
        <v>0</v>
      </c>
      <c r="S20" s="36">
        <f t="shared" si="1"/>
        <v>16</v>
      </c>
    </row>
    <row r="21" spans="2:19" ht="15.75" customHeight="1" x14ac:dyDescent="0.2">
      <c r="B21" s="52">
        <v>18</v>
      </c>
      <c r="C21" s="221" t="s">
        <v>35</v>
      </c>
      <c r="D21" s="221"/>
      <c r="E21" s="53">
        <v>0</v>
      </c>
      <c r="G21" s="52">
        <v>18</v>
      </c>
      <c r="H21" s="221" t="s">
        <v>45</v>
      </c>
      <c r="I21" s="221"/>
      <c r="J21" s="53">
        <v>0</v>
      </c>
      <c r="L21" s="52">
        <v>18</v>
      </c>
      <c r="M21" s="221" t="s">
        <v>35</v>
      </c>
      <c r="N21" s="221"/>
      <c r="O21" s="53">
        <v>0</v>
      </c>
      <c r="Q21" s="48" t="s">
        <v>45</v>
      </c>
      <c r="R21" s="54">
        <f t="shared" si="0"/>
        <v>0</v>
      </c>
      <c r="S21" s="55">
        <f t="shared" si="1"/>
        <v>16</v>
      </c>
    </row>
    <row r="22" spans="2:19" ht="15.75" customHeight="1" x14ac:dyDescent="0.2">
      <c r="E22" s="1"/>
      <c r="J22" s="1"/>
      <c r="M22" s="4"/>
      <c r="N22" s="4"/>
      <c r="O22" s="1"/>
      <c r="R22" s="4"/>
      <c r="S22" s="1"/>
    </row>
    <row r="23" spans="2:19" x14ac:dyDescent="0.25">
      <c r="B23" s="222" t="s">
        <v>48</v>
      </c>
      <c r="C23" s="223"/>
      <c r="D23" s="223"/>
      <c r="E23" s="224"/>
      <c r="G23" s="222" t="s">
        <v>49</v>
      </c>
      <c r="H23" s="223"/>
      <c r="I23" s="223"/>
      <c r="J23" s="224"/>
      <c r="L23" s="222" t="s">
        <v>50</v>
      </c>
      <c r="M23" s="223"/>
      <c r="N23" s="223"/>
      <c r="O23" s="224"/>
      <c r="R23" s="4"/>
      <c r="S23" s="1"/>
    </row>
    <row r="24" spans="2:19" ht="15.75" customHeight="1" x14ac:dyDescent="0.2">
      <c r="B24" s="11" t="s">
        <v>7</v>
      </c>
      <c r="C24" s="56" t="s">
        <v>51</v>
      </c>
      <c r="D24" s="56" t="s">
        <v>2</v>
      </c>
      <c r="E24" s="15" t="s">
        <v>8</v>
      </c>
      <c r="G24" s="11" t="s">
        <v>7</v>
      </c>
      <c r="H24" s="56" t="s">
        <v>51</v>
      </c>
      <c r="I24" s="56" t="s">
        <v>2</v>
      </c>
      <c r="J24" s="15" t="s">
        <v>8</v>
      </c>
      <c r="L24" s="11" t="s">
        <v>7</v>
      </c>
      <c r="M24" s="56" t="s">
        <v>51</v>
      </c>
      <c r="N24" s="56" t="s">
        <v>2</v>
      </c>
      <c r="O24" s="15" t="s">
        <v>8</v>
      </c>
      <c r="R24" s="4"/>
      <c r="S24" s="1"/>
    </row>
    <row r="25" spans="2:19" ht="15.75" customHeight="1" x14ac:dyDescent="0.2">
      <c r="B25" s="18">
        <v>1</v>
      </c>
      <c r="C25" s="57" t="s">
        <v>52</v>
      </c>
      <c r="D25" t="s">
        <v>16</v>
      </c>
      <c r="E25" s="58">
        <v>4.5</v>
      </c>
      <c r="G25" s="18">
        <v>1</v>
      </c>
      <c r="H25" s="57" t="s">
        <v>53</v>
      </c>
      <c r="I25" t="s">
        <v>16</v>
      </c>
      <c r="J25" s="58">
        <v>4.5</v>
      </c>
      <c r="L25" s="18">
        <v>1</v>
      </c>
      <c r="M25" s="57" t="s">
        <v>54</v>
      </c>
      <c r="N25" t="s">
        <v>16</v>
      </c>
      <c r="O25" s="58">
        <v>6</v>
      </c>
      <c r="R25" s="4"/>
      <c r="S25" s="1"/>
    </row>
    <row r="26" spans="2:19" ht="15.75" customHeight="1" x14ac:dyDescent="0.2">
      <c r="B26" s="30">
        <v>2</v>
      </c>
      <c r="C26" s="59" t="s">
        <v>55</v>
      </c>
      <c r="D26" t="s">
        <v>38</v>
      </c>
      <c r="E26" s="43">
        <v>4</v>
      </c>
      <c r="G26" s="30">
        <v>2</v>
      </c>
      <c r="H26" s="59" t="s">
        <v>56</v>
      </c>
      <c r="I26" t="s">
        <v>38</v>
      </c>
      <c r="J26" s="43">
        <v>4</v>
      </c>
      <c r="L26" s="30">
        <v>2</v>
      </c>
      <c r="M26" s="59" t="s">
        <v>57</v>
      </c>
      <c r="N26" t="s">
        <v>38</v>
      </c>
      <c r="O26" s="43">
        <v>5.4</v>
      </c>
      <c r="R26" s="4"/>
      <c r="S26" s="1"/>
    </row>
    <row r="27" spans="2:19" ht="15.75" customHeight="1" x14ac:dyDescent="0.2">
      <c r="B27" s="30">
        <v>3</v>
      </c>
      <c r="C27" s="59" t="s">
        <v>58</v>
      </c>
      <c r="D27" t="s">
        <v>27</v>
      </c>
      <c r="E27" s="43">
        <v>3.6</v>
      </c>
      <c r="G27" s="30">
        <v>3</v>
      </c>
      <c r="H27" s="59" t="s">
        <v>59</v>
      </c>
      <c r="I27" t="s">
        <v>34</v>
      </c>
      <c r="J27" s="43">
        <v>3.6</v>
      </c>
      <c r="L27" s="30">
        <v>3</v>
      </c>
      <c r="M27" s="59" t="s">
        <v>60</v>
      </c>
      <c r="N27" t="s">
        <v>27</v>
      </c>
      <c r="O27" s="43">
        <v>4.8</v>
      </c>
      <c r="R27" s="4"/>
      <c r="S27" s="1"/>
    </row>
    <row r="28" spans="2:19" ht="15.75" customHeight="1" x14ac:dyDescent="0.2">
      <c r="B28" s="30">
        <v>4</v>
      </c>
      <c r="C28" s="59" t="s">
        <v>61</v>
      </c>
      <c r="D28" t="s">
        <v>40</v>
      </c>
      <c r="E28" s="43">
        <v>3.1</v>
      </c>
      <c r="G28" s="30">
        <v>4</v>
      </c>
      <c r="H28" s="59" t="s">
        <v>62</v>
      </c>
      <c r="I28" t="s">
        <v>10</v>
      </c>
      <c r="J28" s="43">
        <v>3.1</v>
      </c>
      <c r="L28" s="30">
        <v>4</v>
      </c>
      <c r="M28" s="59" t="s">
        <v>63</v>
      </c>
      <c r="N28" t="s">
        <v>36</v>
      </c>
      <c r="O28" s="43">
        <v>4.2</v>
      </c>
      <c r="R28" s="4"/>
      <c r="S28" s="1"/>
    </row>
    <row r="29" spans="2:19" ht="15.75" customHeight="1" x14ac:dyDescent="0.2">
      <c r="B29" s="39">
        <v>5</v>
      </c>
      <c r="C29" s="60" t="s">
        <v>64</v>
      </c>
      <c r="D29" s="61" t="s">
        <v>10</v>
      </c>
      <c r="E29" s="46">
        <v>2.6</v>
      </c>
      <c r="G29" s="39">
        <v>5</v>
      </c>
      <c r="H29" s="60" t="s">
        <v>65</v>
      </c>
      <c r="I29" s="40" t="s">
        <v>27</v>
      </c>
      <c r="J29" s="46">
        <v>2.6</v>
      </c>
      <c r="L29" s="39">
        <v>5</v>
      </c>
      <c r="M29" s="60" t="s">
        <v>66</v>
      </c>
      <c r="N29" s="40" t="s">
        <v>34</v>
      </c>
      <c r="O29" s="46">
        <v>3.6</v>
      </c>
      <c r="R29" s="4"/>
      <c r="S29" s="1"/>
    </row>
    <row r="30" spans="2:19" ht="15.75" customHeight="1" x14ac:dyDescent="0.2">
      <c r="B30" s="30">
        <v>6</v>
      </c>
      <c r="C30" s="59" t="s">
        <v>67</v>
      </c>
      <c r="D30" t="s">
        <v>34</v>
      </c>
      <c r="E30" s="43">
        <v>2.2000000000000002</v>
      </c>
      <c r="G30" s="30">
        <v>6</v>
      </c>
      <c r="H30" s="59" t="s">
        <v>68</v>
      </c>
      <c r="I30" t="s">
        <v>47</v>
      </c>
      <c r="J30" s="43">
        <v>2.2000000000000002</v>
      </c>
      <c r="L30" s="30">
        <v>6</v>
      </c>
      <c r="M30" s="59" t="s">
        <v>70</v>
      </c>
      <c r="N30" t="s">
        <v>47</v>
      </c>
      <c r="O30" s="43">
        <v>3</v>
      </c>
      <c r="R30" s="4"/>
      <c r="S30" s="1"/>
    </row>
    <row r="31" spans="2:19" ht="15.75" customHeight="1" x14ac:dyDescent="0.2">
      <c r="B31" s="30">
        <v>7</v>
      </c>
      <c r="C31" s="59" t="s">
        <v>71</v>
      </c>
      <c r="D31" t="s">
        <v>37</v>
      </c>
      <c r="E31" s="43">
        <v>1.8</v>
      </c>
      <c r="G31" s="30">
        <v>7</v>
      </c>
      <c r="H31" s="59" t="s">
        <v>72</v>
      </c>
      <c r="I31" t="s">
        <v>36</v>
      </c>
      <c r="J31" s="43">
        <v>1.8</v>
      </c>
      <c r="L31" s="30">
        <v>7</v>
      </c>
      <c r="M31" s="59" t="s">
        <v>73</v>
      </c>
      <c r="N31" t="s">
        <v>37</v>
      </c>
      <c r="O31" s="43">
        <v>2.4</v>
      </c>
      <c r="R31" s="4"/>
      <c r="S31" s="1"/>
    </row>
    <row r="32" spans="2:19" ht="15.75" customHeight="1" x14ac:dyDescent="0.2">
      <c r="B32" s="30">
        <v>8</v>
      </c>
      <c r="C32" s="59" t="s">
        <v>74</v>
      </c>
      <c r="D32" t="s">
        <v>36</v>
      </c>
      <c r="E32" s="43">
        <v>1.4</v>
      </c>
      <c r="G32" s="30">
        <v>8</v>
      </c>
      <c r="H32" s="59" t="s">
        <v>75</v>
      </c>
      <c r="I32" t="s">
        <v>40</v>
      </c>
      <c r="J32" s="43">
        <v>1.4</v>
      </c>
      <c r="L32" s="30">
        <v>8</v>
      </c>
      <c r="M32" s="59" t="s">
        <v>76</v>
      </c>
      <c r="N32" t="s">
        <v>44</v>
      </c>
      <c r="O32" s="43">
        <v>1.8</v>
      </c>
      <c r="R32" s="4"/>
      <c r="S32" s="1"/>
    </row>
    <row r="33" spans="2:19" ht="15.75" customHeight="1" x14ac:dyDescent="0.2">
      <c r="B33" s="30">
        <v>9</v>
      </c>
      <c r="C33" s="59" t="s">
        <v>77</v>
      </c>
      <c r="D33" t="s">
        <v>47</v>
      </c>
      <c r="E33" s="43">
        <v>0.9</v>
      </c>
      <c r="G33" s="30">
        <v>9</v>
      </c>
      <c r="H33" s="59" t="s">
        <v>78</v>
      </c>
      <c r="I33" t="s">
        <v>44</v>
      </c>
      <c r="J33" s="43">
        <v>0.9</v>
      </c>
      <c r="L33" s="30">
        <v>9</v>
      </c>
      <c r="M33" s="59" t="s">
        <v>79</v>
      </c>
      <c r="N33" t="s">
        <v>39</v>
      </c>
      <c r="O33" s="43">
        <v>1.2</v>
      </c>
      <c r="R33" s="4"/>
      <c r="S33" s="1"/>
    </row>
    <row r="34" spans="2:19" ht="15.75" customHeight="1" x14ac:dyDescent="0.2">
      <c r="B34" s="39">
        <v>10</v>
      </c>
      <c r="C34" s="60" t="s">
        <v>80</v>
      </c>
      <c r="D34" s="40" t="s">
        <v>22</v>
      </c>
      <c r="E34" s="46">
        <v>0.4</v>
      </c>
      <c r="G34" s="39">
        <v>10</v>
      </c>
      <c r="H34" s="60" t="s">
        <v>81</v>
      </c>
      <c r="I34" s="40" t="s">
        <v>46</v>
      </c>
      <c r="J34" s="46">
        <v>0.4</v>
      </c>
      <c r="L34" s="39">
        <v>10</v>
      </c>
      <c r="M34" s="60" t="s">
        <v>82</v>
      </c>
      <c r="N34" s="40" t="s">
        <v>42</v>
      </c>
      <c r="O34" s="46">
        <v>0.6</v>
      </c>
      <c r="R34" s="4"/>
      <c r="S34" s="1"/>
    </row>
    <row r="35" spans="2:19" ht="15.75" customHeight="1" x14ac:dyDescent="0.2">
      <c r="B35" s="30">
        <v>11</v>
      </c>
      <c r="C35" s="62"/>
      <c r="D35" s="64" t="s">
        <v>42</v>
      </c>
      <c r="E35" s="43">
        <v>0</v>
      </c>
      <c r="G35" s="30">
        <v>11</v>
      </c>
      <c r="H35" s="62"/>
      <c r="I35" s="65" t="s">
        <v>42</v>
      </c>
      <c r="J35" s="43">
        <v>0</v>
      </c>
      <c r="L35" s="30">
        <v>11</v>
      </c>
      <c r="M35" s="62"/>
      <c r="N35" s="67" t="s">
        <v>22</v>
      </c>
      <c r="O35" s="43">
        <v>0</v>
      </c>
      <c r="R35" s="4"/>
      <c r="S35" s="1"/>
    </row>
    <row r="36" spans="2:19" ht="15.75" customHeight="1" x14ac:dyDescent="0.2">
      <c r="B36" s="30">
        <v>12</v>
      </c>
      <c r="C36" s="62"/>
      <c r="D36" s="64" t="s">
        <v>35</v>
      </c>
      <c r="E36" s="43">
        <v>0</v>
      </c>
      <c r="G36" s="30">
        <v>12</v>
      </c>
      <c r="H36" s="62"/>
      <c r="I36" s="65" t="s">
        <v>35</v>
      </c>
      <c r="J36" s="43">
        <v>0</v>
      </c>
      <c r="L36" s="30">
        <v>12</v>
      </c>
      <c r="M36" s="62"/>
      <c r="N36" s="67" t="s">
        <v>46</v>
      </c>
      <c r="O36" s="43">
        <v>0</v>
      </c>
      <c r="R36" s="4"/>
      <c r="S36" s="1"/>
    </row>
    <row r="37" spans="2:19" ht="15.75" customHeight="1" x14ac:dyDescent="0.2">
      <c r="B37" s="30">
        <v>13</v>
      </c>
      <c r="C37" s="62"/>
      <c r="D37" s="64" t="s">
        <v>21</v>
      </c>
      <c r="E37" s="43">
        <v>0</v>
      </c>
      <c r="G37" s="30">
        <v>13</v>
      </c>
      <c r="H37" s="62"/>
      <c r="I37" s="65" t="s">
        <v>21</v>
      </c>
      <c r="J37" s="43">
        <v>0</v>
      </c>
      <c r="L37" s="30">
        <v>13</v>
      </c>
      <c r="M37" s="62"/>
      <c r="N37" s="67" t="s">
        <v>41</v>
      </c>
      <c r="O37" s="43">
        <v>0</v>
      </c>
      <c r="R37" s="4"/>
      <c r="S37" s="1"/>
    </row>
    <row r="38" spans="2:19" ht="15.75" customHeight="1" x14ac:dyDescent="0.2">
      <c r="B38" s="30">
        <v>14</v>
      </c>
      <c r="C38" s="62"/>
      <c r="D38" s="64" t="s">
        <v>45</v>
      </c>
      <c r="E38" s="43">
        <v>0</v>
      </c>
      <c r="G38" s="30">
        <v>14</v>
      </c>
      <c r="H38" s="62"/>
      <c r="I38" s="69" t="s">
        <v>45</v>
      </c>
      <c r="J38" s="43">
        <v>0</v>
      </c>
      <c r="L38" s="30">
        <v>14</v>
      </c>
      <c r="M38" s="62"/>
      <c r="N38" s="67" t="s">
        <v>40</v>
      </c>
      <c r="O38" s="43">
        <v>0</v>
      </c>
      <c r="R38" s="4"/>
      <c r="S38" s="1"/>
    </row>
    <row r="39" spans="2:19" ht="15.75" customHeight="1" x14ac:dyDescent="0.2">
      <c r="B39" s="39">
        <v>15</v>
      </c>
      <c r="C39" s="70"/>
      <c r="D39" s="60" t="s">
        <v>39</v>
      </c>
      <c r="E39" s="46">
        <v>0</v>
      </c>
      <c r="G39" s="39">
        <v>15</v>
      </c>
      <c r="H39" s="70"/>
      <c r="I39" s="71" t="s">
        <v>39</v>
      </c>
      <c r="J39" s="46">
        <v>0</v>
      </c>
      <c r="L39" s="39">
        <v>15</v>
      </c>
      <c r="M39" s="70"/>
      <c r="N39" s="73" t="s">
        <v>35</v>
      </c>
      <c r="O39" s="46">
        <v>0</v>
      </c>
      <c r="R39" s="4"/>
      <c r="S39" s="1"/>
    </row>
    <row r="40" spans="2:19" ht="12.75" x14ac:dyDescent="0.2">
      <c r="B40" s="30">
        <v>16</v>
      </c>
      <c r="C40" s="62"/>
      <c r="D40" s="64" t="s">
        <v>46</v>
      </c>
      <c r="E40" s="43">
        <v>0</v>
      </c>
      <c r="G40" s="30">
        <v>16</v>
      </c>
      <c r="H40" s="62"/>
      <c r="I40" s="51" t="s">
        <v>22</v>
      </c>
      <c r="J40" s="43">
        <v>0</v>
      </c>
      <c r="L40" s="30">
        <v>16</v>
      </c>
      <c r="M40" s="62"/>
      <c r="N40" s="67" t="s">
        <v>21</v>
      </c>
      <c r="O40" s="43">
        <v>0</v>
      </c>
      <c r="R40" s="4"/>
      <c r="S40" s="1"/>
    </row>
    <row r="41" spans="2:19" ht="12.75" x14ac:dyDescent="0.2">
      <c r="B41" s="30">
        <v>17</v>
      </c>
      <c r="C41" s="62"/>
      <c r="D41" s="67" t="s">
        <v>41</v>
      </c>
      <c r="E41" s="43">
        <v>0</v>
      </c>
      <c r="G41" s="30">
        <v>17</v>
      </c>
      <c r="H41" s="62"/>
      <c r="I41" s="65" t="s">
        <v>41</v>
      </c>
      <c r="J41" s="43">
        <v>0</v>
      </c>
      <c r="L41" s="30">
        <v>17</v>
      </c>
      <c r="M41" s="62"/>
      <c r="N41" s="67" t="s">
        <v>45</v>
      </c>
      <c r="O41" s="43">
        <v>0</v>
      </c>
      <c r="R41" s="4"/>
      <c r="S41" s="1"/>
    </row>
    <row r="42" spans="2:19" ht="12.75" x14ac:dyDescent="0.2">
      <c r="B42" s="52">
        <v>18</v>
      </c>
      <c r="C42" s="75"/>
      <c r="D42" s="76" t="s">
        <v>44</v>
      </c>
      <c r="E42" s="50">
        <v>0</v>
      </c>
      <c r="G42" s="52">
        <v>18</v>
      </c>
      <c r="H42" s="75"/>
      <c r="I42" s="78" t="s">
        <v>37</v>
      </c>
      <c r="J42" s="50">
        <v>0</v>
      </c>
      <c r="L42" s="52">
        <v>18</v>
      </c>
      <c r="M42" s="75"/>
      <c r="N42" s="81" t="s">
        <v>10</v>
      </c>
      <c r="O42" s="50">
        <v>0</v>
      </c>
      <c r="R42" s="4"/>
      <c r="S42" s="1"/>
    </row>
    <row r="43" spans="2:19" ht="12.75" x14ac:dyDescent="0.2">
      <c r="E43" s="1"/>
      <c r="J43" s="1"/>
      <c r="M43" s="4"/>
      <c r="N43" s="4"/>
      <c r="O43" s="1"/>
      <c r="R43" s="4"/>
      <c r="S43" s="1"/>
    </row>
    <row r="44" spans="2:19" x14ac:dyDescent="0.25">
      <c r="B44" s="222" t="s">
        <v>83</v>
      </c>
      <c r="C44" s="223"/>
      <c r="D44" s="223"/>
      <c r="E44" s="224"/>
      <c r="G44" s="222" t="s">
        <v>84</v>
      </c>
      <c r="H44" s="223"/>
      <c r="I44" s="223"/>
      <c r="J44" s="224"/>
      <c r="L44" s="222" t="s">
        <v>85</v>
      </c>
      <c r="M44" s="223"/>
      <c r="N44" s="223"/>
      <c r="O44" s="224"/>
      <c r="R44" s="4"/>
      <c r="S44" s="1"/>
    </row>
    <row r="45" spans="2:19" ht="12.75" x14ac:dyDescent="0.2">
      <c r="B45" s="11" t="s">
        <v>7</v>
      </c>
      <c r="C45" s="56" t="s">
        <v>51</v>
      </c>
      <c r="D45" s="56" t="s">
        <v>2</v>
      </c>
      <c r="E45" s="15" t="s">
        <v>8</v>
      </c>
      <c r="G45" s="11" t="s">
        <v>7</v>
      </c>
      <c r="H45" s="56" t="s">
        <v>51</v>
      </c>
      <c r="I45" s="56" t="s">
        <v>2</v>
      </c>
      <c r="J45" s="12" t="s">
        <v>8</v>
      </c>
      <c r="L45" s="11" t="s">
        <v>7</v>
      </c>
      <c r="M45" s="225" t="s">
        <v>2</v>
      </c>
      <c r="N45" s="226"/>
      <c r="O45" s="15" t="s">
        <v>8</v>
      </c>
      <c r="R45" s="4"/>
      <c r="S45" s="1"/>
    </row>
    <row r="46" spans="2:19" ht="12.75" x14ac:dyDescent="0.2">
      <c r="B46" s="18">
        <v>1</v>
      </c>
      <c r="C46" s="57" t="s">
        <v>86</v>
      </c>
      <c r="D46" t="s">
        <v>16</v>
      </c>
      <c r="E46" s="58">
        <v>5</v>
      </c>
      <c r="G46" s="18">
        <v>1</v>
      </c>
      <c r="H46" s="57" t="s">
        <v>87</v>
      </c>
      <c r="I46" t="s">
        <v>16</v>
      </c>
      <c r="J46" s="58">
        <v>5</v>
      </c>
      <c r="L46" s="18">
        <f t="shared" ref="L46:L63" si="2">RANK(O46,$O$46:$O$63)</f>
        <v>1</v>
      </c>
      <c r="M46" s="83" t="s">
        <v>16</v>
      </c>
      <c r="N46" s="83"/>
      <c r="O46" s="58">
        <f t="shared" ref="O46:O63" si="3">SUM(VLOOKUP(M46,$D$25:$E$42,2,0),VLOOKUP(M46,$I$25:$J$42,2,0),VLOOKUP(M46,$N$25:$O$42,2,0),VLOOKUP(M46,$D$46:$E$63,2,0),VLOOKUP(M46,$I$46:$J$63,2,0))</f>
        <v>25</v>
      </c>
      <c r="R46" s="4"/>
      <c r="S46" s="1"/>
    </row>
    <row r="47" spans="2:19" ht="12.75" x14ac:dyDescent="0.2">
      <c r="B47" s="30">
        <v>2</v>
      </c>
      <c r="C47" s="59" t="s">
        <v>88</v>
      </c>
      <c r="D47" t="s">
        <v>38</v>
      </c>
      <c r="E47" s="43">
        <v>4.5</v>
      </c>
      <c r="G47" s="30">
        <v>2</v>
      </c>
      <c r="H47" s="59" t="s">
        <v>89</v>
      </c>
      <c r="I47" t="s">
        <v>38</v>
      </c>
      <c r="J47" s="43">
        <v>4.5</v>
      </c>
      <c r="L47" s="30">
        <f t="shared" si="2"/>
        <v>2</v>
      </c>
      <c r="M47" s="62" t="s">
        <v>38</v>
      </c>
      <c r="N47" s="62"/>
      <c r="O47" s="85">
        <f t="shared" si="3"/>
        <v>22.4</v>
      </c>
      <c r="R47" s="4"/>
      <c r="S47" s="1"/>
    </row>
    <row r="48" spans="2:19" ht="12.75" x14ac:dyDescent="0.2">
      <c r="B48" s="30">
        <v>3</v>
      </c>
      <c r="C48" s="59" t="s">
        <v>90</v>
      </c>
      <c r="D48" t="s">
        <v>10</v>
      </c>
      <c r="E48" s="43">
        <v>4</v>
      </c>
      <c r="G48" s="30">
        <v>3</v>
      </c>
      <c r="H48" s="59" t="s">
        <v>91</v>
      </c>
      <c r="I48" t="s">
        <v>10</v>
      </c>
      <c r="J48" s="43">
        <v>4</v>
      </c>
      <c r="L48" s="30">
        <f t="shared" si="2"/>
        <v>3</v>
      </c>
      <c r="M48" s="62" t="s">
        <v>27</v>
      </c>
      <c r="N48" s="62"/>
      <c r="O48" s="85">
        <f t="shared" si="3"/>
        <v>18</v>
      </c>
      <c r="R48" s="4"/>
      <c r="S48" s="1"/>
    </row>
    <row r="49" spans="2:19" ht="12.75" x14ac:dyDescent="0.2">
      <c r="B49" s="30">
        <v>4</v>
      </c>
      <c r="C49" s="59" t="s">
        <v>92</v>
      </c>
      <c r="D49" t="s">
        <v>27</v>
      </c>
      <c r="E49" s="43">
        <v>3.5</v>
      </c>
      <c r="G49" s="30">
        <v>4</v>
      </c>
      <c r="H49" s="59" t="s">
        <v>93</v>
      </c>
      <c r="I49" t="s">
        <v>27</v>
      </c>
      <c r="J49" s="43">
        <v>3.5</v>
      </c>
      <c r="L49" s="30">
        <f t="shared" si="2"/>
        <v>4</v>
      </c>
      <c r="M49" s="62" t="s">
        <v>34</v>
      </c>
      <c r="N49" s="62"/>
      <c r="O49" s="85">
        <f t="shared" si="3"/>
        <v>13.9</v>
      </c>
      <c r="R49" s="4"/>
      <c r="S49" s="1"/>
    </row>
    <row r="50" spans="2:19" ht="12.75" x14ac:dyDescent="0.2">
      <c r="B50" s="39">
        <v>5</v>
      </c>
      <c r="C50" s="60" t="s">
        <v>94</v>
      </c>
      <c r="D50" s="40" t="s">
        <v>36</v>
      </c>
      <c r="E50" s="46">
        <v>3</v>
      </c>
      <c r="G50" s="39">
        <v>5</v>
      </c>
      <c r="H50" s="60" t="s">
        <v>95</v>
      </c>
      <c r="I50" s="40" t="s">
        <v>47</v>
      </c>
      <c r="J50" s="46">
        <v>3</v>
      </c>
      <c r="L50" s="39">
        <f t="shared" si="2"/>
        <v>5</v>
      </c>
      <c r="M50" s="70" t="s">
        <v>10</v>
      </c>
      <c r="N50" s="70"/>
      <c r="O50" s="46">
        <f t="shared" si="3"/>
        <v>13.7</v>
      </c>
      <c r="R50" s="4"/>
      <c r="S50" s="1"/>
    </row>
    <row r="51" spans="2:19" ht="12.75" x14ac:dyDescent="0.2">
      <c r="B51" s="30">
        <v>6</v>
      </c>
      <c r="C51" s="59" t="s">
        <v>96</v>
      </c>
      <c r="D51" t="s">
        <v>34</v>
      </c>
      <c r="E51" s="43">
        <v>2.5</v>
      </c>
      <c r="G51" s="30">
        <v>6</v>
      </c>
      <c r="H51" s="59" t="s">
        <v>97</v>
      </c>
      <c r="I51" t="s">
        <v>36</v>
      </c>
      <c r="J51" s="43">
        <v>2.5</v>
      </c>
      <c r="L51" s="30">
        <f t="shared" si="2"/>
        <v>6</v>
      </c>
      <c r="M51" s="62" t="s">
        <v>36</v>
      </c>
      <c r="N51" s="62"/>
      <c r="O51" s="43">
        <f t="shared" si="3"/>
        <v>12.9</v>
      </c>
      <c r="R51" s="4"/>
      <c r="S51" s="1"/>
    </row>
    <row r="52" spans="2:19" ht="12.75" x14ac:dyDescent="0.2">
      <c r="B52" s="30">
        <v>7</v>
      </c>
      <c r="C52" s="59" t="s">
        <v>98</v>
      </c>
      <c r="D52" t="s">
        <v>47</v>
      </c>
      <c r="E52" s="43">
        <v>2</v>
      </c>
      <c r="G52" s="30">
        <v>7</v>
      </c>
      <c r="H52" s="59" t="s">
        <v>99</v>
      </c>
      <c r="I52" t="s">
        <v>34</v>
      </c>
      <c r="J52" s="43">
        <v>2</v>
      </c>
      <c r="L52" s="30">
        <f t="shared" si="2"/>
        <v>7</v>
      </c>
      <c r="M52" s="62" t="s">
        <v>47</v>
      </c>
      <c r="N52" s="62"/>
      <c r="O52" s="85">
        <f t="shared" si="3"/>
        <v>11.1</v>
      </c>
      <c r="R52" s="4"/>
      <c r="S52" s="1"/>
    </row>
    <row r="53" spans="2:19" ht="12.75" x14ac:dyDescent="0.2">
      <c r="B53" s="30">
        <v>8</v>
      </c>
      <c r="C53" s="59" t="s">
        <v>100</v>
      </c>
      <c r="D53" t="s">
        <v>40</v>
      </c>
      <c r="E53" s="43">
        <v>1.5</v>
      </c>
      <c r="G53" s="30">
        <v>8</v>
      </c>
      <c r="H53" s="59" t="s">
        <v>101</v>
      </c>
      <c r="I53" t="s">
        <v>41</v>
      </c>
      <c r="J53" s="43">
        <v>1.5</v>
      </c>
      <c r="L53" s="30">
        <f t="shared" si="2"/>
        <v>8</v>
      </c>
      <c r="M53" s="62" t="s">
        <v>40</v>
      </c>
      <c r="N53" s="62"/>
      <c r="O53" s="85">
        <f t="shared" si="3"/>
        <v>6</v>
      </c>
      <c r="R53" s="4"/>
      <c r="S53" s="1"/>
    </row>
    <row r="54" spans="2:19" ht="12.75" x14ac:dyDescent="0.2">
      <c r="B54" s="30">
        <v>9</v>
      </c>
      <c r="C54" s="59" t="s">
        <v>102</v>
      </c>
      <c r="D54" t="s">
        <v>37</v>
      </c>
      <c r="E54" s="43">
        <v>1</v>
      </c>
      <c r="G54" s="30">
        <v>9</v>
      </c>
      <c r="H54" s="59" t="s">
        <v>103</v>
      </c>
      <c r="I54" t="s">
        <v>42</v>
      </c>
      <c r="J54" s="43">
        <v>1</v>
      </c>
      <c r="L54" s="30">
        <f t="shared" si="2"/>
        <v>9</v>
      </c>
      <c r="M54" s="62" t="s">
        <v>37</v>
      </c>
      <c r="N54" s="62"/>
      <c r="O54" s="85">
        <f t="shared" si="3"/>
        <v>5.2</v>
      </c>
      <c r="R54" s="4"/>
      <c r="S54" s="1"/>
    </row>
    <row r="55" spans="2:19" ht="12.75" x14ac:dyDescent="0.2">
      <c r="B55" s="39">
        <v>10</v>
      </c>
      <c r="C55" s="60" t="s">
        <v>104</v>
      </c>
      <c r="D55" s="40" t="s">
        <v>22</v>
      </c>
      <c r="E55" s="46">
        <v>0.5</v>
      </c>
      <c r="G55" s="39">
        <v>10</v>
      </c>
      <c r="H55" s="60" t="s">
        <v>105</v>
      </c>
      <c r="I55" s="61" t="s">
        <v>46</v>
      </c>
      <c r="J55" s="46">
        <v>0.5</v>
      </c>
      <c r="L55" s="39">
        <f t="shared" si="2"/>
        <v>10</v>
      </c>
      <c r="M55" s="70" t="s">
        <v>44</v>
      </c>
      <c r="N55" s="70"/>
      <c r="O55" s="87">
        <f t="shared" si="3"/>
        <v>2.7</v>
      </c>
      <c r="R55" s="4"/>
      <c r="S55" s="1"/>
    </row>
    <row r="56" spans="2:19" ht="12.75" x14ac:dyDescent="0.2">
      <c r="B56" s="30">
        <v>11</v>
      </c>
      <c r="C56" s="59" t="s">
        <v>106</v>
      </c>
      <c r="D56" t="s">
        <v>44</v>
      </c>
      <c r="E56" s="43">
        <v>0</v>
      </c>
      <c r="G56" s="30">
        <v>11</v>
      </c>
      <c r="H56" s="59" t="s">
        <v>107</v>
      </c>
      <c r="I56" t="s">
        <v>37</v>
      </c>
      <c r="J56" s="43">
        <v>0</v>
      </c>
      <c r="L56" s="30">
        <f t="shared" si="2"/>
        <v>11</v>
      </c>
      <c r="M56" s="62" t="s">
        <v>42</v>
      </c>
      <c r="N56" s="62"/>
      <c r="O56" s="43">
        <f t="shared" si="3"/>
        <v>1.6</v>
      </c>
      <c r="R56" s="4"/>
      <c r="S56" s="1"/>
    </row>
    <row r="57" spans="2:19" ht="12.75" x14ac:dyDescent="0.2">
      <c r="B57" s="30">
        <v>12</v>
      </c>
      <c r="C57" s="59" t="s">
        <v>108</v>
      </c>
      <c r="D57" t="s">
        <v>39</v>
      </c>
      <c r="E57" s="43">
        <v>0</v>
      </c>
      <c r="G57" s="30">
        <v>12</v>
      </c>
      <c r="H57" s="59" t="s">
        <v>109</v>
      </c>
      <c r="I57" t="s">
        <v>22</v>
      </c>
      <c r="J57" s="43">
        <v>0</v>
      </c>
      <c r="L57" s="30">
        <f t="shared" si="2"/>
        <v>12</v>
      </c>
      <c r="M57" s="62" t="s">
        <v>41</v>
      </c>
      <c r="N57" s="62"/>
      <c r="O57" s="85">
        <f t="shared" si="3"/>
        <v>1.5</v>
      </c>
      <c r="R57" s="4"/>
      <c r="S57" s="1"/>
    </row>
    <row r="58" spans="2:19" ht="12.75" x14ac:dyDescent="0.2">
      <c r="B58" s="30">
        <v>13</v>
      </c>
      <c r="C58" s="59" t="s">
        <v>110</v>
      </c>
      <c r="D58" t="s">
        <v>46</v>
      </c>
      <c r="E58" s="43">
        <v>0</v>
      </c>
      <c r="G58" s="30">
        <v>13</v>
      </c>
      <c r="H58" s="59" t="s">
        <v>111</v>
      </c>
      <c r="I58" t="s">
        <v>44</v>
      </c>
      <c r="J58" s="43">
        <v>0</v>
      </c>
      <c r="L58" s="30">
        <f t="shared" si="2"/>
        <v>13</v>
      </c>
      <c r="M58" s="62" t="s">
        <v>39</v>
      </c>
      <c r="N58" s="62"/>
      <c r="O58" s="43">
        <f t="shared" si="3"/>
        <v>1.2</v>
      </c>
      <c r="R58" s="4"/>
      <c r="S58" s="1"/>
    </row>
    <row r="59" spans="2:19" ht="12.75" x14ac:dyDescent="0.2">
      <c r="B59" s="30">
        <v>14</v>
      </c>
      <c r="C59" s="59" t="s">
        <v>112</v>
      </c>
      <c r="D59" t="s">
        <v>42</v>
      </c>
      <c r="E59" s="43">
        <v>0</v>
      </c>
      <c r="G59" s="30">
        <v>14</v>
      </c>
      <c r="H59" s="59" t="s">
        <v>113</v>
      </c>
      <c r="I59" t="s">
        <v>35</v>
      </c>
      <c r="J59" s="43">
        <v>0</v>
      </c>
      <c r="L59" s="30">
        <f t="shared" si="2"/>
        <v>14</v>
      </c>
      <c r="M59" s="62" t="s">
        <v>22</v>
      </c>
      <c r="N59" s="62"/>
      <c r="O59" s="43">
        <f t="shared" si="3"/>
        <v>0.9</v>
      </c>
      <c r="R59" s="4"/>
      <c r="S59" s="1"/>
    </row>
    <row r="60" spans="2:19" ht="12.75" x14ac:dyDescent="0.2">
      <c r="B60" s="39">
        <v>15</v>
      </c>
      <c r="C60" s="60" t="s">
        <v>114</v>
      </c>
      <c r="D60" s="40" t="s">
        <v>41</v>
      </c>
      <c r="E60" s="46">
        <v>0</v>
      </c>
      <c r="G60" s="39">
        <v>15</v>
      </c>
      <c r="H60" s="60" t="s">
        <v>115</v>
      </c>
      <c r="I60" s="40" t="s">
        <v>21</v>
      </c>
      <c r="J60" s="46">
        <v>0</v>
      </c>
      <c r="L60" s="39">
        <f t="shared" si="2"/>
        <v>14</v>
      </c>
      <c r="M60" s="70" t="s">
        <v>46</v>
      </c>
      <c r="N60" s="70"/>
      <c r="O60" s="46">
        <f t="shared" si="3"/>
        <v>0.9</v>
      </c>
      <c r="R60" s="4"/>
      <c r="S60" s="1"/>
    </row>
    <row r="61" spans="2:19" ht="12.75" x14ac:dyDescent="0.2">
      <c r="B61" s="30">
        <v>16</v>
      </c>
      <c r="C61" s="59" t="s">
        <v>116</v>
      </c>
      <c r="D61" t="s">
        <v>21</v>
      </c>
      <c r="E61" s="43">
        <v>0</v>
      </c>
      <c r="G61" s="30">
        <v>16</v>
      </c>
      <c r="H61" s="62"/>
      <c r="I61" s="51" t="s">
        <v>45</v>
      </c>
      <c r="J61" s="43">
        <v>0</v>
      </c>
      <c r="L61" s="30">
        <f t="shared" si="2"/>
        <v>16</v>
      </c>
      <c r="M61" s="62" t="s">
        <v>35</v>
      </c>
      <c r="N61" s="62"/>
      <c r="O61" s="43">
        <f t="shared" si="3"/>
        <v>0</v>
      </c>
      <c r="R61" s="4"/>
      <c r="S61" s="1"/>
    </row>
    <row r="62" spans="2:19" ht="12.75" x14ac:dyDescent="0.2">
      <c r="B62" s="30">
        <v>17</v>
      </c>
      <c r="C62" s="59" t="s">
        <v>117</v>
      </c>
      <c r="D62" t="s">
        <v>35</v>
      </c>
      <c r="E62" s="43">
        <v>0</v>
      </c>
      <c r="G62" s="30">
        <v>17</v>
      </c>
      <c r="H62" s="62"/>
      <c r="I62" s="51" t="s">
        <v>39</v>
      </c>
      <c r="J62" s="43">
        <v>0</v>
      </c>
      <c r="L62" s="30">
        <f t="shared" si="2"/>
        <v>16</v>
      </c>
      <c r="M62" s="62" t="s">
        <v>21</v>
      </c>
      <c r="N62" s="62"/>
      <c r="O62" s="43">
        <f t="shared" si="3"/>
        <v>0</v>
      </c>
      <c r="R62" s="4"/>
      <c r="S62" s="1"/>
    </row>
    <row r="63" spans="2:19" ht="12.75" x14ac:dyDescent="0.2">
      <c r="B63" s="52">
        <v>18</v>
      </c>
      <c r="C63" s="75"/>
      <c r="D63" s="76" t="s">
        <v>45</v>
      </c>
      <c r="E63" s="50">
        <v>0</v>
      </c>
      <c r="G63" s="52">
        <v>18</v>
      </c>
      <c r="H63" s="75"/>
      <c r="I63" s="78" t="s">
        <v>40</v>
      </c>
      <c r="J63" s="50">
        <v>0</v>
      </c>
      <c r="L63" s="52">
        <f t="shared" si="2"/>
        <v>16</v>
      </c>
      <c r="M63" s="75" t="s">
        <v>45</v>
      </c>
      <c r="N63" s="75"/>
      <c r="O63" s="50">
        <f t="shared" si="3"/>
        <v>0</v>
      </c>
      <c r="R63" s="4"/>
      <c r="S63" s="1"/>
    </row>
    <row r="64" spans="2:19" ht="12.75" x14ac:dyDescent="0.2">
      <c r="E64" s="1"/>
      <c r="J64" s="1"/>
      <c r="M64" s="4"/>
      <c r="N64" s="4"/>
      <c r="O64" s="1"/>
      <c r="R64" s="4"/>
      <c r="S64" s="1"/>
    </row>
    <row r="65" spans="5:19" ht="12.75" x14ac:dyDescent="0.2">
      <c r="E65" s="1"/>
      <c r="J65" s="1"/>
      <c r="M65" s="4"/>
      <c r="N65" s="4"/>
      <c r="O65" s="1"/>
      <c r="R65" s="4"/>
      <c r="S65" s="1"/>
    </row>
    <row r="66" spans="5:19" ht="12.75" x14ac:dyDescent="0.2">
      <c r="E66" s="1"/>
      <c r="J66" s="1"/>
      <c r="M66" s="4"/>
      <c r="N66" s="4"/>
      <c r="O66" s="1"/>
      <c r="R66" s="4"/>
      <c r="S66" s="1"/>
    </row>
    <row r="67" spans="5:19" ht="12.75" x14ac:dyDescent="0.2">
      <c r="E67" s="1"/>
      <c r="J67" s="1"/>
      <c r="M67" s="4"/>
      <c r="N67" s="4"/>
      <c r="O67" s="1"/>
      <c r="R67" s="4"/>
      <c r="S67" s="1"/>
    </row>
    <row r="68" spans="5:19" ht="12.75" x14ac:dyDescent="0.2">
      <c r="E68" s="1"/>
      <c r="J68" s="1"/>
      <c r="M68" s="4"/>
      <c r="N68" s="4"/>
      <c r="O68" s="1"/>
      <c r="R68" s="4"/>
      <c r="S68" s="1"/>
    </row>
    <row r="69" spans="5:19" ht="12.75" x14ac:dyDescent="0.2">
      <c r="E69" s="1"/>
      <c r="J69" s="1"/>
      <c r="M69" s="4"/>
      <c r="N69" s="4"/>
      <c r="O69" s="1"/>
      <c r="R69" s="4"/>
      <c r="S69" s="1"/>
    </row>
    <row r="70" spans="5:19" ht="12.75" x14ac:dyDescent="0.2">
      <c r="E70" s="1"/>
      <c r="J70" s="1"/>
      <c r="M70" s="4"/>
      <c r="N70" s="4"/>
      <c r="O70" s="1"/>
      <c r="R70" s="4"/>
      <c r="S70" s="1"/>
    </row>
    <row r="71" spans="5:19" ht="12.75" x14ac:dyDescent="0.2">
      <c r="E71" s="1"/>
      <c r="J71" s="1"/>
      <c r="M71" s="4"/>
      <c r="N71" s="4"/>
      <c r="O71" s="1"/>
      <c r="R71" s="4"/>
      <c r="S71" s="1"/>
    </row>
    <row r="72" spans="5:19" ht="12.75" x14ac:dyDescent="0.2">
      <c r="E72" s="1"/>
      <c r="J72" s="1"/>
      <c r="M72" s="4"/>
      <c r="N72" s="4"/>
      <c r="O72" s="1"/>
      <c r="R72" s="4"/>
      <c r="S72" s="1"/>
    </row>
    <row r="73" spans="5:19" ht="12.75" x14ac:dyDescent="0.2">
      <c r="E73" s="1"/>
      <c r="J73" s="1"/>
      <c r="M73" s="4"/>
      <c r="N73" s="4"/>
      <c r="O73" s="1"/>
      <c r="R73" s="4"/>
      <c r="S73" s="1"/>
    </row>
    <row r="74" spans="5:19" ht="12.75" x14ac:dyDescent="0.2">
      <c r="E74" s="1"/>
      <c r="J74" s="1"/>
      <c r="M74" s="4"/>
      <c r="N74" s="4"/>
      <c r="O74" s="1"/>
      <c r="R74" s="4"/>
      <c r="S74" s="1"/>
    </row>
    <row r="75" spans="5:19" ht="12.75" x14ac:dyDescent="0.2">
      <c r="E75" s="1"/>
      <c r="J75" s="1"/>
      <c r="M75" s="4"/>
      <c r="N75" s="4"/>
      <c r="O75" s="1"/>
      <c r="R75" s="4"/>
      <c r="S75" s="1"/>
    </row>
    <row r="76" spans="5:19" ht="12.75" x14ac:dyDescent="0.2">
      <c r="E76" s="1"/>
      <c r="J76" s="1"/>
      <c r="M76" s="4"/>
      <c r="N76" s="4"/>
      <c r="O76" s="1"/>
      <c r="R76" s="4"/>
      <c r="S76" s="1"/>
    </row>
    <row r="77" spans="5:19" ht="12.75" x14ac:dyDescent="0.2">
      <c r="E77" s="1"/>
      <c r="J77" s="1"/>
      <c r="M77" s="4"/>
      <c r="N77" s="4"/>
      <c r="O77" s="1"/>
      <c r="R77" s="4"/>
      <c r="S77" s="1"/>
    </row>
    <row r="78" spans="5:19" ht="12.75" x14ac:dyDescent="0.2">
      <c r="E78" s="1"/>
      <c r="J78" s="1"/>
      <c r="M78" s="4"/>
      <c r="N78" s="4"/>
      <c r="O78" s="1"/>
      <c r="R78" s="4"/>
      <c r="S78" s="1"/>
    </row>
    <row r="79" spans="5:19" ht="12.75" x14ac:dyDescent="0.2">
      <c r="E79" s="1"/>
      <c r="J79" s="1"/>
      <c r="M79" s="4"/>
      <c r="N79" s="4"/>
      <c r="O79" s="1"/>
      <c r="R79" s="4"/>
      <c r="S79" s="1"/>
    </row>
    <row r="80" spans="5:19" ht="12.75" x14ac:dyDescent="0.2">
      <c r="E80" s="1"/>
      <c r="J80" s="1"/>
      <c r="M80" s="4"/>
      <c r="N80" s="4"/>
      <c r="O80" s="1"/>
      <c r="R80" s="4"/>
      <c r="S80" s="1"/>
    </row>
    <row r="81" spans="5:19" ht="12.75" x14ac:dyDescent="0.2">
      <c r="E81" s="1"/>
      <c r="J81" s="1"/>
      <c r="M81" s="4"/>
      <c r="N81" s="4"/>
      <c r="O81" s="1"/>
      <c r="R81" s="4"/>
      <c r="S81" s="1"/>
    </row>
    <row r="82" spans="5:19" ht="12.75" x14ac:dyDescent="0.2">
      <c r="E82" s="1"/>
      <c r="J82" s="1"/>
      <c r="M82" s="4"/>
      <c r="N82" s="4"/>
      <c r="O82" s="1"/>
      <c r="R82" s="4"/>
      <c r="S82" s="1"/>
    </row>
    <row r="83" spans="5:19" ht="12.75" x14ac:dyDescent="0.2">
      <c r="E83" s="1"/>
      <c r="J83" s="1"/>
      <c r="M83" s="4"/>
      <c r="N83" s="4"/>
      <c r="O83" s="1"/>
      <c r="R83" s="4"/>
      <c r="S83" s="1"/>
    </row>
    <row r="84" spans="5:19" ht="12.75" x14ac:dyDescent="0.2">
      <c r="E84" s="1"/>
      <c r="J84" s="1"/>
      <c r="M84" s="4"/>
      <c r="N84" s="4"/>
      <c r="O84" s="1"/>
      <c r="R84" s="4"/>
      <c r="S84" s="1"/>
    </row>
    <row r="85" spans="5:19" ht="12.75" x14ac:dyDescent="0.2">
      <c r="E85" s="1"/>
      <c r="J85" s="1"/>
      <c r="M85" s="4"/>
      <c r="N85" s="4"/>
      <c r="O85" s="1"/>
      <c r="R85" s="4"/>
      <c r="S85" s="1"/>
    </row>
    <row r="86" spans="5:19" ht="12.75" x14ac:dyDescent="0.2">
      <c r="E86" s="1"/>
      <c r="J86" s="1"/>
      <c r="M86" s="4"/>
      <c r="N86" s="4"/>
      <c r="O86" s="1"/>
      <c r="R86" s="4"/>
      <c r="S86" s="1"/>
    </row>
    <row r="87" spans="5:19" ht="12.75" x14ac:dyDescent="0.2">
      <c r="E87" s="1"/>
      <c r="J87" s="1"/>
      <c r="M87" s="4"/>
      <c r="N87" s="4"/>
      <c r="O87" s="1"/>
      <c r="R87" s="4"/>
      <c r="S87" s="1"/>
    </row>
    <row r="88" spans="5:19" ht="12.75" x14ac:dyDescent="0.2">
      <c r="E88" s="1"/>
      <c r="J88" s="1"/>
      <c r="M88" s="4"/>
      <c r="N88" s="4"/>
      <c r="O88" s="1"/>
      <c r="R88" s="4"/>
      <c r="S88" s="1"/>
    </row>
    <row r="89" spans="5:19" ht="12.75" x14ac:dyDescent="0.2">
      <c r="E89" s="1"/>
      <c r="J89" s="1"/>
      <c r="M89" s="4"/>
      <c r="N89" s="4"/>
      <c r="O89" s="1"/>
      <c r="R89" s="4"/>
      <c r="S89" s="1"/>
    </row>
    <row r="90" spans="5:19" ht="12.75" x14ac:dyDescent="0.2">
      <c r="E90" s="1"/>
      <c r="J90" s="1"/>
      <c r="M90" s="4"/>
      <c r="N90" s="4"/>
      <c r="O90" s="1"/>
      <c r="R90" s="4"/>
      <c r="S90" s="1"/>
    </row>
    <row r="91" spans="5:19" ht="12.75" x14ac:dyDescent="0.2">
      <c r="E91" s="1"/>
      <c r="J91" s="1"/>
      <c r="M91" s="4"/>
      <c r="N91" s="4"/>
      <c r="O91" s="1"/>
      <c r="R91" s="4"/>
      <c r="S91" s="1"/>
    </row>
    <row r="92" spans="5:19" ht="12.75" x14ac:dyDescent="0.2">
      <c r="E92" s="1"/>
      <c r="J92" s="1"/>
      <c r="M92" s="4"/>
      <c r="N92" s="4"/>
      <c r="O92" s="1"/>
      <c r="R92" s="4"/>
      <c r="S92" s="1"/>
    </row>
    <row r="93" spans="5:19" ht="12.75" x14ac:dyDescent="0.2">
      <c r="E93" s="1"/>
      <c r="J93" s="1"/>
      <c r="M93" s="4"/>
      <c r="N93" s="4"/>
      <c r="O93" s="1"/>
      <c r="R93" s="4"/>
      <c r="S93" s="1"/>
    </row>
    <row r="94" spans="5:19" ht="12.75" x14ac:dyDescent="0.2">
      <c r="E94" s="1"/>
      <c r="J94" s="1"/>
      <c r="M94" s="4"/>
      <c r="N94" s="4"/>
      <c r="O94" s="1"/>
      <c r="R94" s="4"/>
      <c r="S94" s="1"/>
    </row>
    <row r="95" spans="5:19" ht="12.75" x14ac:dyDescent="0.2">
      <c r="E95" s="1"/>
      <c r="J95" s="1"/>
      <c r="M95" s="4"/>
      <c r="N95" s="4"/>
      <c r="O95" s="1"/>
      <c r="R95" s="4"/>
      <c r="S95" s="1"/>
    </row>
    <row r="96" spans="5:19" ht="12.75" x14ac:dyDescent="0.2">
      <c r="E96" s="1"/>
      <c r="J96" s="1"/>
      <c r="M96" s="4"/>
      <c r="N96" s="4"/>
      <c r="O96" s="1"/>
      <c r="R96" s="4"/>
      <c r="S96" s="1"/>
    </row>
    <row r="97" spans="5:19" ht="12.75" x14ac:dyDescent="0.2">
      <c r="E97" s="1"/>
      <c r="J97" s="1"/>
      <c r="M97" s="4"/>
      <c r="N97" s="4"/>
      <c r="O97" s="1"/>
      <c r="R97" s="4"/>
      <c r="S97" s="1"/>
    </row>
    <row r="98" spans="5:19" ht="12.75" x14ac:dyDescent="0.2">
      <c r="E98" s="1"/>
      <c r="J98" s="1"/>
      <c r="M98" s="4"/>
      <c r="N98" s="4"/>
      <c r="O98" s="1"/>
      <c r="R98" s="4"/>
      <c r="S98" s="1"/>
    </row>
    <row r="99" spans="5:19" ht="12.75" x14ac:dyDescent="0.2">
      <c r="E99" s="1"/>
      <c r="J99" s="1"/>
      <c r="M99" s="4"/>
      <c r="N99" s="4"/>
      <c r="O99" s="1"/>
      <c r="R99" s="4"/>
      <c r="S99" s="1"/>
    </row>
    <row r="100" spans="5:19" ht="12.75" x14ac:dyDescent="0.2">
      <c r="E100" s="1"/>
      <c r="J100" s="1"/>
      <c r="M100" s="4"/>
      <c r="N100" s="4"/>
      <c r="O100" s="1"/>
      <c r="R100" s="4"/>
      <c r="S100" s="1"/>
    </row>
    <row r="101" spans="5:19" ht="12.75" x14ac:dyDescent="0.2">
      <c r="E101" s="1"/>
      <c r="J101" s="1"/>
      <c r="M101" s="4"/>
      <c r="N101" s="4"/>
      <c r="O101" s="1"/>
      <c r="R101" s="4"/>
      <c r="S101" s="1"/>
    </row>
    <row r="102" spans="5:19" ht="12.75" x14ac:dyDescent="0.2">
      <c r="E102" s="1"/>
      <c r="J102" s="1"/>
      <c r="M102" s="4"/>
      <c r="N102" s="4"/>
      <c r="O102" s="1"/>
      <c r="R102" s="4"/>
      <c r="S102" s="1"/>
    </row>
    <row r="103" spans="5:19" ht="12.75" x14ac:dyDescent="0.2">
      <c r="E103" s="1"/>
      <c r="J103" s="1"/>
      <c r="M103" s="4"/>
      <c r="N103" s="4"/>
      <c r="O103" s="1"/>
      <c r="R103" s="4"/>
      <c r="S103" s="1"/>
    </row>
    <row r="104" spans="5:19" ht="12.75" x14ac:dyDescent="0.2">
      <c r="E104" s="1"/>
      <c r="J104" s="1"/>
      <c r="M104" s="4"/>
      <c r="N104" s="4"/>
      <c r="O104" s="1"/>
      <c r="R104" s="4"/>
      <c r="S104" s="1"/>
    </row>
    <row r="105" spans="5:19" ht="12.75" x14ac:dyDescent="0.2">
      <c r="E105" s="1"/>
      <c r="J105" s="1"/>
      <c r="M105" s="4"/>
      <c r="N105" s="4"/>
      <c r="O105" s="1"/>
      <c r="R105" s="4"/>
      <c r="S105" s="1"/>
    </row>
    <row r="106" spans="5:19" ht="12.75" x14ac:dyDescent="0.2">
      <c r="E106" s="1"/>
      <c r="J106" s="1"/>
      <c r="M106" s="4"/>
      <c r="N106" s="4"/>
      <c r="O106" s="1"/>
      <c r="R106" s="4"/>
      <c r="S106" s="1"/>
    </row>
    <row r="107" spans="5:19" ht="12.75" x14ac:dyDescent="0.2">
      <c r="E107" s="1"/>
      <c r="J107" s="1"/>
      <c r="M107" s="4"/>
      <c r="N107" s="4"/>
      <c r="O107" s="1"/>
      <c r="R107" s="4"/>
      <c r="S107" s="1"/>
    </row>
    <row r="108" spans="5:19" ht="12.75" x14ac:dyDescent="0.2">
      <c r="E108" s="1"/>
      <c r="J108" s="1"/>
      <c r="M108" s="4"/>
      <c r="N108" s="4"/>
      <c r="O108" s="1"/>
      <c r="R108" s="4"/>
      <c r="S108" s="1"/>
    </row>
    <row r="109" spans="5:19" ht="12.75" x14ac:dyDescent="0.2">
      <c r="E109" s="1"/>
      <c r="J109" s="1"/>
      <c r="M109" s="4"/>
      <c r="N109" s="4"/>
      <c r="O109" s="1"/>
      <c r="R109" s="4"/>
      <c r="S109" s="1"/>
    </row>
    <row r="110" spans="5:19" ht="12.75" x14ac:dyDescent="0.2">
      <c r="E110" s="1"/>
      <c r="J110" s="1"/>
      <c r="M110" s="4"/>
      <c r="N110" s="4"/>
      <c r="O110" s="1"/>
      <c r="R110" s="4"/>
      <c r="S110" s="1"/>
    </row>
    <row r="111" spans="5:19" ht="12.75" x14ac:dyDescent="0.2">
      <c r="E111" s="1"/>
      <c r="J111" s="1"/>
      <c r="M111" s="4"/>
      <c r="N111" s="4"/>
      <c r="O111" s="1"/>
      <c r="R111" s="4"/>
      <c r="S111" s="1"/>
    </row>
    <row r="112" spans="5:19" ht="12.75" x14ac:dyDescent="0.2">
      <c r="E112" s="1"/>
      <c r="J112" s="1"/>
      <c r="M112" s="4"/>
      <c r="N112" s="4"/>
      <c r="O112" s="1"/>
      <c r="R112" s="4"/>
      <c r="S112" s="1"/>
    </row>
    <row r="113" spans="5:19" ht="12.75" x14ac:dyDescent="0.2">
      <c r="E113" s="1"/>
      <c r="J113" s="1"/>
      <c r="M113" s="4"/>
      <c r="N113" s="4"/>
      <c r="O113" s="1"/>
      <c r="R113" s="4"/>
      <c r="S113" s="1"/>
    </row>
    <row r="114" spans="5:19" ht="12.75" x14ac:dyDescent="0.2">
      <c r="E114" s="1"/>
      <c r="J114" s="1"/>
      <c r="M114" s="4"/>
      <c r="N114" s="4"/>
      <c r="O114" s="1"/>
      <c r="R114" s="4"/>
      <c r="S114" s="1"/>
    </row>
    <row r="115" spans="5:19" ht="12.75" x14ac:dyDescent="0.2">
      <c r="E115" s="1"/>
      <c r="J115" s="1"/>
      <c r="M115" s="4"/>
      <c r="N115" s="4"/>
      <c r="O115" s="1"/>
      <c r="R115" s="4"/>
      <c r="S115" s="1"/>
    </row>
    <row r="116" spans="5:19" ht="12.75" x14ac:dyDescent="0.2">
      <c r="E116" s="1"/>
      <c r="J116" s="1"/>
      <c r="M116" s="4"/>
      <c r="N116" s="4"/>
      <c r="O116" s="1"/>
      <c r="R116" s="4"/>
      <c r="S116" s="1"/>
    </row>
    <row r="117" spans="5:19" ht="12.75" x14ac:dyDescent="0.2">
      <c r="E117" s="1"/>
      <c r="J117" s="1"/>
      <c r="M117" s="4"/>
      <c r="N117" s="4"/>
      <c r="O117" s="1"/>
      <c r="R117" s="4"/>
      <c r="S117" s="1"/>
    </row>
    <row r="118" spans="5:19" ht="12.75" x14ac:dyDescent="0.2">
      <c r="E118" s="1"/>
      <c r="J118" s="1"/>
      <c r="M118" s="4"/>
      <c r="N118" s="4"/>
      <c r="O118" s="1"/>
      <c r="R118" s="4"/>
      <c r="S118" s="1"/>
    </row>
    <row r="119" spans="5:19" ht="12.75" x14ac:dyDescent="0.2">
      <c r="E119" s="1"/>
      <c r="J119" s="1"/>
      <c r="M119" s="4"/>
      <c r="N119" s="4"/>
      <c r="O119" s="1"/>
      <c r="R119" s="4"/>
      <c r="S119" s="1"/>
    </row>
    <row r="120" spans="5:19" ht="12.75" x14ac:dyDescent="0.2">
      <c r="E120" s="1"/>
      <c r="J120" s="1"/>
      <c r="M120" s="4"/>
      <c r="N120" s="4"/>
      <c r="O120" s="1"/>
      <c r="R120" s="4"/>
      <c r="S120" s="1"/>
    </row>
    <row r="121" spans="5:19" ht="12.75" x14ac:dyDescent="0.2">
      <c r="E121" s="1"/>
      <c r="J121" s="1"/>
      <c r="M121" s="4"/>
      <c r="N121" s="4"/>
      <c r="O121" s="1"/>
      <c r="R121" s="4"/>
      <c r="S121" s="1"/>
    </row>
    <row r="122" spans="5:19" ht="12.75" x14ac:dyDescent="0.2">
      <c r="E122" s="1"/>
      <c r="J122" s="1"/>
      <c r="M122" s="4"/>
      <c r="N122" s="4"/>
      <c r="O122" s="1"/>
      <c r="R122" s="4"/>
      <c r="S122" s="1"/>
    </row>
    <row r="123" spans="5:19" ht="12.75" x14ac:dyDescent="0.2">
      <c r="E123" s="1"/>
      <c r="J123" s="1"/>
      <c r="M123" s="4"/>
      <c r="N123" s="4"/>
      <c r="O123" s="1"/>
      <c r="R123" s="4"/>
      <c r="S123" s="1"/>
    </row>
    <row r="124" spans="5:19" ht="12.75" x14ac:dyDescent="0.2">
      <c r="E124" s="1"/>
      <c r="J124" s="1"/>
      <c r="M124" s="4"/>
      <c r="N124" s="4"/>
      <c r="O124" s="1"/>
      <c r="R124" s="4"/>
      <c r="S124" s="1"/>
    </row>
    <row r="125" spans="5:19" ht="12.75" x14ac:dyDescent="0.2">
      <c r="E125" s="1"/>
      <c r="J125" s="1"/>
      <c r="M125" s="4"/>
      <c r="N125" s="4"/>
      <c r="O125" s="1"/>
      <c r="R125" s="4"/>
      <c r="S125" s="1"/>
    </row>
    <row r="126" spans="5:19" ht="12.75" x14ac:dyDescent="0.2">
      <c r="E126" s="1"/>
      <c r="J126" s="1"/>
      <c r="M126" s="4"/>
      <c r="N126" s="4"/>
      <c r="O126" s="1"/>
      <c r="R126" s="4"/>
      <c r="S126" s="1"/>
    </row>
    <row r="127" spans="5:19" ht="12.75" x14ac:dyDescent="0.2">
      <c r="E127" s="1"/>
      <c r="J127" s="1"/>
      <c r="M127" s="4"/>
      <c r="N127" s="4"/>
      <c r="O127" s="1"/>
      <c r="R127" s="4"/>
      <c r="S127" s="1"/>
    </row>
    <row r="128" spans="5:19" ht="12.75" x14ac:dyDescent="0.2">
      <c r="E128" s="1"/>
      <c r="J128" s="1"/>
      <c r="M128" s="4"/>
      <c r="N128" s="4"/>
      <c r="O128" s="1"/>
      <c r="R128" s="4"/>
      <c r="S128" s="1"/>
    </row>
    <row r="129" spans="5:19" ht="12.75" x14ac:dyDescent="0.2">
      <c r="E129" s="1"/>
      <c r="J129" s="1"/>
      <c r="M129" s="4"/>
      <c r="N129" s="4"/>
      <c r="O129" s="1"/>
      <c r="R129" s="4"/>
      <c r="S129" s="1"/>
    </row>
    <row r="130" spans="5:19" ht="12.75" x14ac:dyDescent="0.2">
      <c r="E130" s="1"/>
      <c r="J130" s="1"/>
      <c r="M130" s="4"/>
      <c r="N130" s="4"/>
      <c r="O130" s="1"/>
      <c r="R130" s="4"/>
      <c r="S130" s="1"/>
    </row>
    <row r="131" spans="5:19" ht="12.75" x14ac:dyDescent="0.2">
      <c r="E131" s="1"/>
      <c r="J131" s="1"/>
      <c r="M131" s="4"/>
      <c r="N131" s="4"/>
      <c r="O131" s="1"/>
      <c r="R131" s="4"/>
      <c r="S131" s="1"/>
    </row>
    <row r="132" spans="5:19" ht="12.75" x14ac:dyDescent="0.2">
      <c r="E132" s="1"/>
      <c r="J132" s="1"/>
      <c r="M132" s="4"/>
      <c r="N132" s="4"/>
      <c r="O132" s="1"/>
      <c r="R132" s="4"/>
      <c r="S132" s="1"/>
    </row>
    <row r="133" spans="5:19" ht="12.75" x14ac:dyDescent="0.2">
      <c r="E133" s="1"/>
      <c r="J133" s="1"/>
      <c r="M133" s="4"/>
      <c r="N133" s="4"/>
      <c r="O133" s="1"/>
      <c r="R133" s="4"/>
      <c r="S133" s="1"/>
    </row>
    <row r="134" spans="5:19" ht="12.75" x14ac:dyDescent="0.2">
      <c r="E134" s="1"/>
      <c r="J134" s="1"/>
      <c r="M134" s="4"/>
      <c r="N134" s="4"/>
      <c r="O134" s="1"/>
      <c r="R134" s="4"/>
      <c r="S134" s="1"/>
    </row>
    <row r="135" spans="5:19" ht="12.75" x14ac:dyDescent="0.2">
      <c r="E135" s="1"/>
      <c r="J135" s="1"/>
      <c r="M135" s="4"/>
      <c r="N135" s="4"/>
      <c r="O135" s="1"/>
      <c r="R135" s="4"/>
      <c r="S135" s="1"/>
    </row>
    <row r="136" spans="5:19" ht="12.75" x14ac:dyDescent="0.2">
      <c r="E136" s="1"/>
      <c r="J136" s="1"/>
      <c r="M136" s="4"/>
      <c r="N136" s="4"/>
      <c r="O136" s="1"/>
      <c r="R136" s="4"/>
      <c r="S136" s="1"/>
    </row>
    <row r="137" spans="5:19" ht="12.75" x14ac:dyDescent="0.2">
      <c r="E137" s="1"/>
      <c r="J137" s="1"/>
      <c r="M137" s="4"/>
      <c r="N137" s="4"/>
      <c r="O137" s="1"/>
      <c r="R137" s="4"/>
      <c r="S137" s="1"/>
    </row>
    <row r="138" spans="5:19" ht="12.75" x14ac:dyDescent="0.2">
      <c r="E138" s="1"/>
      <c r="J138" s="1"/>
      <c r="M138" s="4"/>
      <c r="N138" s="4"/>
      <c r="O138" s="1"/>
      <c r="R138" s="4"/>
      <c r="S138" s="1"/>
    </row>
    <row r="139" spans="5:19" ht="12.75" x14ac:dyDescent="0.2">
      <c r="E139" s="1"/>
      <c r="J139" s="1"/>
      <c r="M139" s="4"/>
      <c r="N139" s="4"/>
      <c r="O139" s="1"/>
      <c r="R139" s="4"/>
      <c r="S139" s="1"/>
    </row>
    <row r="140" spans="5:19" ht="12.75" x14ac:dyDescent="0.2">
      <c r="E140" s="1"/>
      <c r="J140" s="1"/>
      <c r="M140" s="4"/>
      <c r="N140" s="4"/>
      <c r="O140" s="1"/>
      <c r="R140" s="4"/>
      <c r="S140" s="1"/>
    </row>
    <row r="141" spans="5:19" ht="12.75" x14ac:dyDescent="0.2">
      <c r="E141" s="1"/>
      <c r="J141" s="1"/>
      <c r="M141" s="4"/>
      <c r="N141" s="4"/>
      <c r="O141" s="1"/>
      <c r="R141" s="4"/>
      <c r="S141" s="1"/>
    </row>
    <row r="142" spans="5:19" ht="12.75" x14ac:dyDescent="0.2">
      <c r="E142" s="1"/>
      <c r="J142" s="1"/>
      <c r="M142" s="4"/>
      <c r="N142" s="4"/>
      <c r="O142" s="1"/>
      <c r="R142" s="4"/>
      <c r="S142" s="1"/>
    </row>
    <row r="143" spans="5:19" ht="12.75" x14ac:dyDescent="0.2">
      <c r="E143" s="1"/>
      <c r="J143" s="1"/>
      <c r="M143" s="4"/>
      <c r="N143" s="4"/>
      <c r="O143" s="1"/>
      <c r="R143" s="4"/>
      <c r="S143" s="1"/>
    </row>
    <row r="144" spans="5:19" ht="12.75" x14ac:dyDescent="0.2">
      <c r="E144" s="1"/>
      <c r="J144" s="1"/>
      <c r="M144" s="4"/>
      <c r="N144" s="4"/>
      <c r="O144" s="1"/>
      <c r="R144" s="4"/>
      <c r="S144" s="1"/>
    </row>
    <row r="145" spans="5:19" ht="12.75" x14ac:dyDescent="0.2">
      <c r="E145" s="1"/>
      <c r="J145" s="1"/>
      <c r="M145" s="4"/>
      <c r="N145" s="4"/>
      <c r="O145" s="1"/>
      <c r="R145" s="4"/>
      <c r="S145" s="1"/>
    </row>
    <row r="146" spans="5:19" ht="12.75" x14ac:dyDescent="0.2">
      <c r="E146" s="1"/>
      <c r="J146" s="1"/>
      <c r="M146" s="4"/>
      <c r="N146" s="4"/>
      <c r="O146" s="1"/>
      <c r="R146" s="4"/>
      <c r="S146" s="1"/>
    </row>
    <row r="147" spans="5:19" ht="12.75" x14ac:dyDescent="0.2">
      <c r="E147" s="1"/>
      <c r="J147" s="1"/>
      <c r="M147" s="4"/>
      <c r="N147" s="4"/>
      <c r="O147" s="1"/>
      <c r="R147" s="4"/>
      <c r="S147" s="1"/>
    </row>
    <row r="148" spans="5:19" ht="12.75" x14ac:dyDescent="0.2">
      <c r="E148" s="1"/>
      <c r="J148" s="1"/>
      <c r="M148" s="4"/>
      <c r="N148" s="4"/>
      <c r="O148" s="1"/>
      <c r="R148" s="4"/>
      <c r="S148" s="1"/>
    </row>
    <row r="149" spans="5:19" ht="12.75" x14ac:dyDescent="0.2">
      <c r="E149" s="1"/>
      <c r="J149" s="1"/>
      <c r="M149" s="4"/>
      <c r="N149" s="4"/>
      <c r="O149" s="1"/>
      <c r="R149" s="4"/>
      <c r="S149" s="1"/>
    </row>
    <row r="150" spans="5:19" ht="12.75" x14ac:dyDescent="0.2">
      <c r="E150" s="1"/>
      <c r="J150" s="1"/>
      <c r="M150" s="4"/>
      <c r="N150" s="4"/>
      <c r="O150" s="1"/>
      <c r="R150" s="4"/>
      <c r="S150" s="1"/>
    </row>
    <row r="151" spans="5:19" ht="12.75" x14ac:dyDescent="0.2">
      <c r="E151" s="1"/>
      <c r="J151" s="1"/>
      <c r="M151" s="4"/>
      <c r="N151" s="4"/>
      <c r="O151" s="1"/>
      <c r="R151" s="4"/>
      <c r="S151" s="1"/>
    </row>
    <row r="152" spans="5:19" ht="12.75" x14ac:dyDescent="0.2">
      <c r="E152" s="1"/>
      <c r="J152" s="1"/>
      <c r="M152" s="4"/>
      <c r="N152" s="4"/>
      <c r="O152" s="1"/>
      <c r="R152" s="4"/>
      <c r="S152" s="1"/>
    </row>
    <row r="153" spans="5:19" ht="12.75" x14ac:dyDescent="0.2">
      <c r="E153" s="1"/>
      <c r="J153" s="1"/>
      <c r="M153" s="4"/>
      <c r="N153" s="4"/>
      <c r="O153" s="1"/>
      <c r="R153" s="4"/>
      <c r="S153" s="1"/>
    </row>
    <row r="154" spans="5:19" ht="12.75" x14ac:dyDescent="0.2">
      <c r="E154" s="1"/>
      <c r="J154" s="1"/>
      <c r="M154" s="4"/>
      <c r="N154" s="4"/>
      <c r="O154" s="1"/>
      <c r="R154" s="4"/>
      <c r="S154" s="1"/>
    </row>
    <row r="155" spans="5:19" ht="12.75" x14ac:dyDescent="0.2">
      <c r="E155" s="1"/>
      <c r="J155" s="1"/>
      <c r="M155" s="4"/>
      <c r="N155" s="4"/>
      <c r="O155" s="1"/>
      <c r="R155" s="4"/>
      <c r="S155" s="1"/>
    </row>
    <row r="156" spans="5:19" ht="12.75" x14ac:dyDescent="0.2">
      <c r="E156" s="1"/>
      <c r="J156" s="1"/>
      <c r="M156" s="4"/>
      <c r="N156" s="4"/>
      <c r="O156" s="1"/>
      <c r="R156" s="4"/>
      <c r="S156" s="1"/>
    </row>
    <row r="157" spans="5:19" ht="12.75" x14ac:dyDescent="0.2">
      <c r="E157" s="1"/>
      <c r="J157" s="1"/>
      <c r="M157" s="4"/>
      <c r="N157" s="4"/>
      <c r="O157" s="1"/>
      <c r="R157" s="4"/>
      <c r="S157" s="1"/>
    </row>
    <row r="158" spans="5:19" ht="12.75" x14ac:dyDescent="0.2">
      <c r="E158" s="1"/>
      <c r="J158" s="1"/>
      <c r="M158" s="4"/>
      <c r="N158" s="4"/>
      <c r="O158" s="1"/>
      <c r="R158" s="4"/>
      <c r="S158" s="1"/>
    </row>
    <row r="159" spans="5:19" ht="12.75" x14ac:dyDescent="0.2">
      <c r="E159" s="1"/>
      <c r="J159" s="1"/>
      <c r="M159" s="4"/>
      <c r="N159" s="4"/>
      <c r="O159" s="1"/>
      <c r="R159" s="4"/>
      <c r="S159" s="1"/>
    </row>
    <row r="160" spans="5:19" ht="12.75" x14ac:dyDescent="0.2">
      <c r="E160" s="1"/>
      <c r="J160" s="1"/>
      <c r="M160" s="4"/>
      <c r="N160" s="4"/>
      <c r="O160" s="1"/>
      <c r="R160" s="4"/>
      <c r="S160" s="1"/>
    </row>
    <row r="161" spans="5:19" ht="12.75" x14ac:dyDescent="0.2">
      <c r="E161" s="1"/>
      <c r="J161" s="1"/>
      <c r="M161" s="4"/>
      <c r="N161" s="4"/>
      <c r="O161" s="1"/>
      <c r="R161" s="4"/>
      <c r="S161" s="1"/>
    </row>
    <row r="162" spans="5:19" ht="12.75" x14ac:dyDescent="0.2">
      <c r="E162" s="1"/>
      <c r="J162" s="1"/>
      <c r="M162" s="4"/>
      <c r="N162" s="4"/>
      <c r="O162" s="1"/>
      <c r="R162" s="4"/>
      <c r="S162" s="1"/>
    </row>
    <row r="163" spans="5:19" ht="12.75" x14ac:dyDescent="0.2">
      <c r="E163" s="1"/>
      <c r="J163" s="1"/>
      <c r="M163" s="4"/>
      <c r="N163" s="4"/>
      <c r="O163" s="1"/>
      <c r="R163" s="4"/>
      <c r="S163" s="1"/>
    </row>
    <row r="164" spans="5:19" ht="12.75" x14ac:dyDescent="0.2">
      <c r="E164" s="1"/>
      <c r="J164" s="1"/>
      <c r="M164" s="4"/>
      <c r="N164" s="4"/>
      <c r="O164" s="1"/>
      <c r="R164" s="4"/>
      <c r="S164" s="1"/>
    </row>
    <row r="165" spans="5:19" ht="12.75" x14ac:dyDescent="0.2">
      <c r="E165" s="1"/>
      <c r="J165" s="1"/>
      <c r="M165" s="4"/>
      <c r="N165" s="4"/>
      <c r="O165" s="1"/>
      <c r="R165" s="4"/>
      <c r="S165" s="1"/>
    </row>
    <row r="166" spans="5:19" ht="12.75" x14ac:dyDescent="0.2">
      <c r="E166" s="1"/>
      <c r="J166" s="1"/>
      <c r="M166" s="4"/>
      <c r="N166" s="4"/>
      <c r="O166" s="1"/>
      <c r="R166" s="4"/>
      <c r="S166" s="1"/>
    </row>
    <row r="167" spans="5:19" ht="12.75" x14ac:dyDescent="0.2">
      <c r="E167" s="1"/>
      <c r="J167" s="1"/>
      <c r="M167" s="4"/>
      <c r="N167" s="4"/>
      <c r="O167" s="1"/>
      <c r="R167" s="4"/>
      <c r="S167" s="1"/>
    </row>
    <row r="168" spans="5:19" ht="12.75" x14ac:dyDescent="0.2">
      <c r="E168" s="1"/>
      <c r="J168" s="1"/>
      <c r="M168" s="4"/>
      <c r="N168" s="4"/>
      <c r="O168" s="1"/>
      <c r="R168" s="4"/>
      <c r="S168" s="1"/>
    </row>
    <row r="169" spans="5:19" ht="12.75" x14ac:dyDescent="0.2">
      <c r="E169" s="1"/>
      <c r="J169" s="1"/>
      <c r="M169" s="4"/>
      <c r="N169" s="4"/>
      <c r="O169" s="1"/>
      <c r="R169" s="4"/>
      <c r="S169" s="1"/>
    </row>
    <row r="170" spans="5:19" ht="12.75" x14ac:dyDescent="0.2">
      <c r="E170" s="1"/>
      <c r="J170" s="1"/>
      <c r="M170" s="4"/>
      <c r="N170" s="4"/>
      <c r="O170" s="1"/>
      <c r="R170" s="4"/>
      <c r="S170" s="1"/>
    </row>
    <row r="171" spans="5:19" ht="12.75" x14ac:dyDescent="0.2">
      <c r="E171" s="1"/>
      <c r="J171" s="1"/>
      <c r="M171" s="4"/>
      <c r="N171" s="4"/>
      <c r="O171" s="1"/>
      <c r="R171" s="4"/>
      <c r="S171" s="1"/>
    </row>
    <row r="172" spans="5:19" ht="12.75" x14ac:dyDescent="0.2">
      <c r="E172" s="1"/>
      <c r="J172" s="1"/>
      <c r="M172" s="4"/>
      <c r="N172" s="4"/>
      <c r="O172" s="1"/>
      <c r="R172" s="4"/>
      <c r="S172" s="1"/>
    </row>
    <row r="173" spans="5:19" ht="12.75" x14ac:dyDescent="0.2">
      <c r="E173" s="1"/>
      <c r="J173" s="1"/>
      <c r="M173" s="4"/>
      <c r="N173" s="4"/>
      <c r="O173" s="1"/>
      <c r="R173" s="4"/>
      <c r="S173" s="1"/>
    </row>
    <row r="174" spans="5:19" ht="12.75" x14ac:dyDescent="0.2">
      <c r="E174" s="1"/>
      <c r="J174" s="1"/>
      <c r="M174" s="4"/>
      <c r="N174" s="4"/>
      <c r="O174" s="1"/>
      <c r="R174" s="4"/>
      <c r="S174" s="1"/>
    </row>
    <row r="175" spans="5:19" ht="12.75" x14ac:dyDescent="0.2">
      <c r="E175" s="1"/>
      <c r="J175" s="1"/>
      <c r="M175" s="4"/>
      <c r="N175" s="4"/>
      <c r="O175" s="1"/>
      <c r="R175" s="4"/>
      <c r="S175" s="1"/>
    </row>
    <row r="176" spans="5:19" ht="12.75" x14ac:dyDescent="0.2">
      <c r="E176" s="1"/>
      <c r="J176" s="1"/>
      <c r="M176" s="4"/>
      <c r="N176" s="4"/>
      <c r="O176" s="1"/>
      <c r="R176" s="4"/>
      <c r="S176" s="1"/>
    </row>
    <row r="177" spans="5:19" ht="12.75" x14ac:dyDescent="0.2">
      <c r="E177" s="1"/>
      <c r="J177" s="1"/>
      <c r="M177" s="4"/>
      <c r="N177" s="4"/>
      <c r="O177" s="1"/>
      <c r="R177" s="4"/>
      <c r="S177" s="1"/>
    </row>
    <row r="178" spans="5:19" ht="12.75" x14ac:dyDescent="0.2">
      <c r="E178" s="1"/>
      <c r="J178" s="1"/>
      <c r="M178" s="4"/>
      <c r="N178" s="4"/>
      <c r="O178" s="1"/>
      <c r="R178" s="4"/>
      <c r="S178" s="1"/>
    </row>
    <row r="179" spans="5:19" ht="12.75" x14ac:dyDescent="0.2">
      <c r="E179" s="1"/>
      <c r="J179" s="1"/>
      <c r="M179" s="4"/>
      <c r="N179" s="4"/>
      <c r="O179" s="1"/>
      <c r="R179" s="4"/>
      <c r="S179" s="1"/>
    </row>
    <row r="180" spans="5:19" ht="12.75" x14ac:dyDescent="0.2">
      <c r="E180" s="1"/>
      <c r="J180" s="1"/>
      <c r="M180" s="4"/>
      <c r="N180" s="4"/>
      <c r="O180" s="1"/>
      <c r="R180" s="4"/>
      <c r="S180" s="1"/>
    </row>
    <row r="181" spans="5:19" ht="12.75" x14ac:dyDescent="0.2">
      <c r="E181" s="1"/>
      <c r="J181" s="1"/>
      <c r="M181" s="4"/>
      <c r="N181" s="4"/>
      <c r="O181" s="1"/>
      <c r="R181" s="4"/>
      <c r="S181" s="1"/>
    </row>
    <row r="182" spans="5:19" ht="12.75" x14ac:dyDescent="0.2">
      <c r="E182" s="1"/>
      <c r="J182" s="1"/>
      <c r="M182" s="4"/>
      <c r="N182" s="4"/>
      <c r="O182" s="1"/>
      <c r="R182" s="4"/>
      <c r="S182" s="1"/>
    </row>
    <row r="183" spans="5:19" ht="12.75" x14ac:dyDescent="0.2">
      <c r="E183" s="1"/>
      <c r="J183" s="1"/>
      <c r="M183" s="4"/>
      <c r="N183" s="4"/>
      <c r="O183" s="1"/>
      <c r="R183" s="4"/>
      <c r="S183" s="1"/>
    </row>
    <row r="184" spans="5:19" ht="12.75" x14ac:dyDescent="0.2">
      <c r="E184" s="1"/>
      <c r="J184" s="1"/>
      <c r="M184" s="4"/>
      <c r="N184" s="4"/>
      <c r="O184" s="1"/>
      <c r="R184" s="4"/>
      <c r="S184" s="1"/>
    </row>
    <row r="185" spans="5:19" ht="12.75" x14ac:dyDescent="0.2">
      <c r="E185" s="1"/>
      <c r="J185" s="1"/>
      <c r="M185" s="4"/>
      <c r="N185" s="4"/>
      <c r="O185" s="1"/>
      <c r="R185" s="4"/>
      <c r="S185" s="1"/>
    </row>
    <row r="186" spans="5:19" ht="12.75" x14ac:dyDescent="0.2">
      <c r="E186" s="1"/>
      <c r="J186" s="1"/>
      <c r="M186" s="4"/>
      <c r="N186" s="4"/>
      <c r="O186" s="1"/>
      <c r="R186" s="4"/>
      <c r="S186" s="1"/>
    </row>
    <row r="187" spans="5:19" ht="12.75" x14ac:dyDescent="0.2">
      <c r="E187" s="1"/>
      <c r="J187" s="1"/>
      <c r="M187" s="4"/>
      <c r="N187" s="4"/>
      <c r="O187" s="1"/>
      <c r="R187" s="4"/>
      <c r="S187" s="1"/>
    </row>
    <row r="188" spans="5:19" ht="12.75" x14ac:dyDescent="0.2">
      <c r="E188" s="1"/>
      <c r="J188" s="1"/>
      <c r="M188" s="4"/>
      <c r="N188" s="4"/>
      <c r="O188" s="1"/>
      <c r="R188" s="4"/>
      <c r="S188" s="1"/>
    </row>
    <row r="189" spans="5:19" ht="12.75" x14ac:dyDescent="0.2">
      <c r="E189" s="1"/>
      <c r="J189" s="1"/>
      <c r="M189" s="4"/>
      <c r="N189" s="4"/>
      <c r="O189" s="1"/>
      <c r="R189" s="4"/>
      <c r="S189" s="1"/>
    </row>
    <row r="190" spans="5:19" ht="12.75" x14ac:dyDescent="0.2">
      <c r="E190" s="1"/>
      <c r="J190" s="1"/>
      <c r="M190" s="4"/>
      <c r="N190" s="4"/>
      <c r="O190" s="1"/>
      <c r="R190" s="4"/>
      <c r="S190" s="1"/>
    </row>
    <row r="191" spans="5:19" ht="12.75" x14ac:dyDescent="0.2">
      <c r="E191" s="1"/>
      <c r="J191" s="1"/>
      <c r="M191" s="4"/>
      <c r="N191" s="4"/>
      <c r="O191" s="1"/>
      <c r="R191" s="4"/>
      <c r="S191" s="1"/>
    </row>
    <row r="192" spans="5:19" ht="12.75" x14ac:dyDescent="0.2">
      <c r="E192" s="1"/>
      <c r="J192" s="1"/>
      <c r="M192" s="4"/>
      <c r="N192" s="4"/>
      <c r="O192" s="1"/>
      <c r="R192" s="4"/>
      <c r="S192" s="1"/>
    </row>
    <row r="193" spans="5:19" ht="12.75" x14ac:dyDescent="0.2">
      <c r="E193" s="1"/>
      <c r="J193" s="1"/>
      <c r="M193" s="4"/>
      <c r="N193" s="4"/>
      <c r="O193" s="1"/>
      <c r="R193" s="4"/>
      <c r="S193" s="1"/>
    </row>
    <row r="194" spans="5:19" ht="12.75" x14ac:dyDescent="0.2">
      <c r="E194" s="1"/>
      <c r="J194" s="1"/>
      <c r="M194" s="4"/>
      <c r="N194" s="4"/>
      <c r="O194" s="1"/>
      <c r="R194" s="4"/>
      <c r="S194" s="1"/>
    </row>
    <row r="195" spans="5:19" ht="12.75" x14ac:dyDescent="0.2">
      <c r="E195" s="1"/>
      <c r="J195" s="1"/>
      <c r="M195" s="4"/>
      <c r="N195" s="4"/>
      <c r="O195" s="1"/>
      <c r="R195" s="4"/>
      <c r="S195" s="1"/>
    </row>
    <row r="196" spans="5:19" ht="12.75" x14ac:dyDescent="0.2">
      <c r="E196" s="1"/>
      <c r="J196" s="1"/>
      <c r="M196" s="4"/>
      <c r="N196" s="4"/>
      <c r="O196" s="1"/>
      <c r="R196" s="4"/>
      <c r="S196" s="1"/>
    </row>
    <row r="197" spans="5:19" ht="12.75" x14ac:dyDescent="0.2">
      <c r="E197" s="1"/>
      <c r="J197" s="1"/>
      <c r="M197" s="4"/>
      <c r="N197" s="4"/>
      <c r="O197" s="1"/>
      <c r="R197" s="4"/>
      <c r="S197" s="1"/>
    </row>
    <row r="198" spans="5:19" ht="12.75" x14ac:dyDescent="0.2">
      <c r="E198" s="1"/>
      <c r="J198" s="1"/>
      <c r="M198" s="4"/>
      <c r="N198" s="4"/>
      <c r="O198" s="1"/>
      <c r="R198" s="4"/>
      <c r="S198" s="1"/>
    </row>
    <row r="199" spans="5:19" ht="12.75" x14ac:dyDescent="0.2">
      <c r="E199" s="1"/>
      <c r="J199" s="1"/>
      <c r="M199" s="4"/>
      <c r="N199" s="4"/>
      <c r="O199" s="1"/>
      <c r="R199" s="4"/>
      <c r="S199" s="1"/>
    </row>
    <row r="200" spans="5:19" ht="12.75" x14ac:dyDescent="0.2">
      <c r="E200" s="1"/>
      <c r="J200" s="1"/>
      <c r="M200" s="4"/>
      <c r="N200" s="4"/>
      <c r="O200" s="1"/>
      <c r="R200" s="4"/>
      <c r="S200" s="1"/>
    </row>
    <row r="201" spans="5:19" ht="12.75" x14ac:dyDescent="0.2">
      <c r="E201" s="1"/>
      <c r="J201" s="1"/>
      <c r="M201" s="4"/>
      <c r="N201" s="4"/>
      <c r="O201" s="1"/>
      <c r="R201" s="4"/>
      <c r="S201" s="1"/>
    </row>
    <row r="202" spans="5:19" ht="12.75" x14ac:dyDescent="0.2">
      <c r="E202" s="1"/>
      <c r="J202" s="1"/>
      <c r="M202" s="4"/>
      <c r="N202" s="4"/>
      <c r="O202" s="1"/>
      <c r="R202" s="4"/>
      <c r="S202" s="1"/>
    </row>
    <row r="203" spans="5:19" ht="12.75" x14ac:dyDescent="0.2">
      <c r="E203" s="1"/>
      <c r="J203" s="1"/>
      <c r="M203" s="4"/>
      <c r="N203" s="4"/>
      <c r="O203" s="1"/>
      <c r="R203" s="4"/>
      <c r="S203" s="1"/>
    </row>
    <row r="204" spans="5:19" ht="12.75" x14ac:dyDescent="0.2">
      <c r="E204" s="1"/>
      <c r="J204" s="1"/>
      <c r="M204" s="4"/>
      <c r="N204" s="4"/>
      <c r="O204" s="1"/>
      <c r="R204" s="4"/>
      <c r="S204" s="1"/>
    </row>
    <row r="205" spans="5:19" ht="12.75" x14ac:dyDescent="0.2">
      <c r="E205" s="1"/>
      <c r="J205" s="1"/>
      <c r="M205" s="4"/>
      <c r="N205" s="4"/>
      <c r="O205" s="1"/>
      <c r="R205" s="4"/>
      <c r="S205" s="1"/>
    </row>
    <row r="206" spans="5:19" ht="12.75" x14ac:dyDescent="0.2">
      <c r="E206" s="1"/>
      <c r="J206" s="1"/>
      <c r="M206" s="4"/>
      <c r="N206" s="4"/>
      <c r="O206" s="1"/>
      <c r="R206" s="4"/>
      <c r="S206" s="1"/>
    </row>
    <row r="207" spans="5:19" ht="12.75" x14ac:dyDescent="0.2">
      <c r="E207" s="1"/>
      <c r="J207" s="1"/>
      <c r="M207" s="4"/>
      <c r="N207" s="4"/>
      <c r="O207" s="1"/>
      <c r="R207" s="4"/>
      <c r="S207" s="1"/>
    </row>
    <row r="208" spans="5:19" ht="12.75" x14ac:dyDescent="0.2">
      <c r="E208" s="1"/>
      <c r="J208" s="1"/>
      <c r="M208" s="4"/>
      <c r="N208" s="4"/>
      <c r="O208" s="1"/>
      <c r="R208" s="4"/>
      <c r="S208" s="1"/>
    </row>
    <row r="209" spans="5:19" ht="12.75" x14ac:dyDescent="0.2">
      <c r="E209" s="1"/>
      <c r="J209" s="1"/>
      <c r="M209" s="4"/>
      <c r="N209" s="4"/>
      <c r="O209" s="1"/>
      <c r="R209" s="4"/>
      <c r="S209" s="1"/>
    </row>
    <row r="210" spans="5:19" ht="12.75" x14ac:dyDescent="0.2">
      <c r="E210" s="1"/>
      <c r="J210" s="1"/>
      <c r="M210" s="4"/>
      <c r="N210" s="4"/>
      <c r="O210" s="1"/>
      <c r="R210" s="4"/>
      <c r="S210" s="1"/>
    </row>
    <row r="211" spans="5:19" ht="12.75" x14ac:dyDescent="0.2">
      <c r="E211" s="1"/>
      <c r="J211" s="1"/>
      <c r="M211" s="4"/>
      <c r="N211" s="4"/>
      <c r="O211" s="1"/>
      <c r="R211" s="4"/>
      <c r="S211" s="1"/>
    </row>
    <row r="212" spans="5:19" ht="12.75" x14ac:dyDescent="0.2">
      <c r="E212" s="1"/>
      <c r="J212" s="1"/>
      <c r="M212" s="4"/>
      <c r="N212" s="4"/>
      <c r="O212" s="1"/>
      <c r="R212" s="4"/>
      <c r="S212" s="1"/>
    </row>
    <row r="213" spans="5:19" ht="12.75" x14ac:dyDescent="0.2">
      <c r="E213" s="1"/>
      <c r="J213" s="1"/>
      <c r="M213" s="4"/>
      <c r="N213" s="4"/>
      <c r="O213" s="1"/>
      <c r="R213" s="4"/>
      <c r="S213" s="1"/>
    </row>
    <row r="214" spans="5:19" ht="12.75" x14ac:dyDescent="0.2">
      <c r="E214" s="1"/>
      <c r="J214" s="1"/>
      <c r="M214" s="4"/>
      <c r="N214" s="4"/>
      <c r="O214" s="1"/>
      <c r="R214" s="4"/>
      <c r="S214" s="1"/>
    </row>
    <row r="215" spans="5:19" ht="12.75" x14ac:dyDescent="0.2">
      <c r="E215" s="1"/>
      <c r="J215" s="1"/>
      <c r="M215" s="4"/>
      <c r="N215" s="4"/>
      <c r="O215" s="1"/>
      <c r="R215" s="4"/>
      <c r="S215" s="1"/>
    </row>
    <row r="216" spans="5:19" ht="12.75" x14ac:dyDescent="0.2">
      <c r="E216" s="1"/>
      <c r="J216" s="1"/>
      <c r="M216" s="4"/>
      <c r="N216" s="4"/>
      <c r="O216" s="1"/>
      <c r="R216" s="4"/>
      <c r="S216" s="1"/>
    </row>
    <row r="217" spans="5:19" ht="12.75" x14ac:dyDescent="0.2">
      <c r="E217" s="1"/>
      <c r="J217" s="1"/>
      <c r="M217" s="4"/>
      <c r="N217" s="4"/>
      <c r="O217" s="1"/>
      <c r="R217" s="4"/>
      <c r="S217" s="1"/>
    </row>
    <row r="218" spans="5:19" ht="12.75" x14ac:dyDescent="0.2">
      <c r="E218" s="1"/>
      <c r="J218" s="1"/>
      <c r="M218" s="4"/>
      <c r="N218" s="4"/>
      <c r="O218" s="1"/>
      <c r="R218" s="4"/>
      <c r="S218" s="1"/>
    </row>
    <row r="219" spans="5:19" ht="12.75" x14ac:dyDescent="0.2">
      <c r="E219" s="1"/>
      <c r="J219" s="1"/>
      <c r="M219" s="4"/>
      <c r="N219" s="4"/>
      <c r="O219" s="1"/>
      <c r="R219" s="4"/>
      <c r="S219" s="1"/>
    </row>
    <row r="220" spans="5:19" ht="12.75" x14ac:dyDescent="0.2">
      <c r="E220" s="1"/>
      <c r="J220" s="1"/>
      <c r="M220" s="4"/>
      <c r="N220" s="4"/>
      <c r="O220" s="1"/>
      <c r="R220" s="4"/>
      <c r="S220" s="1"/>
    </row>
    <row r="221" spans="5:19" ht="12.75" x14ac:dyDescent="0.2">
      <c r="E221" s="1"/>
      <c r="J221" s="1"/>
      <c r="M221" s="4"/>
      <c r="N221" s="4"/>
      <c r="O221" s="1"/>
      <c r="R221" s="4"/>
      <c r="S221" s="1"/>
    </row>
    <row r="222" spans="5:19" ht="12.75" x14ac:dyDescent="0.2">
      <c r="E222" s="1"/>
      <c r="J222" s="1"/>
      <c r="M222" s="4"/>
      <c r="N222" s="4"/>
      <c r="O222" s="1"/>
      <c r="R222" s="4"/>
      <c r="S222" s="1"/>
    </row>
    <row r="223" spans="5:19" ht="12.75" x14ac:dyDescent="0.2">
      <c r="E223" s="1"/>
      <c r="J223" s="1"/>
      <c r="M223" s="4"/>
      <c r="N223" s="4"/>
      <c r="O223" s="1"/>
      <c r="R223" s="4"/>
      <c r="S223" s="1"/>
    </row>
    <row r="224" spans="5:19" ht="12.75" x14ac:dyDescent="0.2">
      <c r="E224" s="1"/>
      <c r="J224" s="1"/>
      <c r="M224" s="4"/>
      <c r="N224" s="4"/>
      <c r="O224" s="1"/>
      <c r="R224" s="4"/>
      <c r="S224" s="1"/>
    </row>
    <row r="225" spans="5:19" ht="12.75" x14ac:dyDescent="0.2">
      <c r="E225" s="1"/>
      <c r="J225" s="1"/>
      <c r="M225" s="4"/>
      <c r="N225" s="4"/>
      <c r="O225" s="1"/>
      <c r="R225" s="4"/>
      <c r="S225" s="1"/>
    </row>
    <row r="226" spans="5:19" ht="12.75" x14ac:dyDescent="0.2">
      <c r="E226" s="1"/>
      <c r="J226" s="1"/>
      <c r="M226" s="4"/>
      <c r="N226" s="4"/>
      <c r="O226" s="1"/>
      <c r="R226" s="4"/>
      <c r="S226" s="1"/>
    </row>
    <row r="227" spans="5:19" ht="12.75" x14ac:dyDescent="0.2">
      <c r="E227" s="1"/>
      <c r="J227" s="1"/>
      <c r="M227" s="4"/>
      <c r="N227" s="4"/>
      <c r="O227" s="1"/>
      <c r="R227" s="4"/>
      <c r="S227" s="1"/>
    </row>
    <row r="228" spans="5:19" ht="12.75" x14ac:dyDescent="0.2">
      <c r="E228" s="1"/>
      <c r="J228" s="1"/>
      <c r="M228" s="4"/>
      <c r="N228" s="4"/>
      <c r="O228" s="1"/>
      <c r="R228" s="4"/>
      <c r="S228" s="1"/>
    </row>
    <row r="229" spans="5:19" ht="12.75" x14ac:dyDescent="0.2">
      <c r="E229" s="1"/>
      <c r="J229" s="1"/>
      <c r="M229" s="4"/>
      <c r="N229" s="4"/>
      <c r="O229" s="1"/>
      <c r="R229" s="4"/>
      <c r="S229" s="1"/>
    </row>
    <row r="230" spans="5:19" ht="12.75" x14ac:dyDescent="0.2">
      <c r="E230" s="1"/>
      <c r="J230" s="1"/>
      <c r="M230" s="4"/>
      <c r="N230" s="4"/>
      <c r="O230" s="1"/>
      <c r="R230" s="4"/>
      <c r="S230" s="1"/>
    </row>
    <row r="231" spans="5:19" ht="12.75" x14ac:dyDescent="0.2">
      <c r="E231" s="1"/>
      <c r="J231" s="1"/>
      <c r="M231" s="4"/>
      <c r="N231" s="4"/>
      <c r="O231" s="1"/>
      <c r="R231" s="4"/>
      <c r="S231" s="1"/>
    </row>
    <row r="232" spans="5:19" ht="12.75" x14ac:dyDescent="0.2">
      <c r="E232" s="1"/>
      <c r="J232" s="1"/>
      <c r="M232" s="4"/>
      <c r="N232" s="4"/>
      <c r="O232" s="1"/>
      <c r="R232" s="4"/>
      <c r="S232" s="1"/>
    </row>
    <row r="233" spans="5:19" ht="12.75" x14ac:dyDescent="0.2">
      <c r="E233" s="1"/>
      <c r="J233" s="1"/>
      <c r="M233" s="4"/>
      <c r="N233" s="4"/>
      <c r="O233" s="1"/>
      <c r="R233" s="4"/>
      <c r="S233" s="1"/>
    </row>
    <row r="234" spans="5:19" ht="12.75" x14ac:dyDescent="0.2">
      <c r="E234" s="1"/>
      <c r="J234" s="1"/>
      <c r="M234" s="4"/>
      <c r="N234" s="4"/>
      <c r="O234" s="1"/>
      <c r="R234" s="4"/>
      <c r="S234" s="1"/>
    </row>
    <row r="235" spans="5:19" ht="12.75" x14ac:dyDescent="0.2">
      <c r="E235" s="1"/>
      <c r="J235" s="1"/>
      <c r="M235" s="4"/>
      <c r="N235" s="4"/>
      <c r="O235" s="1"/>
      <c r="R235" s="4"/>
      <c r="S235" s="1"/>
    </row>
    <row r="236" spans="5:19" ht="12.75" x14ac:dyDescent="0.2">
      <c r="E236" s="1"/>
      <c r="J236" s="1"/>
      <c r="M236" s="4"/>
      <c r="N236" s="4"/>
      <c r="O236" s="1"/>
      <c r="R236" s="4"/>
      <c r="S236" s="1"/>
    </row>
    <row r="237" spans="5:19" ht="12.75" x14ac:dyDescent="0.2">
      <c r="E237" s="1"/>
      <c r="J237" s="1"/>
      <c r="M237" s="4"/>
      <c r="N237" s="4"/>
      <c r="O237" s="1"/>
      <c r="R237" s="4"/>
      <c r="S237" s="1"/>
    </row>
    <row r="238" spans="5:19" ht="12.75" x14ac:dyDescent="0.2">
      <c r="E238" s="1"/>
      <c r="J238" s="1"/>
      <c r="M238" s="4"/>
      <c r="N238" s="4"/>
      <c r="O238" s="1"/>
      <c r="R238" s="4"/>
      <c r="S238" s="1"/>
    </row>
    <row r="239" spans="5:19" ht="12.75" x14ac:dyDescent="0.2">
      <c r="E239" s="1"/>
      <c r="J239" s="1"/>
      <c r="M239" s="4"/>
      <c r="N239" s="4"/>
      <c r="O239" s="1"/>
      <c r="R239" s="4"/>
      <c r="S239" s="1"/>
    </row>
    <row r="240" spans="5:19" ht="12.75" x14ac:dyDescent="0.2">
      <c r="E240" s="1"/>
      <c r="J240" s="1"/>
      <c r="M240" s="4"/>
      <c r="N240" s="4"/>
      <c r="O240" s="1"/>
      <c r="R240" s="4"/>
      <c r="S240" s="1"/>
    </row>
    <row r="241" spans="5:19" ht="12.75" x14ac:dyDescent="0.2">
      <c r="E241" s="1"/>
      <c r="J241" s="1"/>
      <c r="M241" s="4"/>
      <c r="N241" s="4"/>
      <c r="O241" s="1"/>
      <c r="R241" s="4"/>
      <c r="S241" s="1"/>
    </row>
    <row r="242" spans="5:19" ht="12.75" x14ac:dyDescent="0.2">
      <c r="E242" s="1"/>
      <c r="J242" s="1"/>
      <c r="M242" s="4"/>
      <c r="N242" s="4"/>
      <c r="O242" s="1"/>
      <c r="R242" s="4"/>
      <c r="S242" s="1"/>
    </row>
    <row r="243" spans="5:19" ht="12.75" x14ac:dyDescent="0.2">
      <c r="E243" s="1"/>
      <c r="J243" s="1"/>
      <c r="M243" s="4"/>
      <c r="N243" s="4"/>
      <c r="O243" s="1"/>
      <c r="R243" s="4"/>
      <c r="S243" s="1"/>
    </row>
    <row r="244" spans="5:19" ht="12.75" x14ac:dyDescent="0.2">
      <c r="E244" s="1"/>
      <c r="J244" s="1"/>
      <c r="M244" s="4"/>
      <c r="N244" s="4"/>
      <c r="O244" s="1"/>
      <c r="R244" s="4"/>
      <c r="S244" s="1"/>
    </row>
    <row r="245" spans="5:19" ht="12.75" x14ac:dyDescent="0.2">
      <c r="E245" s="1"/>
      <c r="J245" s="1"/>
      <c r="M245" s="4"/>
      <c r="N245" s="4"/>
      <c r="O245" s="1"/>
      <c r="R245" s="4"/>
      <c r="S245" s="1"/>
    </row>
    <row r="246" spans="5:19" ht="12.75" x14ac:dyDescent="0.2">
      <c r="E246" s="1"/>
      <c r="J246" s="1"/>
      <c r="M246" s="4"/>
      <c r="N246" s="4"/>
      <c r="O246" s="1"/>
      <c r="R246" s="4"/>
      <c r="S246" s="1"/>
    </row>
    <row r="247" spans="5:19" ht="12.75" x14ac:dyDescent="0.2">
      <c r="E247" s="1"/>
      <c r="J247" s="1"/>
      <c r="M247" s="4"/>
      <c r="N247" s="4"/>
      <c r="O247" s="1"/>
      <c r="R247" s="4"/>
      <c r="S247" s="1"/>
    </row>
    <row r="248" spans="5:19" ht="12.75" x14ac:dyDescent="0.2">
      <c r="E248" s="1"/>
      <c r="J248" s="1"/>
      <c r="M248" s="4"/>
      <c r="N248" s="4"/>
      <c r="O248" s="1"/>
      <c r="R248" s="4"/>
      <c r="S248" s="1"/>
    </row>
    <row r="249" spans="5:19" ht="12.75" x14ac:dyDescent="0.2">
      <c r="E249" s="1"/>
      <c r="J249" s="1"/>
      <c r="M249" s="4"/>
      <c r="N249" s="4"/>
      <c r="O249" s="1"/>
      <c r="R249" s="4"/>
      <c r="S249" s="1"/>
    </row>
    <row r="250" spans="5:19" ht="12.75" x14ac:dyDescent="0.2">
      <c r="E250" s="1"/>
      <c r="J250" s="1"/>
      <c r="M250" s="4"/>
      <c r="N250" s="4"/>
      <c r="O250" s="1"/>
      <c r="R250" s="4"/>
      <c r="S250" s="1"/>
    </row>
    <row r="251" spans="5:19" ht="12.75" x14ac:dyDescent="0.2">
      <c r="E251" s="1"/>
      <c r="J251" s="1"/>
      <c r="M251" s="4"/>
      <c r="N251" s="4"/>
      <c r="O251" s="1"/>
      <c r="R251" s="4"/>
      <c r="S251" s="1"/>
    </row>
    <row r="252" spans="5:19" ht="12.75" x14ac:dyDescent="0.2">
      <c r="E252" s="1"/>
      <c r="J252" s="1"/>
      <c r="M252" s="4"/>
      <c r="N252" s="4"/>
      <c r="O252" s="1"/>
      <c r="R252" s="4"/>
      <c r="S252" s="1"/>
    </row>
    <row r="253" spans="5:19" ht="12.75" x14ac:dyDescent="0.2">
      <c r="E253" s="1"/>
      <c r="J253" s="1"/>
      <c r="M253" s="4"/>
      <c r="N253" s="4"/>
      <c r="O253" s="1"/>
      <c r="R253" s="4"/>
      <c r="S253" s="1"/>
    </row>
    <row r="254" spans="5:19" ht="12.75" x14ac:dyDescent="0.2">
      <c r="E254" s="1"/>
      <c r="J254" s="1"/>
      <c r="M254" s="4"/>
      <c r="N254" s="4"/>
      <c r="O254" s="1"/>
      <c r="R254" s="4"/>
      <c r="S254" s="1"/>
    </row>
    <row r="255" spans="5:19" ht="12.75" x14ac:dyDescent="0.2">
      <c r="E255" s="1"/>
      <c r="J255" s="1"/>
      <c r="M255" s="4"/>
      <c r="N255" s="4"/>
      <c r="O255" s="1"/>
      <c r="R255" s="4"/>
      <c r="S255" s="1"/>
    </row>
    <row r="256" spans="5:19" ht="12.75" x14ac:dyDescent="0.2">
      <c r="E256" s="1"/>
      <c r="J256" s="1"/>
      <c r="M256" s="4"/>
      <c r="N256" s="4"/>
      <c r="O256" s="1"/>
      <c r="R256" s="4"/>
      <c r="S256" s="1"/>
    </row>
    <row r="257" spans="5:19" ht="12.75" x14ac:dyDescent="0.2">
      <c r="E257" s="1"/>
      <c r="J257" s="1"/>
      <c r="M257" s="4"/>
      <c r="N257" s="4"/>
      <c r="O257" s="1"/>
      <c r="R257" s="4"/>
      <c r="S257" s="1"/>
    </row>
    <row r="258" spans="5:19" ht="12.75" x14ac:dyDescent="0.2">
      <c r="E258" s="1"/>
      <c r="J258" s="1"/>
      <c r="M258" s="4"/>
      <c r="N258" s="4"/>
      <c r="O258" s="1"/>
      <c r="R258" s="4"/>
      <c r="S258" s="1"/>
    </row>
    <row r="259" spans="5:19" ht="12.75" x14ac:dyDescent="0.2">
      <c r="E259" s="1"/>
      <c r="J259" s="1"/>
      <c r="M259" s="4"/>
      <c r="N259" s="4"/>
      <c r="O259" s="1"/>
      <c r="R259" s="4"/>
      <c r="S259" s="1"/>
    </row>
    <row r="260" spans="5:19" ht="12.75" x14ac:dyDescent="0.2">
      <c r="E260" s="1"/>
      <c r="J260" s="1"/>
      <c r="M260" s="4"/>
      <c r="N260" s="4"/>
      <c r="O260" s="1"/>
      <c r="R260" s="4"/>
      <c r="S260" s="1"/>
    </row>
    <row r="261" spans="5:19" ht="12.75" x14ac:dyDescent="0.2">
      <c r="E261" s="1"/>
      <c r="J261" s="1"/>
      <c r="M261" s="4"/>
      <c r="N261" s="4"/>
      <c r="O261" s="1"/>
      <c r="R261" s="4"/>
      <c r="S261" s="1"/>
    </row>
    <row r="262" spans="5:19" ht="12.75" x14ac:dyDescent="0.2">
      <c r="E262" s="1"/>
      <c r="J262" s="1"/>
      <c r="M262" s="4"/>
      <c r="N262" s="4"/>
      <c r="O262" s="1"/>
      <c r="R262" s="4"/>
      <c r="S262" s="1"/>
    </row>
    <row r="263" spans="5:19" ht="12.75" x14ac:dyDescent="0.2">
      <c r="E263" s="1"/>
      <c r="J263" s="1"/>
      <c r="M263" s="4"/>
      <c r="N263" s="4"/>
      <c r="O263" s="1"/>
      <c r="R263" s="4"/>
      <c r="S263" s="1"/>
    </row>
    <row r="264" spans="5:19" ht="12.75" x14ac:dyDescent="0.2">
      <c r="E264" s="1"/>
      <c r="J264" s="1"/>
      <c r="M264" s="4"/>
      <c r="N264" s="4"/>
      <c r="O264" s="1"/>
      <c r="R264" s="4"/>
      <c r="S264" s="1"/>
    </row>
    <row r="265" spans="5:19" ht="12.75" x14ac:dyDescent="0.2">
      <c r="E265" s="1"/>
      <c r="J265" s="1"/>
      <c r="M265" s="4"/>
      <c r="N265" s="4"/>
      <c r="O265" s="1"/>
      <c r="R265" s="4"/>
      <c r="S265" s="1"/>
    </row>
    <row r="266" spans="5:19" ht="12.75" x14ac:dyDescent="0.2">
      <c r="E266" s="1"/>
      <c r="J266" s="1"/>
      <c r="M266" s="4"/>
      <c r="N266" s="4"/>
      <c r="O266" s="1"/>
      <c r="R266" s="4"/>
      <c r="S266" s="1"/>
    </row>
    <row r="267" spans="5:19" ht="12.75" x14ac:dyDescent="0.2">
      <c r="E267" s="1"/>
      <c r="J267" s="1"/>
      <c r="M267" s="4"/>
      <c r="N267" s="4"/>
      <c r="O267" s="1"/>
      <c r="R267" s="4"/>
      <c r="S267" s="1"/>
    </row>
    <row r="268" spans="5:19" ht="12.75" x14ac:dyDescent="0.2">
      <c r="E268" s="1"/>
      <c r="J268" s="1"/>
      <c r="M268" s="4"/>
      <c r="N268" s="4"/>
      <c r="O268" s="1"/>
      <c r="R268" s="4"/>
      <c r="S268" s="1"/>
    </row>
    <row r="269" spans="5:19" ht="12.75" x14ac:dyDescent="0.2">
      <c r="E269" s="1"/>
      <c r="J269" s="1"/>
      <c r="M269" s="4"/>
      <c r="N269" s="4"/>
      <c r="O269" s="1"/>
      <c r="R269" s="4"/>
      <c r="S269" s="1"/>
    </row>
    <row r="270" spans="5:19" ht="12.75" x14ac:dyDescent="0.2">
      <c r="E270" s="1"/>
      <c r="J270" s="1"/>
      <c r="M270" s="4"/>
      <c r="N270" s="4"/>
      <c r="O270" s="1"/>
      <c r="R270" s="4"/>
      <c r="S270" s="1"/>
    </row>
    <row r="271" spans="5:19" ht="12.75" x14ac:dyDescent="0.2">
      <c r="E271" s="1"/>
      <c r="J271" s="1"/>
      <c r="M271" s="4"/>
      <c r="N271" s="4"/>
      <c r="O271" s="1"/>
      <c r="R271" s="4"/>
      <c r="S271" s="1"/>
    </row>
    <row r="272" spans="5:19" ht="12.75" x14ac:dyDescent="0.2">
      <c r="E272" s="1"/>
      <c r="J272" s="1"/>
      <c r="M272" s="4"/>
      <c r="N272" s="4"/>
      <c r="O272" s="1"/>
      <c r="R272" s="4"/>
      <c r="S272" s="1"/>
    </row>
    <row r="273" spans="5:19" ht="12.75" x14ac:dyDescent="0.2">
      <c r="E273" s="1"/>
      <c r="J273" s="1"/>
      <c r="M273" s="4"/>
      <c r="N273" s="4"/>
      <c r="O273" s="1"/>
      <c r="R273" s="4"/>
      <c r="S273" s="1"/>
    </row>
    <row r="274" spans="5:19" ht="12.75" x14ac:dyDescent="0.2">
      <c r="E274" s="1"/>
      <c r="J274" s="1"/>
      <c r="M274" s="4"/>
      <c r="N274" s="4"/>
      <c r="O274" s="1"/>
      <c r="R274" s="4"/>
      <c r="S274" s="1"/>
    </row>
    <row r="275" spans="5:19" ht="12.75" x14ac:dyDescent="0.2">
      <c r="E275" s="1"/>
      <c r="J275" s="1"/>
      <c r="M275" s="4"/>
      <c r="N275" s="4"/>
      <c r="O275" s="1"/>
      <c r="R275" s="4"/>
      <c r="S275" s="1"/>
    </row>
    <row r="276" spans="5:19" ht="12.75" x14ac:dyDescent="0.2">
      <c r="E276" s="1"/>
      <c r="J276" s="1"/>
      <c r="M276" s="4"/>
      <c r="N276" s="4"/>
      <c r="O276" s="1"/>
      <c r="R276" s="4"/>
      <c r="S276" s="1"/>
    </row>
    <row r="277" spans="5:19" ht="12.75" x14ac:dyDescent="0.2">
      <c r="E277" s="1"/>
      <c r="J277" s="1"/>
      <c r="M277" s="4"/>
      <c r="N277" s="4"/>
      <c r="O277" s="1"/>
      <c r="R277" s="4"/>
      <c r="S277" s="1"/>
    </row>
    <row r="278" spans="5:19" ht="12.75" x14ac:dyDescent="0.2">
      <c r="E278" s="1"/>
      <c r="J278" s="1"/>
      <c r="M278" s="4"/>
      <c r="N278" s="4"/>
      <c r="O278" s="1"/>
      <c r="R278" s="4"/>
      <c r="S278" s="1"/>
    </row>
    <row r="279" spans="5:19" ht="12.75" x14ac:dyDescent="0.2">
      <c r="E279" s="1"/>
      <c r="J279" s="1"/>
      <c r="M279" s="4"/>
      <c r="N279" s="4"/>
      <c r="O279" s="1"/>
      <c r="R279" s="4"/>
      <c r="S279" s="1"/>
    </row>
    <row r="280" spans="5:19" ht="12.75" x14ac:dyDescent="0.2">
      <c r="E280" s="1"/>
      <c r="J280" s="1"/>
      <c r="M280" s="4"/>
      <c r="N280" s="4"/>
      <c r="O280" s="1"/>
      <c r="R280" s="4"/>
      <c r="S280" s="1"/>
    </row>
    <row r="281" spans="5:19" ht="12.75" x14ac:dyDescent="0.2">
      <c r="E281" s="1"/>
      <c r="J281" s="1"/>
      <c r="M281" s="4"/>
      <c r="N281" s="4"/>
      <c r="O281" s="1"/>
      <c r="R281" s="4"/>
      <c r="S281" s="1"/>
    </row>
    <row r="282" spans="5:19" ht="12.75" x14ac:dyDescent="0.2">
      <c r="E282" s="1"/>
      <c r="J282" s="1"/>
      <c r="M282" s="4"/>
      <c r="N282" s="4"/>
      <c r="O282" s="1"/>
      <c r="R282" s="4"/>
      <c r="S282" s="1"/>
    </row>
    <row r="283" spans="5:19" ht="12.75" x14ac:dyDescent="0.2">
      <c r="E283" s="1"/>
      <c r="J283" s="1"/>
      <c r="M283" s="4"/>
      <c r="N283" s="4"/>
      <c r="O283" s="1"/>
      <c r="R283" s="4"/>
      <c r="S283" s="1"/>
    </row>
    <row r="284" spans="5:19" ht="12.75" x14ac:dyDescent="0.2">
      <c r="E284" s="1"/>
      <c r="J284" s="1"/>
      <c r="M284" s="4"/>
      <c r="N284" s="4"/>
      <c r="O284" s="1"/>
      <c r="R284" s="4"/>
      <c r="S284" s="1"/>
    </row>
    <row r="285" spans="5:19" ht="12.75" x14ac:dyDescent="0.2">
      <c r="E285" s="1"/>
      <c r="J285" s="1"/>
      <c r="M285" s="4"/>
      <c r="N285" s="4"/>
      <c r="O285" s="1"/>
      <c r="R285" s="4"/>
      <c r="S285" s="1"/>
    </row>
    <row r="286" spans="5:19" ht="12.75" x14ac:dyDescent="0.2">
      <c r="E286" s="1"/>
      <c r="J286" s="1"/>
      <c r="M286" s="4"/>
      <c r="N286" s="4"/>
      <c r="O286" s="1"/>
      <c r="R286" s="4"/>
      <c r="S286" s="1"/>
    </row>
    <row r="287" spans="5:19" ht="12.75" x14ac:dyDescent="0.2">
      <c r="E287" s="1"/>
      <c r="J287" s="1"/>
      <c r="M287" s="4"/>
      <c r="N287" s="4"/>
      <c r="O287" s="1"/>
      <c r="R287" s="4"/>
      <c r="S287" s="1"/>
    </row>
    <row r="288" spans="5:19" ht="12.75" x14ac:dyDescent="0.2">
      <c r="E288" s="1"/>
      <c r="J288" s="1"/>
      <c r="M288" s="4"/>
      <c r="N288" s="4"/>
      <c r="O288" s="1"/>
      <c r="R288" s="4"/>
      <c r="S288" s="1"/>
    </row>
    <row r="289" spans="5:19" ht="12.75" x14ac:dyDescent="0.2">
      <c r="E289" s="1"/>
      <c r="J289" s="1"/>
      <c r="M289" s="4"/>
      <c r="N289" s="4"/>
      <c r="O289" s="1"/>
      <c r="R289" s="4"/>
      <c r="S289" s="1"/>
    </row>
    <row r="290" spans="5:19" ht="12.75" x14ac:dyDescent="0.2">
      <c r="E290" s="1"/>
      <c r="J290" s="1"/>
      <c r="M290" s="4"/>
      <c r="N290" s="4"/>
      <c r="O290" s="1"/>
      <c r="R290" s="4"/>
      <c r="S290" s="1"/>
    </row>
    <row r="291" spans="5:19" ht="12.75" x14ac:dyDescent="0.2">
      <c r="E291" s="1"/>
      <c r="J291" s="1"/>
      <c r="M291" s="4"/>
      <c r="N291" s="4"/>
      <c r="O291" s="1"/>
      <c r="R291" s="4"/>
      <c r="S291" s="1"/>
    </row>
    <row r="292" spans="5:19" ht="12.75" x14ac:dyDescent="0.2">
      <c r="E292" s="1"/>
      <c r="J292" s="1"/>
      <c r="M292" s="4"/>
      <c r="N292" s="4"/>
      <c r="O292" s="1"/>
      <c r="R292" s="4"/>
      <c r="S292" s="1"/>
    </row>
    <row r="293" spans="5:19" ht="12.75" x14ac:dyDescent="0.2">
      <c r="E293" s="1"/>
      <c r="J293" s="1"/>
      <c r="M293" s="4"/>
      <c r="N293" s="4"/>
      <c r="O293" s="1"/>
      <c r="R293" s="4"/>
      <c r="S293" s="1"/>
    </row>
    <row r="294" spans="5:19" ht="12.75" x14ac:dyDescent="0.2">
      <c r="E294" s="1"/>
      <c r="J294" s="1"/>
      <c r="M294" s="4"/>
      <c r="N294" s="4"/>
      <c r="O294" s="1"/>
      <c r="R294" s="4"/>
      <c r="S294" s="1"/>
    </row>
    <row r="295" spans="5:19" ht="12.75" x14ac:dyDescent="0.2">
      <c r="E295" s="1"/>
      <c r="J295" s="1"/>
      <c r="M295" s="4"/>
      <c r="N295" s="4"/>
      <c r="O295" s="1"/>
      <c r="R295" s="4"/>
      <c r="S295" s="1"/>
    </row>
    <row r="296" spans="5:19" ht="12.75" x14ac:dyDescent="0.2">
      <c r="E296" s="1"/>
      <c r="J296" s="1"/>
      <c r="M296" s="4"/>
      <c r="N296" s="4"/>
      <c r="O296" s="1"/>
      <c r="R296" s="4"/>
      <c r="S296" s="1"/>
    </row>
    <row r="297" spans="5:19" ht="12.75" x14ac:dyDescent="0.2">
      <c r="E297" s="1"/>
      <c r="J297" s="1"/>
      <c r="M297" s="4"/>
      <c r="N297" s="4"/>
      <c r="O297" s="1"/>
      <c r="R297" s="4"/>
      <c r="S297" s="1"/>
    </row>
    <row r="298" spans="5:19" ht="12.75" x14ac:dyDescent="0.2">
      <c r="E298" s="1"/>
      <c r="J298" s="1"/>
      <c r="M298" s="4"/>
      <c r="N298" s="4"/>
      <c r="O298" s="1"/>
      <c r="R298" s="4"/>
      <c r="S298" s="1"/>
    </row>
    <row r="299" spans="5:19" ht="12.75" x14ac:dyDescent="0.2">
      <c r="E299" s="1"/>
      <c r="J299" s="1"/>
      <c r="M299" s="4"/>
      <c r="N299" s="4"/>
      <c r="O299" s="1"/>
      <c r="R299" s="4"/>
      <c r="S299" s="1"/>
    </row>
    <row r="300" spans="5:19" ht="12.75" x14ac:dyDescent="0.2">
      <c r="E300" s="1"/>
      <c r="J300" s="1"/>
      <c r="M300" s="4"/>
      <c r="N300" s="4"/>
      <c r="O300" s="1"/>
      <c r="R300" s="4"/>
      <c r="S300" s="1"/>
    </row>
    <row r="301" spans="5:19" ht="12.75" x14ac:dyDescent="0.2">
      <c r="E301" s="1"/>
      <c r="J301" s="1"/>
      <c r="M301" s="4"/>
      <c r="N301" s="4"/>
      <c r="O301" s="1"/>
      <c r="R301" s="4"/>
      <c r="S301" s="1"/>
    </row>
    <row r="302" spans="5:19" ht="12.75" x14ac:dyDescent="0.2">
      <c r="E302" s="1"/>
      <c r="J302" s="1"/>
      <c r="M302" s="4"/>
      <c r="N302" s="4"/>
      <c r="O302" s="1"/>
      <c r="R302" s="4"/>
      <c r="S302" s="1"/>
    </row>
    <row r="303" spans="5:19" ht="12.75" x14ac:dyDescent="0.2">
      <c r="E303" s="1"/>
      <c r="J303" s="1"/>
      <c r="M303" s="4"/>
      <c r="N303" s="4"/>
      <c r="O303" s="1"/>
      <c r="R303" s="4"/>
      <c r="S303" s="1"/>
    </row>
    <row r="304" spans="5:19" ht="12.75" x14ac:dyDescent="0.2">
      <c r="E304" s="1"/>
      <c r="J304" s="1"/>
      <c r="M304" s="4"/>
      <c r="N304" s="4"/>
      <c r="O304" s="1"/>
      <c r="R304" s="4"/>
      <c r="S304" s="1"/>
    </row>
    <row r="305" spans="5:19" ht="12.75" x14ac:dyDescent="0.2">
      <c r="E305" s="1"/>
      <c r="J305" s="1"/>
      <c r="M305" s="4"/>
      <c r="N305" s="4"/>
      <c r="O305" s="1"/>
      <c r="R305" s="4"/>
      <c r="S305" s="1"/>
    </row>
    <row r="306" spans="5:19" ht="12.75" x14ac:dyDescent="0.2">
      <c r="E306" s="1"/>
      <c r="J306" s="1"/>
      <c r="M306" s="4"/>
      <c r="N306" s="4"/>
      <c r="O306" s="1"/>
      <c r="R306" s="4"/>
      <c r="S306" s="1"/>
    </row>
    <row r="307" spans="5:19" ht="12.75" x14ac:dyDescent="0.2">
      <c r="E307" s="1"/>
      <c r="J307" s="1"/>
      <c r="M307" s="4"/>
      <c r="N307" s="4"/>
      <c r="O307" s="1"/>
      <c r="R307" s="4"/>
      <c r="S307" s="1"/>
    </row>
    <row r="308" spans="5:19" ht="12.75" x14ac:dyDescent="0.2">
      <c r="E308" s="1"/>
      <c r="J308" s="1"/>
      <c r="M308" s="4"/>
      <c r="N308" s="4"/>
      <c r="O308" s="1"/>
      <c r="R308" s="4"/>
      <c r="S308" s="1"/>
    </row>
    <row r="309" spans="5:19" ht="12.75" x14ac:dyDescent="0.2">
      <c r="E309" s="1"/>
      <c r="J309" s="1"/>
      <c r="M309" s="4"/>
      <c r="N309" s="4"/>
      <c r="O309" s="1"/>
      <c r="R309" s="4"/>
      <c r="S309" s="1"/>
    </row>
    <row r="310" spans="5:19" ht="12.75" x14ac:dyDescent="0.2">
      <c r="E310" s="1"/>
      <c r="J310" s="1"/>
      <c r="M310" s="4"/>
      <c r="N310" s="4"/>
      <c r="O310" s="1"/>
      <c r="R310" s="4"/>
      <c r="S310" s="1"/>
    </row>
    <row r="311" spans="5:19" ht="12.75" x14ac:dyDescent="0.2">
      <c r="E311" s="1"/>
      <c r="J311" s="1"/>
      <c r="M311" s="4"/>
      <c r="N311" s="4"/>
      <c r="O311" s="1"/>
      <c r="R311" s="4"/>
      <c r="S311" s="1"/>
    </row>
    <row r="312" spans="5:19" ht="12.75" x14ac:dyDescent="0.2">
      <c r="E312" s="1"/>
      <c r="J312" s="1"/>
      <c r="M312" s="4"/>
      <c r="N312" s="4"/>
      <c r="O312" s="1"/>
      <c r="R312" s="4"/>
      <c r="S312" s="1"/>
    </row>
    <row r="313" spans="5:19" ht="12.75" x14ac:dyDescent="0.2">
      <c r="E313" s="1"/>
      <c r="J313" s="1"/>
      <c r="M313" s="4"/>
      <c r="N313" s="4"/>
      <c r="O313" s="1"/>
      <c r="R313" s="4"/>
      <c r="S313" s="1"/>
    </row>
    <row r="314" spans="5:19" ht="12.75" x14ac:dyDescent="0.2">
      <c r="E314" s="1"/>
      <c r="J314" s="1"/>
      <c r="M314" s="4"/>
      <c r="N314" s="4"/>
      <c r="O314" s="1"/>
      <c r="R314" s="4"/>
      <c r="S314" s="1"/>
    </row>
    <row r="315" spans="5:19" ht="12.75" x14ac:dyDescent="0.2">
      <c r="E315" s="1"/>
      <c r="J315" s="1"/>
      <c r="M315" s="4"/>
      <c r="N315" s="4"/>
      <c r="O315" s="1"/>
      <c r="R315" s="4"/>
      <c r="S315" s="1"/>
    </row>
    <row r="316" spans="5:19" ht="12.75" x14ac:dyDescent="0.2">
      <c r="E316" s="1"/>
      <c r="J316" s="1"/>
      <c r="M316" s="4"/>
      <c r="N316" s="4"/>
      <c r="O316" s="1"/>
      <c r="R316" s="4"/>
      <c r="S316" s="1"/>
    </row>
    <row r="317" spans="5:19" ht="12.75" x14ac:dyDescent="0.2">
      <c r="E317" s="1"/>
      <c r="J317" s="1"/>
      <c r="M317" s="4"/>
      <c r="N317" s="4"/>
      <c r="O317" s="1"/>
      <c r="R317" s="4"/>
      <c r="S317" s="1"/>
    </row>
    <row r="318" spans="5:19" ht="12.75" x14ac:dyDescent="0.2">
      <c r="E318" s="1"/>
      <c r="J318" s="1"/>
      <c r="M318" s="4"/>
      <c r="N318" s="4"/>
      <c r="O318" s="1"/>
      <c r="R318" s="4"/>
      <c r="S318" s="1"/>
    </row>
    <row r="319" spans="5:19" ht="12.75" x14ac:dyDescent="0.2">
      <c r="E319" s="1"/>
      <c r="J319" s="1"/>
      <c r="M319" s="4"/>
      <c r="N319" s="4"/>
      <c r="O319" s="1"/>
      <c r="R319" s="4"/>
      <c r="S319" s="1"/>
    </row>
    <row r="320" spans="5:19" ht="12.75" x14ac:dyDescent="0.2">
      <c r="E320" s="1"/>
      <c r="J320" s="1"/>
      <c r="M320" s="4"/>
      <c r="N320" s="4"/>
      <c r="O320" s="1"/>
      <c r="R320" s="4"/>
      <c r="S320" s="1"/>
    </row>
    <row r="321" spans="5:19" ht="12.75" x14ac:dyDescent="0.2">
      <c r="E321" s="1"/>
      <c r="J321" s="1"/>
      <c r="M321" s="4"/>
      <c r="N321" s="4"/>
      <c r="O321" s="1"/>
      <c r="R321" s="4"/>
      <c r="S321" s="1"/>
    </row>
    <row r="322" spans="5:19" ht="12.75" x14ac:dyDescent="0.2">
      <c r="E322" s="1"/>
      <c r="J322" s="1"/>
      <c r="M322" s="4"/>
      <c r="N322" s="4"/>
      <c r="O322" s="1"/>
      <c r="R322" s="4"/>
      <c r="S322" s="1"/>
    </row>
    <row r="323" spans="5:19" ht="12.75" x14ac:dyDescent="0.2">
      <c r="E323" s="1"/>
      <c r="J323" s="1"/>
      <c r="M323" s="4"/>
      <c r="N323" s="4"/>
      <c r="O323" s="1"/>
      <c r="R323" s="4"/>
      <c r="S323" s="1"/>
    </row>
    <row r="324" spans="5:19" ht="12.75" x14ac:dyDescent="0.2">
      <c r="E324" s="1"/>
      <c r="J324" s="1"/>
      <c r="M324" s="4"/>
      <c r="N324" s="4"/>
      <c r="O324" s="1"/>
      <c r="R324" s="4"/>
      <c r="S324" s="1"/>
    </row>
    <row r="325" spans="5:19" ht="12.75" x14ac:dyDescent="0.2">
      <c r="E325" s="1"/>
      <c r="J325" s="1"/>
      <c r="M325" s="4"/>
      <c r="N325" s="4"/>
      <c r="O325" s="1"/>
      <c r="R325" s="4"/>
      <c r="S325" s="1"/>
    </row>
    <row r="326" spans="5:19" ht="12.75" x14ac:dyDescent="0.2">
      <c r="E326" s="1"/>
      <c r="J326" s="1"/>
      <c r="M326" s="4"/>
      <c r="N326" s="4"/>
      <c r="O326" s="1"/>
      <c r="R326" s="4"/>
      <c r="S326" s="1"/>
    </row>
    <row r="327" spans="5:19" ht="12.75" x14ac:dyDescent="0.2">
      <c r="E327" s="1"/>
      <c r="J327" s="1"/>
      <c r="M327" s="4"/>
      <c r="N327" s="4"/>
      <c r="O327" s="1"/>
      <c r="R327" s="4"/>
      <c r="S327" s="1"/>
    </row>
    <row r="328" spans="5:19" ht="12.75" x14ac:dyDescent="0.2">
      <c r="E328" s="1"/>
      <c r="J328" s="1"/>
      <c r="M328" s="4"/>
      <c r="N328" s="4"/>
      <c r="O328" s="1"/>
      <c r="R328" s="4"/>
      <c r="S328" s="1"/>
    </row>
    <row r="329" spans="5:19" ht="12.75" x14ac:dyDescent="0.2">
      <c r="E329" s="1"/>
      <c r="J329" s="1"/>
      <c r="M329" s="4"/>
      <c r="N329" s="4"/>
      <c r="O329" s="1"/>
      <c r="R329" s="4"/>
      <c r="S329" s="1"/>
    </row>
    <row r="330" spans="5:19" ht="12.75" x14ac:dyDescent="0.2">
      <c r="E330" s="1"/>
      <c r="J330" s="1"/>
      <c r="M330" s="4"/>
      <c r="N330" s="4"/>
      <c r="O330" s="1"/>
      <c r="R330" s="4"/>
      <c r="S330" s="1"/>
    </row>
    <row r="331" spans="5:19" ht="12.75" x14ac:dyDescent="0.2">
      <c r="E331" s="1"/>
      <c r="J331" s="1"/>
      <c r="M331" s="4"/>
      <c r="N331" s="4"/>
      <c r="O331" s="1"/>
      <c r="R331" s="4"/>
      <c r="S331" s="1"/>
    </row>
    <row r="332" spans="5:19" ht="12.75" x14ac:dyDescent="0.2">
      <c r="E332" s="1"/>
      <c r="J332" s="1"/>
      <c r="M332" s="4"/>
      <c r="N332" s="4"/>
      <c r="O332" s="1"/>
      <c r="R332" s="4"/>
      <c r="S332" s="1"/>
    </row>
    <row r="333" spans="5:19" ht="12.75" x14ac:dyDescent="0.2">
      <c r="E333" s="1"/>
      <c r="J333" s="1"/>
      <c r="M333" s="4"/>
      <c r="N333" s="4"/>
      <c r="O333" s="1"/>
      <c r="R333" s="4"/>
      <c r="S333" s="1"/>
    </row>
    <row r="334" spans="5:19" ht="12.75" x14ac:dyDescent="0.2">
      <c r="E334" s="1"/>
      <c r="J334" s="1"/>
      <c r="M334" s="4"/>
      <c r="N334" s="4"/>
      <c r="O334" s="1"/>
      <c r="R334" s="4"/>
      <c r="S334" s="1"/>
    </row>
    <row r="335" spans="5:19" ht="12.75" x14ac:dyDescent="0.2">
      <c r="E335" s="1"/>
      <c r="J335" s="1"/>
      <c r="M335" s="4"/>
      <c r="N335" s="4"/>
      <c r="O335" s="1"/>
      <c r="R335" s="4"/>
      <c r="S335" s="1"/>
    </row>
    <row r="336" spans="5:19" ht="12.75" x14ac:dyDescent="0.2">
      <c r="E336" s="1"/>
      <c r="J336" s="1"/>
      <c r="M336" s="4"/>
      <c r="N336" s="4"/>
      <c r="O336" s="1"/>
      <c r="R336" s="4"/>
      <c r="S336" s="1"/>
    </row>
    <row r="337" spans="5:19" ht="12.75" x14ac:dyDescent="0.2">
      <c r="E337" s="1"/>
      <c r="J337" s="1"/>
      <c r="M337" s="4"/>
      <c r="N337" s="4"/>
      <c r="O337" s="1"/>
      <c r="R337" s="4"/>
      <c r="S337" s="1"/>
    </row>
    <row r="338" spans="5:19" ht="12.75" x14ac:dyDescent="0.2">
      <c r="E338" s="1"/>
      <c r="J338" s="1"/>
      <c r="M338" s="4"/>
      <c r="N338" s="4"/>
      <c r="O338" s="1"/>
      <c r="R338" s="4"/>
      <c r="S338" s="1"/>
    </row>
    <row r="339" spans="5:19" ht="12.75" x14ac:dyDescent="0.2">
      <c r="E339" s="1"/>
      <c r="J339" s="1"/>
      <c r="M339" s="4"/>
      <c r="N339" s="4"/>
      <c r="O339" s="1"/>
      <c r="R339" s="4"/>
      <c r="S339" s="1"/>
    </row>
    <row r="340" spans="5:19" ht="12.75" x14ac:dyDescent="0.2">
      <c r="E340" s="1"/>
      <c r="J340" s="1"/>
      <c r="M340" s="4"/>
      <c r="N340" s="4"/>
      <c r="O340" s="1"/>
      <c r="R340" s="4"/>
      <c r="S340" s="1"/>
    </row>
    <row r="341" spans="5:19" ht="12.75" x14ac:dyDescent="0.2">
      <c r="E341" s="1"/>
      <c r="J341" s="1"/>
      <c r="M341" s="4"/>
      <c r="N341" s="4"/>
      <c r="O341" s="1"/>
      <c r="R341" s="4"/>
      <c r="S341" s="1"/>
    </row>
    <row r="342" spans="5:19" ht="12.75" x14ac:dyDescent="0.2">
      <c r="E342" s="1"/>
      <c r="J342" s="1"/>
      <c r="M342" s="4"/>
      <c r="N342" s="4"/>
      <c r="O342" s="1"/>
      <c r="R342" s="4"/>
      <c r="S342" s="1"/>
    </row>
    <row r="343" spans="5:19" ht="12.75" x14ac:dyDescent="0.2">
      <c r="E343" s="1"/>
      <c r="J343" s="1"/>
      <c r="M343" s="4"/>
      <c r="N343" s="4"/>
      <c r="O343" s="1"/>
      <c r="R343" s="4"/>
      <c r="S343" s="1"/>
    </row>
    <row r="344" spans="5:19" ht="12.75" x14ac:dyDescent="0.2">
      <c r="E344" s="1"/>
      <c r="J344" s="1"/>
      <c r="M344" s="4"/>
      <c r="N344" s="4"/>
      <c r="O344" s="1"/>
      <c r="R344" s="4"/>
      <c r="S344" s="1"/>
    </row>
    <row r="345" spans="5:19" ht="12.75" x14ac:dyDescent="0.2">
      <c r="E345" s="1"/>
      <c r="J345" s="1"/>
      <c r="M345" s="4"/>
      <c r="N345" s="4"/>
      <c r="O345" s="1"/>
      <c r="R345" s="4"/>
      <c r="S345" s="1"/>
    </row>
    <row r="346" spans="5:19" ht="12.75" x14ac:dyDescent="0.2">
      <c r="E346" s="1"/>
      <c r="J346" s="1"/>
      <c r="M346" s="4"/>
      <c r="N346" s="4"/>
      <c r="O346" s="1"/>
      <c r="R346" s="4"/>
      <c r="S346" s="1"/>
    </row>
    <row r="347" spans="5:19" ht="12.75" x14ac:dyDescent="0.2">
      <c r="E347" s="1"/>
      <c r="J347" s="1"/>
      <c r="M347" s="4"/>
      <c r="N347" s="4"/>
      <c r="O347" s="1"/>
      <c r="R347" s="4"/>
      <c r="S347" s="1"/>
    </row>
    <row r="348" spans="5:19" ht="12.75" x14ac:dyDescent="0.2">
      <c r="E348" s="1"/>
      <c r="J348" s="1"/>
      <c r="M348" s="4"/>
      <c r="N348" s="4"/>
      <c r="O348" s="1"/>
      <c r="R348" s="4"/>
      <c r="S348" s="1"/>
    </row>
    <row r="349" spans="5:19" ht="12.75" x14ac:dyDescent="0.2">
      <c r="E349" s="1"/>
      <c r="J349" s="1"/>
      <c r="M349" s="4"/>
      <c r="N349" s="4"/>
      <c r="O349" s="1"/>
      <c r="R349" s="4"/>
      <c r="S349" s="1"/>
    </row>
    <row r="350" spans="5:19" ht="12.75" x14ac:dyDescent="0.2">
      <c r="E350" s="1"/>
      <c r="J350" s="1"/>
      <c r="M350" s="4"/>
      <c r="N350" s="4"/>
      <c r="O350" s="1"/>
      <c r="R350" s="4"/>
      <c r="S350" s="1"/>
    </row>
    <row r="351" spans="5:19" ht="12.75" x14ac:dyDescent="0.2">
      <c r="E351" s="1"/>
      <c r="J351" s="1"/>
      <c r="M351" s="4"/>
      <c r="N351" s="4"/>
      <c r="O351" s="1"/>
      <c r="R351" s="4"/>
      <c r="S351" s="1"/>
    </row>
    <row r="352" spans="5:19" ht="12.75" x14ac:dyDescent="0.2">
      <c r="E352" s="1"/>
      <c r="J352" s="1"/>
      <c r="M352" s="4"/>
      <c r="N352" s="4"/>
      <c r="O352" s="1"/>
      <c r="R352" s="4"/>
      <c r="S352" s="1"/>
    </row>
    <row r="353" spans="5:19" ht="12.75" x14ac:dyDescent="0.2">
      <c r="E353" s="1"/>
      <c r="J353" s="1"/>
      <c r="M353" s="4"/>
      <c r="N353" s="4"/>
      <c r="O353" s="1"/>
      <c r="R353" s="4"/>
      <c r="S353" s="1"/>
    </row>
    <row r="354" spans="5:19" ht="12.75" x14ac:dyDescent="0.2">
      <c r="E354" s="1"/>
      <c r="J354" s="1"/>
      <c r="M354" s="4"/>
      <c r="N354" s="4"/>
      <c r="O354" s="1"/>
      <c r="R354" s="4"/>
      <c r="S354" s="1"/>
    </row>
    <row r="355" spans="5:19" ht="12.75" x14ac:dyDescent="0.2">
      <c r="E355" s="1"/>
      <c r="J355" s="1"/>
      <c r="M355" s="4"/>
      <c r="N355" s="4"/>
      <c r="O355" s="1"/>
      <c r="R355" s="4"/>
      <c r="S355" s="1"/>
    </row>
    <row r="356" spans="5:19" ht="12.75" x14ac:dyDescent="0.2">
      <c r="E356" s="1"/>
      <c r="J356" s="1"/>
      <c r="M356" s="4"/>
      <c r="N356" s="4"/>
      <c r="O356" s="1"/>
      <c r="R356" s="4"/>
      <c r="S356" s="1"/>
    </row>
    <row r="357" spans="5:19" ht="12.75" x14ac:dyDescent="0.2">
      <c r="E357" s="1"/>
      <c r="J357" s="1"/>
      <c r="M357" s="4"/>
      <c r="N357" s="4"/>
      <c r="O357" s="1"/>
      <c r="R357" s="4"/>
      <c r="S357" s="1"/>
    </row>
    <row r="358" spans="5:19" ht="12.75" x14ac:dyDescent="0.2">
      <c r="E358" s="1"/>
      <c r="J358" s="1"/>
      <c r="M358" s="4"/>
      <c r="N358" s="4"/>
      <c r="O358" s="1"/>
      <c r="R358" s="4"/>
      <c r="S358" s="1"/>
    </row>
    <row r="359" spans="5:19" ht="12.75" x14ac:dyDescent="0.2">
      <c r="E359" s="1"/>
      <c r="J359" s="1"/>
      <c r="M359" s="4"/>
      <c r="N359" s="4"/>
      <c r="O359" s="1"/>
      <c r="R359" s="4"/>
      <c r="S359" s="1"/>
    </row>
    <row r="360" spans="5:19" ht="12.75" x14ac:dyDescent="0.2">
      <c r="E360" s="1"/>
      <c r="J360" s="1"/>
      <c r="M360" s="4"/>
      <c r="N360" s="4"/>
      <c r="O360" s="1"/>
      <c r="R360" s="4"/>
      <c r="S360" s="1"/>
    </row>
    <row r="361" spans="5:19" ht="12.75" x14ac:dyDescent="0.2">
      <c r="E361" s="1"/>
      <c r="J361" s="1"/>
      <c r="M361" s="4"/>
      <c r="N361" s="4"/>
      <c r="O361" s="1"/>
      <c r="R361" s="4"/>
      <c r="S361" s="1"/>
    </row>
    <row r="362" spans="5:19" ht="12.75" x14ac:dyDescent="0.2">
      <c r="E362" s="1"/>
      <c r="J362" s="1"/>
      <c r="M362" s="4"/>
      <c r="N362" s="4"/>
      <c r="O362" s="1"/>
      <c r="R362" s="4"/>
      <c r="S362" s="1"/>
    </row>
    <row r="363" spans="5:19" ht="12.75" x14ac:dyDescent="0.2">
      <c r="E363" s="1"/>
      <c r="J363" s="1"/>
      <c r="M363" s="4"/>
      <c r="N363" s="4"/>
      <c r="O363" s="1"/>
      <c r="R363" s="4"/>
      <c r="S363" s="1"/>
    </row>
    <row r="364" spans="5:19" ht="12.75" x14ac:dyDescent="0.2">
      <c r="E364" s="1"/>
      <c r="J364" s="1"/>
      <c r="M364" s="4"/>
      <c r="N364" s="4"/>
      <c r="O364" s="1"/>
      <c r="R364" s="4"/>
      <c r="S364" s="1"/>
    </row>
    <row r="365" spans="5:19" ht="12.75" x14ac:dyDescent="0.2">
      <c r="E365" s="1"/>
      <c r="J365" s="1"/>
      <c r="M365" s="4"/>
      <c r="N365" s="4"/>
      <c r="O365" s="1"/>
      <c r="R365" s="4"/>
      <c r="S365" s="1"/>
    </row>
    <row r="366" spans="5:19" ht="12.75" x14ac:dyDescent="0.2">
      <c r="E366" s="1"/>
      <c r="J366" s="1"/>
      <c r="M366" s="4"/>
      <c r="N366" s="4"/>
      <c r="O366" s="1"/>
      <c r="R366" s="4"/>
      <c r="S366" s="1"/>
    </row>
    <row r="367" spans="5:19" ht="12.75" x14ac:dyDescent="0.2">
      <c r="E367" s="1"/>
      <c r="J367" s="1"/>
      <c r="M367" s="4"/>
      <c r="N367" s="4"/>
      <c r="O367" s="1"/>
      <c r="R367" s="4"/>
      <c r="S367" s="1"/>
    </row>
    <row r="368" spans="5:19" ht="12.75" x14ac:dyDescent="0.2">
      <c r="E368" s="1"/>
      <c r="J368" s="1"/>
      <c r="M368" s="4"/>
      <c r="N368" s="4"/>
      <c r="O368" s="1"/>
      <c r="R368" s="4"/>
      <c r="S368" s="1"/>
    </row>
    <row r="369" spans="5:19" ht="12.75" x14ac:dyDescent="0.2">
      <c r="E369" s="1"/>
      <c r="J369" s="1"/>
      <c r="M369" s="4"/>
      <c r="N369" s="4"/>
      <c r="O369" s="1"/>
      <c r="R369" s="4"/>
      <c r="S369" s="1"/>
    </row>
    <row r="370" spans="5:19" ht="12.75" x14ac:dyDescent="0.2">
      <c r="E370" s="1"/>
      <c r="J370" s="1"/>
      <c r="M370" s="4"/>
      <c r="N370" s="4"/>
      <c r="O370" s="1"/>
      <c r="R370" s="4"/>
      <c r="S370" s="1"/>
    </row>
    <row r="371" spans="5:19" ht="12.75" x14ac:dyDescent="0.2">
      <c r="E371" s="1"/>
      <c r="J371" s="1"/>
      <c r="M371" s="4"/>
      <c r="N371" s="4"/>
      <c r="O371" s="1"/>
      <c r="R371" s="4"/>
      <c r="S371" s="1"/>
    </row>
    <row r="372" spans="5:19" ht="12.75" x14ac:dyDescent="0.2">
      <c r="E372" s="1"/>
      <c r="J372" s="1"/>
      <c r="M372" s="4"/>
      <c r="N372" s="4"/>
      <c r="O372" s="1"/>
      <c r="R372" s="4"/>
      <c r="S372" s="1"/>
    </row>
    <row r="373" spans="5:19" ht="12.75" x14ac:dyDescent="0.2">
      <c r="E373" s="1"/>
      <c r="J373" s="1"/>
      <c r="M373" s="4"/>
      <c r="N373" s="4"/>
      <c r="O373" s="1"/>
      <c r="R373" s="4"/>
      <c r="S373" s="1"/>
    </row>
    <row r="374" spans="5:19" ht="12.75" x14ac:dyDescent="0.2">
      <c r="E374" s="1"/>
      <c r="J374" s="1"/>
      <c r="M374" s="4"/>
      <c r="N374" s="4"/>
      <c r="O374" s="1"/>
      <c r="R374" s="4"/>
      <c r="S374" s="1"/>
    </row>
    <row r="375" spans="5:19" ht="12.75" x14ac:dyDescent="0.2">
      <c r="E375" s="1"/>
      <c r="J375" s="1"/>
      <c r="M375" s="4"/>
      <c r="N375" s="4"/>
      <c r="O375" s="1"/>
      <c r="R375" s="4"/>
      <c r="S375" s="1"/>
    </row>
    <row r="376" spans="5:19" ht="12.75" x14ac:dyDescent="0.2">
      <c r="E376" s="1"/>
      <c r="J376" s="1"/>
      <c r="M376" s="4"/>
      <c r="N376" s="4"/>
      <c r="O376" s="1"/>
      <c r="R376" s="4"/>
      <c r="S376" s="1"/>
    </row>
    <row r="377" spans="5:19" ht="12.75" x14ac:dyDescent="0.2">
      <c r="E377" s="1"/>
      <c r="J377" s="1"/>
      <c r="M377" s="4"/>
      <c r="N377" s="4"/>
      <c r="O377" s="1"/>
      <c r="R377" s="4"/>
      <c r="S377" s="1"/>
    </row>
    <row r="378" spans="5:19" ht="12.75" x14ac:dyDescent="0.2">
      <c r="E378" s="1"/>
      <c r="J378" s="1"/>
      <c r="M378" s="4"/>
      <c r="N378" s="4"/>
      <c r="O378" s="1"/>
      <c r="R378" s="4"/>
      <c r="S378" s="1"/>
    </row>
    <row r="379" spans="5:19" ht="12.75" x14ac:dyDescent="0.2">
      <c r="E379" s="1"/>
      <c r="J379" s="1"/>
      <c r="M379" s="4"/>
      <c r="N379" s="4"/>
      <c r="O379" s="1"/>
      <c r="R379" s="4"/>
      <c r="S379" s="1"/>
    </row>
    <row r="380" spans="5:19" ht="12.75" x14ac:dyDescent="0.2">
      <c r="E380" s="1"/>
      <c r="J380" s="1"/>
      <c r="M380" s="4"/>
      <c r="N380" s="4"/>
      <c r="O380" s="1"/>
      <c r="R380" s="4"/>
      <c r="S380" s="1"/>
    </row>
    <row r="381" spans="5:19" ht="12.75" x14ac:dyDescent="0.2">
      <c r="E381" s="1"/>
      <c r="J381" s="1"/>
      <c r="M381" s="4"/>
      <c r="N381" s="4"/>
      <c r="O381" s="1"/>
      <c r="R381" s="4"/>
      <c r="S381" s="1"/>
    </row>
    <row r="382" spans="5:19" ht="12.75" x14ac:dyDescent="0.2">
      <c r="E382" s="1"/>
      <c r="J382" s="1"/>
      <c r="M382" s="4"/>
      <c r="N382" s="4"/>
      <c r="O382" s="1"/>
      <c r="R382" s="4"/>
      <c r="S382" s="1"/>
    </row>
    <row r="383" spans="5:19" ht="12.75" x14ac:dyDescent="0.2">
      <c r="E383" s="1"/>
      <c r="J383" s="1"/>
      <c r="M383" s="4"/>
      <c r="N383" s="4"/>
      <c r="O383" s="1"/>
      <c r="R383" s="4"/>
      <c r="S383" s="1"/>
    </row>
    <row r="384" spans="5:19" ht="12.75" x14ac:dyDescent="0.2">
      <c r="E384" s="1"/>
      <c r="J384" s="1"/>
      <c r="M384" s="4"/>
      <c r="N384" s="4"/>
      <c r="O384" s="1"/>
      <c r="R384" s="4"/>
      <c r="S384" s="1"/>
    </row>
    <row r="385" spans="5:19" ht="12.75" x14ac:dyDescent="0.2">
      <c r="E385" s="1"/>
      <c r="J385" s="1"/>
      <c r="M385" s="4"/>
      <c r="N385" s="4"/>
      <c r="O385" s="1"/>
      <c r="R385" s="4"/>
      <c r="S385" s="1"/>
    </row>
    <row r="386" spans="5:19" ht="12.75" x14ac:dyDescent="0.2">
      <c r="E386" s="1"/>
      <c r="J386" s="1"/>
      <c r="M386" s="4"/>
      <c r="N386" s="4"/>
      <c r="O386" s="1"/>
      <c r="R386" s="4"/>
      <c r="S386" s="1"/>
    </row>
    <row r="387" spans="5:19" ht="12.75" x14ac:dyDescent="0.2">
      <c r="E387" s="1"/>
      <c r="J387" s="1"/>
      <c r="M387" s="4"/>
      <c r="N387" s="4"/>
      <c r="O387" s="1"/>
      <c r="R387" s="4"/>
      <c r="S387" s="1"/>
    </row>
    <row r="388" spans="5:19" ht="12.75" x14ac:dyDescent="0.2">
      <c r="E388" s="1"/>
      <c r="J388" s="1"/>
      <c r="M388" s="4"/>
      <c r="N388" s="4"/>
      <c r="O388" s="1"/>
      <c r="R388" s="4"/>
      <c r="S388" s="1"/>
    </row>
    <row r="389" spans="5:19" ht="12.75" x14ac:dyDescent="0.2">
      <c r="E389" s="1"/>
      <c r="J389" s="1"/>
      <c r="M389" s="4"/>
      <c r="N389" s="4"/>
      <c r="O389" s="1"/>
      <c r="R389" s="4"/>
      <c r="S389" s="1"/>
    </row>
    <row r="390" spans="5:19" ht="12.75" x14ac:dyDescent="0.2">
      <c r="E390" s="1"/>
      <c r="J390" s="1"/>
      <c r="M390" s="4"/>
      <c r="N390" s="4"/>
      <c r="O390" s="1"/>
      <c r="R390" s="4"/>
      <c r="S390" s="1"/>
    </row>
    <row r="391" spans="5:19" ht="12.75" x14ac:dyDescent="0.2">
      <c r="E391" s="1"/>
      <c r="J391" s="1"/>
      <c r="M391" s="4"/>
      <c r="N391" s="4"/>
      <c r="O391" s="1"/>
      <c r="R391" s="4"/>
      <c r="S391" s="1"/>
    </row>
    <row r="392" spans="5:19" ht="12.75" x14ac:dyDescent="0.2">
      <c r="E392" s="1"/>
      <c r="J392" s="1"/>
      <c r="M392" s="4"/>
      <c r="N392" s="4"/>
      <c r="O392" s="1"/>
      <c r="R392" s="4"/>
      <c r="S392" s="1"/>
    </row>
    <row r="393" spans="5:19" ht="12.75" x14ac:dyDescent="0.2">
      <c r="E393" s="1"/>
      <c r="J393" s="1"/>
      <c r="M393" s="4"/>
      <c r="N393" s="4"/>
      <c r="O393" s="1"/>
      <c r="R393" s="4"/>
      <c r="S393" s="1"/>
    </row>
    <row r="394" spans="5:19" ht="12.75" x14ac:dyDescent="0.2">
      <c r="E394" s="1"/>
      <c r="J394" s="1"/>
      <c r="M394" s="4"/>
      <c r="N394" s="4"/>
      <c r="O394" s="1"/>
      <c r="R394" s="4"/>
      <c r="S394" s="1"/>
    </row>
    <row r="395" spans="5:19" ht="12.75" x14ac:dyDescent="0.2">
      <c r="E395" s="1"/>
      <c r="J395" s="1"/>
      <c r="M395" s="4"/>
      <c r="N395" s="4"/>
      <c r="O395" s="1"/>
      <c r="R395" s="4"/>
      <c r="S395" s="1"/>
    </row>
    <row r="396" spans="5:19" ht="12.75" x14ac:dyDescent="0.2">
      <c r="E396" s="1"/>
      <c r="J396" s="1"/>
      <c r="M396" s="4"/>
      <c r="N396" s="4"/>
      <c r="O396" s="1"/>
      <c r="R396" s="4"/>
      <c r="S396" s="1"/>
    </row>
    <row r="397" spans="5:19" ht="12.75" x14ac:dyDescent="0.2">
      <c r="E397" s="1"/>
      <c r="J397" s="1"/>
      <c r="M397" s="4"/>
      <c r="N397" s="4"/>
      <c r="O397" s="1"/>
      <c r="R397" s="4"/>
      <c r="S397" s="1"/>
    </row>
    <row r="398" spans="5:19" ht="12.75" x14ac:dyDescent="0.2">
      <c r="E398" s="1"/>
      <c r="J398" s="1"/>
      <c r="M398" s="4"/>
      <c r="N398" s="4"/>
      <c r="O398" s="1"/>
      <c r="R398" s="4"/>
      <c r="S398" s="1"/>
    </row>
    <row r="399" spans="5:19" ht="12.75" x14ac:dyDescent="0.2">
      <c r="E399" s="1"/>
      <c r="J399" s="1"/>
      <c r="M399" s="4"/>
      <c r="N399" s="4"/>
      <c r="O399" s="1"/>
      <c r="R399" s="4"/>
      <c r="S399" s="1"/>
    </row>
    <row r="400" spans="5:19" ht="12.75" x14ac:dyDescent="0.2">
      <c r="E400" s="1"/>
      <c r="J400" s="1"/>
      <c r="M400" s="4"/>
      <c r="N400" s="4"/>
      <c r="O400" s="1"/>
      <c r="R400" s="4"/>
      <c r="S400" s="1"/>
    </row>
    <row r="401" spans="5:19" ht="12.75" x14ac:dyDescent="0.2">
      <c r="E401" s="1"/>
      <c r="J401" s="1"/>
      <c r="M401" s="4"/>
      <c r="N401" s="4"/>
      <c r="O401" s="1"/>
      <c r="R401" s="4"/>
      <c r="S401" s="1"/>
    </row>
    <row r="402" spans="5:19" ht="12.75" x14ac:dyDescent="0.2">
      <c r="E402" s="1"/>
      <c r="J402" s="1"/>
      <c r="M402" s="4"/>
      <c r="N402" s="4"/>
      <c r="O402" s="1"/>
      <c r="R402" s="4"/>
      <c r="S402" s="1"/>
    </row>
    <row r="403" spans="5:19" ht="12.75" x14ac:dyDescent="0.2">
      <c r="E403" s="1"/>
      <c r="J403" s="1"/>
      <c r="M403" s="4"/>
      <c r="N403" s="4"/>
      <c r="O403" s="1"/>
      <c r="R403" s="4"/>
      <c r="S403" s="1"/>
    </row>
    <row r="404" spans="5:19" ht="12.75" x14ac:dyDescent="0.2">
      <c r="E404" s="1"/>
      <c r="J404" s="1"/>
      <c r="M404" s="4"/>
      <c r="N404" s="4"/>
      <c r="O404" s="1"/>
      <c r="R404" s="4"/>
      <c r="S404" s="1"/>
    </row>
    <row r="405" spans="5:19" ht="12.75" x14ac:dyDescent="0.2">
      <c r="E405" s="1"/>
      <c r="J405" s="1"/>
      <c r="M405" s="4"/>
      <c r="N405" s="4"/>
      <c r="O405" s="1"/>
      <c r="R405" s="4"/>
      <c r="S405" s="1"/>
    </row>
    <row r="406" spans="5:19" ht="12.75" x14ac:dyDescent="0.2">
      <c r="E406" s="1"/>
      <c r="J406" s="1"/>
      <c r="M406" s="4"/>
      <c r="N406" s="4"/>
      <c r="O406" s="1"/>
      <c r="R406" s="4"/>
      <c r="S406" s="1"/>
    </row>
    <row r="407" spans="5:19" ht="12.75" x14ac:dyDescent="0.2">
      <c r="E407" s="1"/>
      <c r="J407" s="1"/>
      <c r="M407" s="4"/>
      <c r="N407" s="4"/>
      <c r="O407" s="1"/>
      <c r="R407" s="4"/>
      <c r="S407" s="1"/>
    </row>
    <row r="408" spans="5:19" ht="12.75" x14ac:dyDescent="0.2">
      <c r="E408" s="1"/>
      <c r="J408" s="1"/>
      <c r="M408" s="4"/>
      <c r="N408" s="4"/>
      <c r="O408" s="1"/>
      <c r="R408" s="4"/>
      <c r="S408" s="1"/>
    </row>
    <row r="409" spans="5:19" ht="12.75" x14ac:dyDescent="0.2">
      <c r="E409" s="1"/>
      <c r="J409" s="1"/>
      <c r="M409" s="4"/>
      <c r="N409" s="4"/>
      <c r="O409" s="1"/>
      <c r="R409" s="4"/>
      <c r="S409" s="1"/>
    </row>
    <row r="410" spans="5:19" ht="12.75" x14ac:dyDescent="0.2">
      <c r="E410" s="1"/>
      <c r="J410" s="1"/>
      <c r="M410" s="4"/>
      <c r="N410" s="4"/>
      <c r="O410" s="1"/>
      <c r="R410" s="4"/>
      <c r="S410" s="1"/>
    </row>
    <row r="411" spans="5:19" ht="12.75" x14ac:dyDescent="0.2">
      <c r="E411" s="1"/>
      <c r="J411" s="1"/>
      <c r="M411" s="4"/>
      <c r="N411" s="4"/>
      <c r="O411" s="1"/>
      <c r="R411" s="4"/>
      <c r="S411" s="1"/>
    </row>
    <row r="412" spans="5:19" ht="12.75" x14ac:dyDescent="0.2">
      <c r="E412" s="1"/>
      <c r="J412" s="1"/>
      <c r="M412" s="4"/>
      <c r="N412" s="4"/>
      <c r="O412" s="1"/>
      <c r="R412" s="4"/>
      <c r="S412" s="1"/>
    </row>
    <row r="413" spans="5:19" ht="12.75" x14ac:dyDescent="0.2">
      <c r="E413" s="1"/>
      <c r="J413" s="1"/>
      <c r="M413" s="4"/>
      <c r="N413" s="4"/>
      <c r="O413" s="1"/>
      <c r="R413" s="4"/>
      <c r="S413" s="1"/>
    </row>
    <row r="414" spans="5:19" ht="12.75" x14ac:dyDescent="0.2">
      <c r="E414" s="1"/>
      <c r="J414" s="1"/>
      <c r="M414" s="4"/>
      <c r="N414" s="4"/>
      <c r="O414" s="1"/>
      <c r="R414" s="4"/>
      <c r="S414" s="1"/>
    </row>
    <row r="415" spans="5:19" ht="12.75" x14ac:dyDescent="0.2">
      <c r="E415" s="1"/>
      <c r="J415" s="1"/>
      <c r="M415" s="4"/>
      <c r="N415" s="4"/>
      <c r="O415" s="1"/>
      <c r="R415" s="4"/>
      <c r="S415" s="1"/>
    </row>
    <row r="416" spans="5:19" ht="12.75" x14ac:dyDescent="0.2">
      <c r="E416" s="1"/>
      <c r="J416" s="1"/>
      <c r="M416" s="4"/>
      <c r="N416" s="4"/>
      <c r="O416" s="1"/>
      <c r="R416" s="4"/>
      <c r="S416" s="1"/>
    </row>
    <row r="417" spans="5:19" ht="12.75" x14ac:dyDescent="0.2">
      <c r="E417" s="1"/>
      <c r="J417" s="1"/>
      <c r="M417" s="4"/>
      <c r="N417" s="4"/>
      <c r="O417" s="1"/>
      <c r="R417" s="4"/>
      <c r="S417" s="1"/>
    </row>
    <row r="418" spans="5:19" ht="12.75" x14ac:dyDescent="0.2">
      <c r="E418" s="1"/>
      <c r="J418" s="1"/>
      <c r="M418" s="4"/>
      <c r="N418" s="4"/>
      <c r="O418" s="1"/>
      <c r="R418" s="4"/>
      <c r="S418" s="1"/>
    </row>
    <row r="419" spans="5:19" ht="12.75" x14ac:dyDescent="0.2">
      <c r="E419" s="1"/>
      <c r="J419" s="1"/>
      <c r="M419" s="4"/>
      <c r="N419" s="4"/>
      <c r="O419" s="1"/>
      <c r="R419" s="4"/>
      <c r="S419" s="1"/>
    </row>
    <row r="420" spans="5:19" ht="12.75" x14ac:dyDescent="0.2">
      <c r="E420" s="1"/>
      <c r="J420" s="1"/>
      <c r="M420" s="4"/>
      <c r="N420" s="4"/>
      <c r="O420" s="1"/>
      <c r="R420" s="4"/>
      <c r="S420" s="1"/>
    </row>
    <row r="421" spans="5:19" ht="12.75" x14ac:dyDescent="0.2">
      <c r="E421" s="1"/>
      <c r="J421" s="1"/>
      <c r="M421" s="4"/>
      <c r="N421" s="4"/>
      <c r="O421" s="1"/>
      <c r="R421" s="4"/>
      <c r="S421" s="1"/>
    </row>
    <row r="422" spans="5:19" ht="12.75" x14ac:dyDescent="0.2">
      <c r="E422" s="1"/>
      <c r="J422" s="1"/>
      <c r="M422" s="4"/>
      <c r="N422" s="4"/>
      <c r="O422" s="1"/>
      <c r="R422" s="4"/>
      <c r="S422" s="1"/>
    </row>
    <row r="423" spans="5:19" ht="12.75" x14ac:dyDescent="0.2">
      <c r="E423" s="1"/>
      <c r="J423" s="1"/>
      <c r="M423" s="4"/>
      <c r="N423" s="4"/>
      <c r="O423" s="1"/>
      <c r="R423" s="4"/>
      <c r="S423" s="1"/>
    </row>
    <row r="424" spans="5:19" ht="12.75" x14ac:dyDescent="0.2">
      <c r="E424" s="1"/>
      <c r="J424" s="1"/>
      <c r="M424" s="4"/>
      <c r="N424" s="4"/>
      <c r="O424" s="1"/>
      <c r="R424" s="4"/>
      <c r="S424" s="1"/>
    </row>
    <row r="425" spans="5:19" ht="12.75" x14ac:dyDescent="0.2">
      <c r="E425" s="1"/>
      <c r="J425" s="1"/>
      <c r="M425" s="4"/>
      <c r="N425" s="4"/>
      <c r="O425" s="1"/>
      <c r="R425" s="4"/>
      <c r="S425" s="1"/>
    </row>
    <row r="426" spans="5:19" ht="12.75" x14ac:dyDescent="0.2">
      <c r="E426" s="1"/>
      <c r="J426" s="1"/>
      <c r="M426" s="4"/>
      <c r="N426" s="4"/>
      <c r="O426" s="1"/>
      <c r="R426" s="4"/>
      <c r="S426" s="1"/>
    </row>
    <row r="427" spans="5:19" ht="12.75" x14ac:dyDescent="0.2">
      <c r="E427" s="1"/>
      <c r="J427" s="1"/>
      <c r="M427" s="4"/>
      <c r="N427" s="4"/>
      <c r="O427" s="1"/>
      <c r="R427" s="4"/>
      <c r="S427" s="1"/>
    </row>
    <row r="428" spans="5:19" ht="12.75" x14ac:dyDescent="0.2">
      <c r="E428" s="1"/>
      <c r="J428" s="1"/>
      <c r="M428" s="4"/>
      <c r="N428" s="4"/>
      <c r="O428" s="1"/>
      <c r="R428" s="4"/>
      <c r="S428" s="1"/>
    </row>
    <row r="429" spans="5:19" ht="12.75" x14ac:dyDescent="0.2">
      <c r="E429" s="1"/>
      <c r="J429" s="1"/>
      <c r="M429" s="4"/>
      <c r="N429" s="4"/>
      <c r="O429" s="1"/>
      <c r="R429" s="4"/>
      <c r="S429" s="1"/>
    </row>
    <row r="430" spans="5:19" ht="12.75" x14ac:dyDescent="0.2">
      <c r="E430" s="1"/>
      <c r="J430" s="1"/>
      <c r="M430" s="4"/>
      <c r="N430" s="4"/>
      <c r="O430" s="1"/>
      <c r="R430" s="4"/>
      <c r="S430" s="1"/>
    </row>
    <row r="431" spans="5:19" ht="12.75" x14ac:dyDescent="0.2">
      <c r="E431" s="1"/>
      <c r="J431" s="1"/>
      <c r="M431" s="4"/>
      <c r="N431" s="4"/>
      <c r="O431" s="1"/>
      <c r="R431" s="4"/>
      <c r="S431" s="1"/>
    </row>
    <row r="432" spans="5:19" ht="12.75" x14ac:dyDescent="0.2">
      <c r="E432" s="1"/>
      <c r="J432" s="1"/>
      <c r="M432" s="4"/>
      <c r="N432" s="4"/>
      <c r="O432" s="1"/>
      <c r="R432" s="4"/>
      <c r="S432" s="1"/>
    </row>
    <row r="433" spans="5:19" ht="12.75" x14ac:dyDescent="0.2">
      <c r="E433" s="1"/>
      <c r="J433" s="1"/>
      <c r="M433" s="4"/>
      <c r="N433" s="4"/>
      <c r="O433" s="1"/>
      <c r="R433" s="4"/>
      <c r="S433" s="1"/>
    </row>
    <row r="434" spans="5:19" ht="12.75" x14ac:dyDescent="0.2">
      <c r="E434" s="1"/>
      <c r="J434" s="1"/>
      <c r="M434" s="4"/>
      <c r="N434" s="4"/>
      <c r="O434" s="1"/>
      <c r="R434" s="4"/>
      <c r="S434" s="1"/>
    </row>
    <row r="435" spans="5:19" ht="12.75" x14ac:dyDescent="0.2">
      <c r="E435" s="1"/>
      <c r="J435" s="1"/>
      <c r="M435" s="4"/>
      <c r="N435" s="4"/>
      <c r="O435" s="1"/>
      <c r="R435" s="4"/>
      <c r="S435" s="1"/>
    </row>
    <row r="436" spans="5:19" ht="12.75" x14ac:dyDescent="0.2">
      <c r="E436" s="1"/>
      <c r="J436" s="1"/>
      <c r="M436" s="4"/>
      <c r="N436" s="4"/>
      <c r="O436" s="1"/>
      <c r="R436" s="4"/>
      <c r="S436" s="1"/>
    </row>
    <row r="437" spans="5:19" ht="12.75" x14ac:dyDescent="0.2">
      <c r="E437" s="1"/>
      <c r="J437" s="1"/>
      <c r="M437" s="4"/>
      <c r="N437" s="4"/>
      <c r="O437" s="1"/>
      <c r="R437" s="4"/>
      <c r="S437" s="1"/>
    </row>
    <row r="438" spans="5:19" ht="12.75" x14ac:dyDescent="0.2">
      <c r="E438" s="1"/>
      <c r="J438" s="1"/>
      <c r="M438" s="4"/>
      <c r="N438" s="4"/>
      <c r="O438" s="1"/>
      <c r="R438" s="4"/>
      <c r="S438" s="1"/>
    </row>
    <row r="439" spans="5:19" ht="12.75" x14ac:dyDescent="0.2">
      <c r="E439" s="1"/>
      <c r="J439" s="1"/>
      <c r="M439" s="4"/>
      <c r="N439" s="4"/>
      <c r="O439" s="1"/>
      <c r="R439" s="4"/>
      <c r="S439" s="1"/>
    </row>
    <row r="440" spans="5:19" ht="12.75" x14ac:dyDescent="0.2">
      <c r="E440" s="1"/>
      <c r="J440" s="1"/>
      <c r="M440" s="4"/>
      <c r="N440" s="4"/>
      <c r="O440" s="1"/>
      <c r="R440" s="4"/>
      <c r="S440" s="1"/>
    </row>
    <row r="441" spans="5:19" ht="12.75" x14ac:dyDescent="0.2">
      <c r="E441" s="1"/>
      <c r="J441" s="1"/>
      <c r="M441" s="4"/>
      <c r="N441" s="4"/>
      <c r="O441" s="1"/>
      <c r="R441" s="4"/>
      <c r="S441" s="1"/>
    </row>
    <row r="442" spans="5:19" ht="12.75" x14ac:dyDescent="0.2">
      <c r="E442" s="1"/>
      <c r="J442" s="1"/>
      <c r="M442" s="4"/>
      <c r="N442" s="4"/>
      <c r="O442" s="1"/>
      <c r="R442" s="4"/>
      <c r="S442" s="1"/>
    </row>
    <row r="443" spans="5:19" ht="12.75" x14ac:dyDescent="0.2">
      <c r="E443" s="1"/>
      <c r="J443" s="1"/>
      <c r="M443" s="4"/>
      <c r="N443" s="4"/>
      <c r="O443" s="1"/>
      <c r="R443" s="4"/>
      <c r="S443" s="1"/>
    </row>
    <row r="444" spans="5:19" ht="12.75" x14ac:dyDescent="0.2">
      <c r="E444" s="1"/>
      <c r="J444" s="1"/>
      <c r="M444" s="4"/>
      <c r="N444" s="4"/>
      <c r="O444" s="1"/>
      <c r="R444" s="4"/>
      <c r="S444" s="1"/>
    </row>
    <row r="445" spans="5:19" ht="12.75" x14ac:dyDescent="0.2">
      <c r="E445" s="1"/>
      <c r="J445" s="1"/>
      <c r="M445" s="4"/>
      <c r="N445" s="4"/>
      <c r="O445" s="1"/>
      <c r="R445" s="4"/>
      <c r="S445" s="1"/>
    </row>
    <row r="446" spans="5:19" ht="12.75" x14ac:dyDescent="0.2">
      <c r="E446" s="1"/>
      <c r="J446" s="1"/>
      <c r="M446" s="4"/>
      <c r="N446" s="4"/>
      <c r="O446" s="1"/>
      <c r="R446" s="4"/>
      <c r="S446" s="1"/>
    </row>
    <row r="447" spans="5:19" ht="12.75" x14ac:dyDescent="0.2">
      <c r="E447" s="1"/>
      <c r="J447" s="1"/>
      <c r="M447" s="4"/>
      <c r="N447" s="4"/>
      <c r="O447" s="1"/>
      <c r="R447" s="4"/>
      <c r="S447" s="1"/>
    </row>
    <row r="448" spans="5:19" ht="12.75" x14ac:dyDescent="0.2">
      <c r="E448" s="1"/>
      <c r="J448" s="1"/>
      <c r="M448" s="4"/>
      <c r="N448" s="4"/>
      <c r="O448" s="1"/>
      <c r="R448" s="4"/>
      <c r="S448" s="1"/>
    </row>
    <row r="449" spans="5:19" ht="12.75" x14ac:dyDescent="0.2">
      <c r="E449" s="1"/>
      <c r="J449" s="1"/>
      <c r="M449" s="4"/>
      <c r="N449" s="4"/>
      <c r="O449" s="1"/>
      <c r="R449" s="4"/>
      <c r="S449" s="1"/>
    </row>
    <row r="450" spans="5:19" ht="12.75" x14ac:dyDescent="0.2">
      <c r="E450" s="1"/>
      <c r="J450" s="1"/>
      <c r="M450" s="4"/>
      <c r="N450" s="4"/>
      <c r="O450" s="1"/>
      <c r="R450" s="4"/>
      <c r="S450" s="1"/>
    </row>
    <row r="451" spans="5:19" ht="12.75" x14ac:dyDescent="0.2">
      <c r="E451" s="1"/>
      <c r="J451" s="1"/>
      <c r="M451" s="4"/>
      <c r="N451" s="4"/>
      <c r="O451" s="1"/>
      <c r="R451" s="4"/>
      <c r="S451" s="1"/>
    </row>
    <row r="452" spans="5:19" ht="12.75" x14ac:dyDescent="0.2">
      <c r="E452" s="1"/>
      <c r="J452" s="1"/>
      <c r="M452" s="4"/>
      <c r="N452" s="4"/>
      <c r="O452" s="1"/>
      <c r="R452" s="4"/>
      <c r="S452" s="1"/>
    </row>
    <row r="453" spans="5:19" ht="12.75" x14ac:dyDescent="0.2">
      <c r="E453" s="1"/>
      <c r="J453" s="1"/>
      <c r="M453" s="4"/>
      <c r="N453" s="4"/>
      <c r="O453" s="1"/>
      <c r="R453" s="4"/>
      <c r="S453" s="1"/>
    </row>
    <row r="454" spans="5:19" ht="12.75" x14ac:dyDescent="0.2">
      <c r="E454" s="1"/>
      <c r="J454" s="1"/>
      <c r="M454" s="4"/>
      <c r="N454" s="4"/>
      <c r="O454" s="1"/>
      <c r="R454" s="4"/>
      <c r="S454" s="1"/>
    </row>
    <row r="455" spans="5:19" ht="12.75" x14ac:dyDescent="0.2">
      <c r="E455" s="1"/>
      <c r="J455" s="1"/>
      <c r="M455" s="4"/>
      <c r="N455" s="4"/>
      <c r="O455" s="1"/>
      <c r="R455" s="4"/>
      <c r="S455" s="1"/>
    </row>
    <row r="456" spans="5:19" ht="12.75" x14ac:dyDescent="0.2">
      <c r="E456" s="1"/>
      <c r="J456" s="1"/>
      <c r="M456" s="4"/>
      <c r="N456" s="4"/>
      <c r="O456" s="1"/>
      <c r="R456" s="4"/>
      <c r="S456" s="1"/>
    </row>
    <row r="457" spans="5:19" ht="12.75" x14ac:dyDescent="0.2">
      <c r="E457" s="1"/>
      <c r="J457" s="1"/>
      <c r="M457" s="4"/>
      <c r="N457" s="4"/>
      <c r="O457" s="1"/>
      <c r="R457" s="4"/>
      <c r="S457" s="1"/>
    </row>
    <row r="458" spans="5:19" ht="12.75" x14ac:dyDescent="0.2">
      <c r="E458" s="1"/>
      <c r="J458" s="1"/>
      <c r="M458" s="4"/>
      <c r="N458" s="4"/>
      <c r="O458" s="1"/>
      <c r="R458" s="4"/>
      <c r="S458" s="1"/>
    </row>
    <row r="459" spans="5:19" ht="12.75" x14ac:dyDescent="0.2">
      <c r="E459" s="1"/>
      <c r="J459" s="1"/>
      <c r="M459" s="4"/>
      <c r="N459" s="4"/>
      <c r="O459" s="1"/>
      <c r="R459" s="4"/>
      <c r="S459" s="1"/>
    </row>
    <row r="460" spans="5:19" ht="12.75" x14ac:dyDescent="0.2">
      <c r="E460" s="1"/>
      <c r="J460" s="1"/>
      <c r="M460" s="4"/>
      <c r="N460" s="4"/>
      <c r="O460" s="1"/>
      <c r="R460" s="4"/>
      <c r="S460" s="1"/>
    </row>
    <row r="461" spans="5:19" ht="12.75" x14ac:dyDescent="0.2">
      <c r="E461" s="1"/>
      <c r="J461" s="1"/>
      <c r="M461" s="4"/>
      <c r="N461" s="4"/>
      <c r="O461" s="1"/>
      <c r="R461" s="4"/>
      <c r="S461" s="1"/>
    </row>
    <row r="462" spans="5:19" ht="12.75" x14ac:dyDescent="0.2">
      <c r="E462" s="1"/>
      <c r="J462" s="1"/>
      <c r="M462" s="4"/>
      <c r="N462" s="4"/>
      <c r="O462" s="1"/>
      <c r="R462" s="4"/>
      <c r="S462" s="1"/>
    </row>
    <row r="463" spans="5:19" ht="12.75" x14ac:dyDescent="0.2">
      <c r="E463" s="1"/>
      <c r="J463" s="1"/>
      <c r="M463" s="4"/>
      <c r="N463" s="4"/>
      <c r="O463" s="1"/>
      <c r="R463" s="4"/>
      <c r="S463" s="1"/>
    </row>
    <row r="464" spans="5:19" ht="12.75" x14ac:dyDescent="0.2">
      <c r="E464" s="1"/>
      <c r="J464" s="1"/>
      <c r="M464" s="4"/>
      <c r="N464" s="4"/>
      <c r="O464" s="1"/>
      <c r="R464" s="4"/>
      <c r="S464" s="1"/>
    </row>
    <row r="465" spans="5:19" ht="12.75" x14ac:dyDescent="0.2">
      <c r="E465" s="1"/>
      <c r="J465" s="1"/>
      <c r="M465" s="4"/>
      <c r="N465" s="4"/>
      <c r="O465" s="1"/>
      <c r="R465" s="4"/>
      <c r="S465" s="1"/>
    </row>
    <row r="466" spans="5:19" ht="12.75" x14ac:dyDescent="0.2">
      <c r="E466" s="1"/>
      <c r="J466" s="1"/>
      <c r="M466" s="4"/>
      <c r="N466" s="4"/>
      <c r="O466" s="1"/>
      <c r="R466" s="4"/>
      <c r="S466" s="1"/>
    </row>
    <row r="467" spans="5:19" ht="12.75" x14ac:dyDescent="0.2">
      <c r="E467" s="1"/>
      <c r="J467" s="1"/>
      <c r="M467" s="4"/>
      <c r="N467" s="4"/>
      <c r="O467" s="1"/>
      <c r="R467" s="4"/>
      <c r="S467" s="1"/>
    </row>
    <row r="468" spans="5:19" ht="12.75" x14ac:dyDescent="0.2">
      <c r="E468" s="1"/>
      <c r="J468" s="1"/>
      <c r="M468" s="4"/>
      <c r="N468" s="4"/>
      <c r="O468" s="1"/>
      <c r="R468" s="4"/>
      <c r="S468" s="1"/>
    </row>
    <row r="469" spans="5:19" ht="12.75" x14ac:dyDescent="0.2">
      <c r="E469" s="1"/>
      <c r="J469" s="1"/>
      <c r="M469" s="4"/>
      <c r="N469" s="4"/>
      <c r="O469" s="1"/>
      <c r="R469" s="4"/>
      <c r="S469" s="1"/>
    </row>
    <row r="470" spans="5:19" ht="12.75" x14ac:dyDescent="0.2">
      <c r="E470" s="1"/>
      <c r="J470" s="1"/>
      <c r="M470" s="4"/>
      <c r="N470" s="4"/>
      <c r="O470" s="1"/>
      <c r="R470" s="4"/>
      <c r="S470" s="1"/>
    </row>
    <row r="471" spans="5:19" ht="12.75" x14ac:dyDescent="0.2">
      <c r="E471" s="1"/>
      <c r="J471" s="1"/>
      <c r="M471" s="4"/>
      <c r="N471" s="4"/>
      <c r="O471" s="1"/>
      <c r="R471" s="4"/>
      <c r="S471" s="1"/>
    </row>
    <row r="472" spans="5:19" ht="12.75" x14ac:dyDescent="0.2">
      <c r="E472" s="1"/>
      <c r="J472" s="1"/>
      <c r="M472" s="4"/>
      <c r="N472" s="4"/>
      <c r="O472" s="1"/>
      <c r="R472" s="4"/>
      <c r="S472" s="1"/>
    </row>
    <row r="473" spans="5:19" ht="12.75" x14ac:dyDescent="0.2">
      <c r="E473" s="1"/>
      <c r="J473" s="1"/>
      <c r="M473" s="4"/>
      <c r="N473" s="4"/>
      <c r="O473" s="1"/>
      <c r="R473" s="4"/>
      <c r="S473" s="1"/>
    </row>
    <row r="474" spans="5:19" ht="12.75" x14ac:dyDescent="0.2">
      <c r="E474" s="1"/>
      <c r="J474" s="1"/>
      <c r="M474" s="4"/>
      <c r="N474" s="4"/>
      <c r="O474" s="1"/>
      <c r="R474" s="4"/>
      <c r="S474" s="1"/>
    </row>
    <row r="475" spans="5:19" ht="12.75" x14ac:dyDescent="0.2">
      <c r="E475" s="1"/>
      <c r="J475" s="1"/>
      <c r="M475" s="4"/>
      <c r="N475" s="4"/>
      <c r="O475" s="1"/>
      <c r="R475" s="4"/>
      <c r="S475" s="1"/>
    </row>
    <row r="476" spans="5:19" ht="12.75" x14ac:dyDescent="0.2">
      <c r="E476" s="1"/>
      <c r="J476" s="1"/>
      <c r="M476" s="4"/>
      <c r="N476" s="4"/>
      <c r="O476" s="1"/>
      <c r="R476" s="4"/>
      <c r="S476" s="1"/>
    </row>
    <row r="477" spans="5:19" ht="12.75" x14ac:dyDescent="0.2">
      <c r="E477" s="1"/>
      <c r="J477" s="1"/>
      <c r="M477" s="4"/>
      <c r="N477" s="4"/>
      <c r="O477" s="1"/>
      <c r="R477" s="4"/>
      <c r="S477" s="1"/>
    </row>
    <row r="478" spans="5:19" ht="12.75" x14ac:dyDescent="0.2">
      <c r="E478" s="1"/>
      <c r="J478" s="1"/>
      <c r="M478" s="4"/>
      <c r="N478" s="4"/>
      <c r="O478" s="1"/>
      <c r="R478" s="4"/>
      <c r="S478" s="1"/>
    </row>
    <row r="479" spans="5:19" ht="12.75" x14ac:dyDescent="0.2">
      <c r="E479" s="1"/>
      <c r="J479" s="1"/>
      <c r="M479" s="4"/>
      <c r="N479" s="4"/>
      <c r="O479" s="1"/>
      <c r="R479" s="4"/>
      <c r="S479" s="1"/>
    </row>
    <row r="480" spans="5:19" ht="12.75" x14ac:dyDescent="0.2">
      <c r="E480" s="1"/>
      <c r="J480" s="1"/>
      <c r="M480" s="4"/>
      <c r="N480" s="4"/>
      <c r="O480" s="1"/>
      <c r="R480" s="4"/>
      <c r="S480" s="1"/>
    </row>
    <row r="481" spans="5:19" ht="12.75" x14ac:dyDescent="0.2">
      <c r="E481" s="1"/>
      <c r="J481" s="1"/>
      <c r="M481" s="4"/>
      <c r="N481" s="4"/>
      <c r="O481" s="1"/>
      <c r="R481" s="4"/>
      <c r="S481" s="1"/>
    </row>
    <row r="482" spans="5:19" ht="12.75" x14ac:dyDescent="0.2">
      <c r="E482" s="1"/>
      <c r="J482" s="1"/>
      <c r="M482" s="4"/>
      <c r="N482" s="4"/>
      <c r="O482" s="1"/>
      <c r="R482" s="4"/>
      <c r="S482" s="1"/>
    </row>
    <row r="483" spans="5:19" ht="12.75" x14ac:dyDescent="0.2">
      <c r="E483" s="1"/>
      <c r="J483" s="1"/>
      <c r="M483" s="4"/>
      <c r="N483" s="4"/>
      <c r="O483" s="1"/>
      <c r="R483" s="4"/>
      <c r="S483" s="1"/>
    </row>
    <row r="484" spans="5:19" ht="12.75" x14ac:dyDescent="0.2">
      <c r="E484" s="1"/>
      <c r="J484" s="1"/>
      <c r="M484" s="4"/>
      <c r="N484" s="4"/>
      <c r="O484" s="1"/>
      <c r="R484" s="4"/>
      <c r="S484" s="1"/>
    </row>
    <row r="485" spans="5:19" ht="12.75" x14ac:dyDescent="0.2">
      <c r="E485" s="1"/>
      <c r="J485" s="1"/>
      <c r="M485" s="4"/>
      <c r="N485" s="4"/>
      <c r="O485" s="1"/>
      <c r="R485" s="4"/>
      <c r="S485" s="1"/>
    </row>
    <row r="486" spans="5:19" ht="12.75" x14ac:dyDescent="0.2">
      <c r="E486" s="1"/>
      <c r="J486" s="1"/>
      <c r="M486" s="4"/>
      <c r="N486" s="4"/>
      <c r="O486" s="1"/>
      <c r="R486" s="4"/>
      <c r="S486" s="1"/>
    </row>
    <row r="487" spans="5:19" ht="12.75" x14ac:dyDescent="0.2">
      <c r="E487" s="1"/>
      <c r="J487" s="1"/>
      <c r="M487" s="4"/>
      <c r="N487" s="4"/>
      <c r="O487" s="1"/>
      <c r="R487" s="4"/>
      <c r="S487" s="1"/>
    </row>
    <row r="488" spans="5:19" ht="12.75" x14ac:dyDescent="0.2">
      <c r="E488" s="1"/>
      <c r="J488" s="1"/>
      <c r="M488" s="4"/>
      <c r="N488" s="4"/>
      <c r="O488" s="1"/>
      <c r="R488" s="4"/>
      <c r="S488" s="1"/>
    </row>
    <row r="489" spans="5:19" ht="12.75" x14ac:dyDescent="0.2">
      <c r="E489" s="1"/>
      <c r="J489" s="1"/>
      <c r="M489" s="4"/>
      <c r="N489" s="4"/>
      <c r="O489" s="1"/>
      <c r="R489" s="4"/>
      <c r="S489" s="1"/>
    </row>
    <row r="490" spans="5:19" ht="12.75" x14ac:dyDescent="0.2">
      <c r="E490" s="1"/>
      <c r="J490" s="1"/>
      <c r="M490" s="4"/>
      <c r="N490" s="4"/>
      <c r="O490" s="1"/>
      <c r="R490" s="4"/>
      <c r="S490" s="1"/>
    </row>
    <row r="491" spans="5:19" ht="12.75" x14ac:dyDescent="0.2">
      <c r="E491" s="1"/>
      <c r="J491" s="1"/>
      <c r="M491" s="4"/>
      <c r="N491" s="4"/>
      <c r="O491" s="1"/>
      <c r="R491" s="4"/>
      <c r="S491" s="1"/>
    </row>
    <row r="492" spans="5:19" ht="12.75" x14ac:dyDescent="0.2">
      <c r="E492" s="1"/>
      <c r="J492" s="1"/>
      <c r="M492" s="4"/>
      <c r="N492" s="4"/>
      <c r="O492" s="1"/>
      <c r="R492" s="4"/>
      <c r="S492" s="1"/>
    </row>
    <row r="493" spans="5:19" ht="12.75" x14ac:dyDescent="0.2">
      <c r="E493" s="1"/>
      <c r="J493" s="1"/>
      <c r="M493" s="4"/>
      <c r="N493" s="4"/>
      <c r="O493" s="1"/>
      <c r="R493" s="4"/>
      <c r="S493" s="1"/>
    </row>
    <row r="494" spans="5:19" ht="12.75" x14ac:dyDescent="0.2">
      <c r="E494" s="1"/>
      <c r="J494" s="1"/>
      <c r="M494" s="4"/>
      <c r="N494" s="4"/>
      <c r="O494" s="1"/>
      <c r="R494" s="4"/>
      <c r="S494" s="1"/>
    </row>
    <row r="495" spans="5:19" ht="12.75" x14ac:dyDescent="0.2">
      <c r="E495" s="1"/>
      <c r="J495" s="1"/>
      <c r="M495" s="4"/>
      <c r="N495" s="4"/>
      <c r="O495" s="1"/>
      <c r="R495" s="4"/>
      <c r="S495" s="1"/>
    </row>
    <row r="496" spans="5:19" ht="12.75" x14ac:dyDescent="0.2">
      <c r="E496" s="1"/>
      <c r="J496" s="1"/>
      <c r="M496" s="4"/>
      <c r="N496" s="4"/>
      <c r="O496" s="1"/>
      <c r="R496" s="4"/>
      <c r="S496" s="1"/>
    </row>
    <row r="497" spans="5:19" ht="12.75" x14ac:dyDescent="0.2">
      <c r="E497" s="1"/>
      <c r="J497" s="1"/>
      <c r="M497" s="4"/>
      <c r="N497" s="4"/>
      <c r="O497" s="1"/>
      <c r="R497" s="4"/>
      <c r="S497" s="1"/>
    </row>
    <row r="498" spans="5:19" ht="12.75" x14ac:dyDescent="0.2">
      <c r="E498" s="1"/>
      <c r="J498" s="1"/>
      <c r="M498" s="4"/>
      <c r="N498" s="4"/>
      <c r="O498" s="1"/>
      <c r="R498" s="4"/>
      <c r="S498" s="1"/>
    </row>
    <row r="499" spans="5:19" ht="12.75" x14ac:dyDescent="0.2">
      <c r="E499" s="1"/>
      <c r="J499" s="1"/>
      <c r="M499" s="4"/>
      <c r="N499" s="4"/>
      <c r="O499" s="1"/>
      <c r="R499" s="4"/>
      <c r="S499" s="1"/>
    </row>
    <row r="500" spans="5:19" ht="12.75" x14ac:dyDescent="0.2">
      <c r="E500" s="1"/>
      <c r="J500" s="1"/>
      <c r="M500" s="4"/>
      <c r="N500" s="4"/>
      <c r="O500" s="1"/>
      <c r="R500" s="4"/>
      <c r="S500" s="1"/>
    </row>
    <row r="501" spans="5:19" ht="12.75" x14ac:dyDescent="0.2">
      <c r="E501" s="1"/>
      <c r="J501" s="1"/>
      <c r="M501" s="4"/>
      <c r="N501" s="4"/>
      <c r="O501" s="1"/>
      <c r="R501" s="4"/>
      <c r="S501" s="1"/>
    </row>
    <row r="502" spans="5:19" ht="12.75" x14ac:dyDescent="0.2">
      <c r="E502" s="1"/>
      <c r="J502" s="1"/>
      <c r="M502" s="4"/>
      <c r="N502" s="4"/>
      <c r="O502" s="1"/>
      <c r="R502" s="4"/>
      <c r="S502" s="1"/>
    </row>
    <row r="503" spans="5:19" ht="12.75" x14ac:dyDescent="0.2">
      <c r="E503" s="1"/>
      <c r="J503" s="1"/>
      <c r="M503" s="4"/>
      <c r="N503" s="4"/>
      <c r="O503" s="1"/>
      <c r="R503" s="4"/>
      <c r="S503" s="1"/>
    </row>
    <row r="504" spans="5:19" ht="12.75" x14ac:dyDescent="0.2">
      <c r="E504" s="1"/>
      <c r="J504" s="1"/>
      <c r="M504" s="4"/>
      <c r="N504" s="4"/>
      <c r="O504" s="1"/>
      <c r="R504" s="4"/>
      <c r="S504" s="1"/>
    </row>
    <row r="505" spans="5:19" ht="12.75" x14ac:dyDescent="0.2">
      <c r="E505" s="1"/>
      <c r="J505" s="1"/>
      <c r="M505" s="4"/>
      <c r="N505" s="4"/>
      <c r="O505" s="1"/>
      <c r="R505" s="4"/>
      <c r="S505" s="1"/>
    </row>
    <row r="506" spans="5:19" ht="12.75" x14ac:dyDescent="0.2">
      <c r="E506" s="1"/>
      <c r="J506" s="1"/>
      <c r="M506" s="4"/>
      <c r="N506" s="4"/>
      <c r="O506" s="1"/>
      <c r="R506" s="4"/>
      <c r="S506" s="1"/>
    </row>
    <row r="507" spans="5:19" ht="12.75" x14ac:dyDescent="0.2">
      <c r="E507" s="1"/>
      <c r="J507" s="1"/>
      <c r="M507" s="4"/>
      <c r="N507" s="4"/>
      <c r="O507" s="1"/>
      <c r="R507" s="4"/>
      <c r="S507" s="1"/>
    </row>
    <row r="508" spans="5:19" ht="12.75" x14ac:dyDescent="0.2">
      <c r="E508" s="1"/>
      <c r="J508" s="1"/>
      <c r="M508" s="4"/>
      <c r="N508" s="4"/>
      <c r="O508" s="1"/>
      <c r="R508" s="4"/>
      <c r="S508" s="1"/>
    </row>
    <row r="509" spans="5:19" ht="12.75" x14ac:dyDescent="0.2">
      <c r="E509" s="1"/>
      <c r="J509" s="1"/>
      <c r="M509" s="4"/>
      <c r="N509" s="4"/>
      <c r="O509" s="1"/>
      <c r="R509" s="4"/>
      <c r="S509" s="1"/>
    </row>
    <row r="510" spans="5:19" ht="12.75" x14ac:dyDescent="0.2">
      <c r="E510" s="1"/>
      <c r="J510" s="1"/>
      <c r="M510" s="4"/>
      <c r="N510" s="4"/>
      <c r="O510" s="1"/>
      <c r="R510" s="4"/>
      <c r="S510" s="1"/>
    </row>
    <row r="511" spans="5:19" ht="12.75" x14ac:dyDescent="0.2">
      <c r="E511" s="1"/>
      <c r="J511" s="1"/>
      <c r="M511" s="4"/>
      <c r="N511" s="4"/>
      <c r="O511" s="1"/>
      <c r="R511" s="4"/>
      <c r="S511" s="1"/>
    </row>
    <row r="512" spans="5:19" ht="12.75" x14ac:dyDescent="0.2">
      <c r="E512" s="1"/>
      <c r="J512" s="1"/>
      <c r="M512" s="4"/>
      <c r="N512" s="4"/>
      <c r="O512" s="1"/>
      <c r="R512" s="4"/>
      <c r="S512" s="1"/>
    </row>
    <row r="513" spans="5:19" ht="12.75" x14ac:dyDescent="0.2">
      <c r="E513" s="1"/>
      <c r="J513" s="1"/>
      <c r="M513" s="4"/>
      <c r="N513" s="4"/>
      <c r="O513" s="1"/>
      <c r="R513" s="4"/>
      <c r="S513" s="1"/>
    </row>
    <row r="514" spans="5:19" ht="12.75" x14ac:dyDescent="0.2">
      <c r="E514" s="1"/>
      <c r="J514" s="1"/>
      <c r="M514" s="4"/>
      <c r="N514" s="4"/>
      <c r="O514" s="1"/>
      <c r="R514" s="4"/>
      <c r="S514" s="1"/>
    </row>
    <row r="515" spans="5:19" ht="12.75" x14ac:dyDescent="0.2">
      <c r="E515" s="1"/>
      <c r="J515" s="1"/>
      <c r="M515" s="4"/>
      <c r="N515" s="4"/>
      <c r="O515" s="1"/>
      <c r="R515" s="4"/>
      <c r="S515" s="1"/>
    </row>
    <row r="516" spans="5:19" ht="12.75" x14ac:dyDescent="0.2">
      <c r="E516" s="1"/>
      <c r="J516" s="1"/>
      <c r="M516" s="4"/>
      <c r="N516" s="4"/>
      <c r="O516" s="1"/>
      <c r="R516" s="4"/>
      <c r="S516" s="1"/>
    </row>
    <row r="517" spans="5:19" ht="12.75" x14ac:dyDescent="0.2">
      <c r="E517" s="1"/>
      <c r="J517" s="1"/>
      <c r="M517" s="4"/>
      <c r="N517" s="4"/>
      <c r="O517" s="1"/>
      <c r="R517" s="4"/>
      <c r="S517" s="1"/>
    </row>
    <row r="518" spans="5:19" ht="12.75" x14ac:dyDescent="0.2">
      <c r="E518" s="1"/>
      <c r="J518" s="1"/>
      <c r="M518" s="4"/>
      <c r="N518" s="4"/>
      <c r="O518" s="1"/>
      <c r="R518" s="4"/>
      <c r="S518" s="1"/>
    </row>
    <row r="519" spans="5:19" ht="12.75" x14ac:dyDescent="0.2">
      <c r="E519" s="1"/>
      <c r="J519" s="1"/>
      <c r="M519" s="4"/>
      <c r="N519" s="4"/>
      <c r="O519" s="1"/>
      <c r="R519" s="4"/>
      <c r="S519" s="1"/>
    </row>
    <row r="520" spans="5:19" ht="12.75" x14ac:dyDescent="0.2">
      <c r="E520" s="1"/>
      <c r="J520" s="1"/>
      <c r="M520" s="4"/>
      <c r="N520" s="4"/>
      <c r="O520" s="1"/>
      <c r="R520" s="4"/>
      <c r="S520" s="1"/>
    </row>
    <row r="521" spans="5:19" ht="12.75" x14ac:dyDescent="0.2">
      <c r="E521" s="1"/>
      <c r="J521" s="1"/>
      <c r="M521" s="4"/>
      <c r="N521" s="4"/>
      <c r="O521" s="1"/>
      <c r="R521" s="4"/>
      <c r="S521" s="1"/>
    </row>
    <row r="522" spans="5:19" ht="12.75" x14ac:dyDescent="0.2">
      <c r="E522" s="1"/>
      <c r="J522" s="1"/>
      <c r="M522" s="4"/>
      <c r="N522" s="4"/>
      <c r="O522" s="1"/>
      <c r="R522" s="4"/>
      <c r="S522" s="1"/>
    </row>
    <row r="523" spans="5:19" ht="12.75" x14ac:dyDescent="0.2">
      <c r="E523" s="1"/>
      <c r="J523" s="1"/>
      <c r="M523" s="4"/>
      <c r="N523" s="4"/>
      <c r="O523" s="1"/>
      <c r="R523" s="4"/>
      <c r="S523" s="1"/>
    </row>
    <row r="524" spans="5:19" ht="12.75" x14ac:dyDescent="0.2">
      <c r="E524" s="1"/>
      <c r="J524" s="1"/>
      <c r="M524" s="4"/>
      <c r="N524" s="4"/>
      <c r="O524" s="1"/>
      <c r="R524" s="4"/>
      <c r="S524" s="1"/>
    </row>
    <row r="525" spans="5:19" ht="12.75" x14ac:dyDescent="0.2">
      <c r="E525" s="1"/>
      <c r="J525" s="1"/>
      <c r="M525" s="4"/>
      <c r="N525" s="4"/>
      <c r="O525" s="1"/>
      <c r="R525" s="4"/>
      <c r="S525" s="1"/>
    </row>
    <row r="526" spans="5:19" ht="12.75" x14ac:dyDescent="0.2">
      <c r="E526" s="1"/>
      <c r="J526" s="1"/>
      <c r="M526" s="4"/>
      <c r="N526" s="4"/>
      <c r="O526" s="1"/>
      <c r="R526" s="4"/>
      <c r="S526" s="1"/>
    </row>
    <row r="527" spans="5:19" ht="12.75" x14ac:dyDescent="0.2">
      <c r="E527" s="1"/>
      <c r="J527" s="1"/>
      <c r="M527" s="4"/>
      <c r="N527" s="4"/>
      <c r="O527" s="1"/>
      <c r="R527" s="4"/>
      <c r="S527" s="1"/>
    </row>
    <row r="528" spans="5:19" ht="12.75" x14ac:dyDescent="0.2">
      <c r="E528" s="1"/>
      <c r="J528" s="1"/>
      <c r="M528" s="4"/>
      <c r="N528" s="4"/>
      <c r="O528" s="1"/>
      <c r="R528" s="4"/>
      <c r="S528" s="1"/>
    </row>
    <row r="529" spans="5:19" ht="12.75" x14ac:dyDescent="0.2">
      <c r="E529" s="1"/>
      <c r="J529" s="1"/>
      <c r="M529" s="4"/>
      <c r="N529" s="4"/>
      <c r="O529" s="1"/>
      <c r="R529" s="4"/>
      <c r="S529" s="1"/>
    </row>
    <row r="530" spans="5:19" ht="12.75" x14ac:dyDescent="0.2">
      <c r="E530" s="1"/>
      <c r="J530" s="1"/>
      <c r="M530" s="4"/>
      <c r="N530" s="4"/>
      <c r="O530" s="1"/>
      <c r="R530" s="4"/>
      <c r="S530" s="1"/>
    </row>
    <row r="531" spans="5:19" ht="12.75" x14ac:dyDescent="0.2">
      <c r="E531" s="1"/>
      <c r="J531" s="1"/>
      <c r="M531" s="4"/>
      <c r="N531" s="4"/>
      <c r="O531" s="1"/>
      <c r="R531" s="4"/>
      <c r="S531" s="1"/>
    </row>
    <row r="532" spans="5:19" ht="12.75" x14ac:dyDescent="0.2">
      <c r="E532" s="1"/>
      <c r="J532" s="1"/>
      <c r="M532" s="4"/>
      <c r="N532" s="4"/>
      <c r="O532" s="1"/>
      <c r="R532" s="4"/>
      <c r="S532" s="1"/>
    </row>
    <row r="533" spans="5:19" ht="12.75" x14ac:dyDescent="0.2">
      <c r="E533" s="1"/>
      <c r="J533" s="1"/>
      <c r="M533" s="4"/>
      <c r="N533" s="4"/>
      <c r="O533" s="1"/>
      <c r="R533" s="4"/>
      <c r="S533" s="1"/>
    </row>
    <row r="534" spans="5:19" ht="12.75" x14ac:dyDescent="0.2">
      <c r="E534" s="1"/>
      <c r="J534" s="1"/>
      <c r="M534" s="4"/>
      <c r="N534" s="4"/>
      <c r="O534" s="1"/>
      <c r="R534" s="4"/>
      <c r="S534" s="1"/>
    </row>
    <row r="535" spans="5:19" ht="12.75" x14ac:dyDescent="0.2">
      <c r="E535" s="1"/>
      <c r="J535" s="1"/>
      <c r="M535" s="4"/>
      <c r="N535" s="4"/>
      <c r="O535" s="1"/>
      <c r="R535" s="4"/>
      <c r="S535" s="1"/>
    </row>
    <row r="536" spans="5:19" ht="12.75" x14ac:dyDescent="0.2">
      <c r="E536" s="1"/>
      <c r="J536" s="1"/>
      <c r="M536" s="4"/>
      <c r="N536" s="4"/>
      <c r="O536" s="1"/>
      <c r="R536" s="4"/>
      <c r="S536" s="1"/>
    </row>
    <row r="537" spans="5:19" ht="12.75" x14ac:dyDescent="0.2">
      <c r="E537" s="1"/>
      <c r="J537" s="1"/>
      <c r="M537" s="4"/>
      <c r="N537" s="4"/>
      <c r="O537" s="1"/>
      <c r="R537" s="4"/>
      <c r="S537" s="1"/>
    </row>
    <row r="538" spans="5:19" ht="12.75" x14ac:dyDescent="0.2">
      <c r="E538" s="1"/>
      <c r="J538" s="1"/>
      <c r="M538" s="4"/>
      <c r="N538" s="4"/>
      <c r="O538" s="1"/>
      <c r="R538" s="4"/>
      <c r="S538" s="1"/>
    </row>
    <row r="539" spans="5:19" ht="12.75" x14ac:dyDescent="0.2">
      <c r="E539" s="1"/>
      <c r="J539" s="1"/>
      <c r="M539" s="4"/>
      <c r="N539" s="4"/>
      <c r="O539" s="1"/>
      <c r="R539" s="4"/>
      <c r="S539" s="1"/>
    </row>
    <row r="540" spans="5:19" ht="12.75" x14ac:dyDescent="0.2">
      <c r="E540" s="1"/>
      <c r="J540" s="1"/>
      <c r="M540" s="4"/>
      <c r="N540" s="4"/>
      <c r="O540" s="1"/>
      <c r="R540" s="4"/>
      <c r="S540" s="1"/>
    </row>
    <row r="541" spans="5:19" ht="12.75" x14ac:dyDescent="0.2">
      <c r="E541" s="1"/>
      <c r="J541" s="1"/>
      <c r="M541" s="4"/>
      <c r="N541" s="4"/>
      <c r="O541" s="1"/>
      <c r="R541" s="4"/>
      <c r="S541" s="1"/>
    </row>
    <row r="542" spans="5:19" ht="12.75" x14ac:dyDescent="0.2">
      <c r="E542" s="1"/>
      <c r="J542" s="1"/>
      <c r="M542" s="4"/>
      <c r="N542" s="4"/>
      <c r="O542" s="1"/>
      <c r="R542" s="4"/>
      <c r="S542" s="1"/>
    </row>
    <row r="543" spans="5:19" ht="12.75" x14ac:dyDescent="0.2">
      <c r="E543" s="1"/>
      <c r="J543" s="1"/>
      <c r="M543" s="4"/>
      <c r="N543" s="4"/>
      <c r="O543" s="1"/>
      <c r="R543" s="4"/>
      <c r="S543" s="1"/>
    </row>
    <row r="544" spans="5:19" ht="12.75" x14ac:dyDescent="0.2">
      <c r="E544" s="1"/>
      <c r="J544" s="1"/>
      <c r="M544" s="4"/>
      <c r="N544" s="4"/>
      <c r="O544" s="1"/>
      <c r="R544" s="4"/>
      <c r="S544" s="1"/>
    </row>
    <row r="545" spans="5:19" ht="12.75" x14ac:dyDescent="0.2">
      <c r="E545" s="1"/>
      <c r="J545" s="1"/>
      <c r="M545" s="4"/>
      <c r="N545" s="4"/>
      <c r="O545" s="1"/>
      <c r="R545" s="4"/>
      <c r="S545" s="1"/>
    </row>
    <row r="546" spans="5:19" ht="12.75" x14ac:dyDescent="0.2">
      <c r="E546" s="1"/>
      <c r="J546" s="1"/>
      <c r="M546" s="4"/>
      <c r="N546" s="4"/>
      <c r="O546" s="1"/>
      <c r="R546" s="4"/>
      <c r="S546" s="1"/>
    </row>
    <row r="547" spans="5:19" ht="12.75" x14ac:dyDescent="0.2">
      <c r="E547" s="1"/>
      <c r="J547" s="1"/>
      <c r="M547" s="4"/>
      <c r="N547" s="4"/>
      <c r="O547" s="1"/>
      <c r="R547" s="4"/>
      <c r="S547" s="1"/>
    </row>
    <row r="548" spans="5:19" ht="12.75" x14ac:dyDescent="0.2">
      <c r="E548" s="1"/>
      <c r="J548" s="1"/>
      <c r="M548" s="4"/>
      <c r="N548" s="4"/>
      <c r="O548" s="1"/>
      <c r="R548" s="4"/>
      <c r="S548" s="1"/>
    </row>
    <row r="549" spans="5:19" ht="12.75" x14ac:dyDescent="0.2">
      <c r="E549" s="1"/>
      <c r="J549" s="1"/>
      <c r="M549" s="4"/>
      <c r="N549" s="4"/>
      <c r="O549" s="1"/>
      <c r="R549" s="4"/>
      <c r="S549" s="1"/>
    </row>
    <row r="550" spans="5:19" ht="12.75" x14ac:dyDescent="0.2">
      <c r="E550" s="1"/>
      <c r="J550" s="1"/>
      <c r="M550" s="4"/>
      <c r="N550" s="4"/>
      <c r="O550" s="1"/>
      <c r="R550" s="4"/>
      <c r="S550" s="1"/>
    </row>
    <row r="551" spans="5:19" ht="12.75" x14ac:dyDescent="0.2">
      <c r="E551" s="1"/>
      <c r="J551" s="1"/>
      <c r="M551" s="4"/>
      <c r="N551" s="4"/>
      <c r="O551" s="1"/>
      <c r="R551" s="4"/>
      <c r="S551" s="1"/>
    </row>
    <row r="552" spans="5:19" ht="12.75" x14ac:dyDescent="0.2">
      <c r="E552" s="1"/>
      <c r="J552" s="1"/>
      <c r="M552" s="4"/>
      <c r="N552" s="4"/>
      <c r="O552" s="1"/>
      <c r="R552" s="4"/>
      <c r="S552" s="1"/>
    </row>
    <row r="553" spans="5:19" ht="12.75" x14ac:dyDescent="0.2">
      <c r="E553" s="1"/>
      <c r="J553" s="1"/>
      <c r="M553" s="4"/>
      <c r="N553" s="4"/>
      <c r="O553" s="1"/>
      <c r="R553" s="4"/>
      <c r="S553" s="1"/>
    </row>
    <row r="554" spans="5:19" ht="12.75" x14ac:dyDescent="0.2">
      <c r="E554" s="1"/>
      <c r="J554" s="1"/>
      <c r="M554" s="4"/>
      <c r="N554" s="4"/>
      <c r="O554" s="1"/>
      <c r="R554" s="4"/>
      <c r="S554" s="1"/>
    </row>
    <row r="555" spans="5:19" ht="12.75" x14ac:dyDescent="0.2">
      <c r="E555" s="1"/>
      <c r="J555" s="1"/>
      <c r="M555" s="4"/>
      <c r="N555" s="4"/>
      <c r="O555" s="1"/>
      <c r="R555" s="4"/>
      <c r="S555" s="1"/>
    </row>
    <row r="556" spans="5:19" ht="12.75" x14ac:dyDescent="0.2">
      <c r="E556" s="1"/>
      <c r="J556" s="1"/>
      <c r="M556" s="4"/>
      <c r="N556" s="4"/>
      <c r="O556" s="1"/>
      <c r="R556" s="4"/>
      <c r="S556" s="1"/>
    </row>
    <row r="557" spans="5:19" ht="12.75" x14ac:dyDescent="0.2">
      <c r="E557" s="1"/>
      <c r="J557" s="1"/>
      <c r="M557" s="4"/>
      <c r="N557" s="4"/>
      <c r="O557" s="1"/>
      <c r="R557" s="4"/>
      <c r="S557" s="1"/>
    </row>
    <row r="558" spans="5:19" ht="12.75" x14ac:dyDescent="0.2">
      <c r="E558" s="1"/>
      <c r="J558" s="1"/>
      <c r="M558" s="4"/>
      <c r="N558" s="4"/>
      <c r="O558" s="1"/>
      <c r="R558" s="4"/>
      <c r="S558" s="1"/>
    </row>
    <row r="559" spans="5:19" ht="12.75" x14ac:dyDescent="0.2">
      <c r="E559" s="1"/>
      <c r="J559" s="1"/>
      <c r="M559" s="4"/>
      <c r="N559" s="4"/>
      <c r="O559" s="1"/>
      <c r="R559" s="4"/>
      <c r="S559" s="1"/>
    </row>
    <row r="560" spans="5:19" ht="12.75" x14ac:dyDescent="0.2">
      <c r="E560" s="1"/>
      <c r="J560" s="1"/>
      <c r="M560" s="4"/>
      <c r="N560" s="4"/>
      <c r="O560" s="1"/>
      <c r="R560" s="4"/>
      <c r="S560" s="1"/>
    </row>
    <row r="561" spans="5:19" ht="12.75" x14ac:dyDescent="0.2">
      <c r="E561" s="1"/>
      <c r="J561" s="1"/>
      <c r="M561" s="4"/>
      <c r="N561" s="4"/>
      <c r="O561" s="1"/>
      <c r="R561" s="4"/>
      <c r="S561" s="1"/>
    </row>
    <row r="562" spans="5:19" ht="12.75" x14ac:dyDescent="0.2">
      <c r="E562" s="1"/>
      <c r="J562" s="1"/>
      <c r="M562" s="4"/>
      <c r="N562" s="4"/>
      <c r="O562" s="1"/>
      <c r="R562" s="4"/>
      <c r="S562" s="1"/>
    </row>
    <row r="563" spans="5:19" ht="12.75" x14ac:dyDescent="0.2">
      <c r="E563" s="1"/>
      <c r="J563" s="1"/>
      <c r="M563" s="4"/>
      <c r="N563" s="4"/>
      <c r="O563" s="1"/>
      <c r="R563" s="4"/>
      <c r="S563" s="1"/>
    </row>
    <row r="564" spans="5:19" ht="12.75" x14ac:dyDescent="0.2">
      <c r="E564" s="1"/>
      <c r="J564" s="1"/>
      <c r="M564" s="4"/>
      <c r="N564" s="4"/>
      <c r="O564" s="1"/>
      <c r="R564" s="4"/>
      <c r="S564" s="1"/>
    </row>
    <row r="565" spans="5:19" ht="12.75" x14ac:dyDescent="0.2">
      <c r="E565" s="1"/>
      <c r="J565" s="1"/>
      <c r="M565" s="4"/>
      <c r="N565" s="4"/>
      <c r="O565" s="1"/>
      <c r="R565" s="4"/>
      <c r="S565" s="1"/>
    </row>
    <row r="566" spans="5:19" ht="12.75" x14ac:dyDescent="0.2">
      <c r="E566" s="1"/>
      <c r="J566" s="1"/>
      <c r="M566" s="4"/>
      <c r="N566" s="4"/>
      <c r="O566" s="1"/>
      <c r="R566" s="4"/>
      <c r="S566" s="1"/>
    </row>
    <row r="567" spans="5:19" ht="12.75" x14ac:dyDescent="0.2">
      <c r="E567" s="1"/>
      <c r="J567" s="1"/>
      <c r="M567" s="4"/>
      <c r="N567" s="4"/>
      <c r="O567" s="1"/>
      <c r="R567" s="4"/>
      <c r="S567" s="1"/>
    </row>
    <row r="568" spans="5:19" ht="12.75" x14ac:dyDescent="0.2">
      <c r="E568" s="1"/>
      <c r="J568" s="1"/>
      <c r="M568" s="4"/>
      <c r="N568" s="4"/>
      <c r="O568" s="1"/>
      <c r="R568" s="4"/>
      <c r="S568" s="1"/>
    </row>
    <row r="569" spans="5:19" ht="12.75" x14ac:dyDescent="0.2">
      <c r="E569" s="1"/>
      <c r="J569" s="1"/>
      <c r="M569" s="4"/>
      <c r="N569" s="4"/>
      <c r="O569" s="1"/>
      <c r="R569" s="4"/>
      <c r="S569" s="1"/>
    </row>
    <row r="570" spans="5:19" ht="12.75" x14ac:dyDescent="0.2">
      <c r="E570" s="1"/>
      <c r="J570" s="1"/>
      <c r="M570" s="4"/>
      <c r="N570" s="4"/>
      <c r="O570" s="1"/>
      <c r="R570" s="4"/>
      <c r="S570" s="1"/>
    </row>
    <row r="571" spans="5:19" ht="12.75" x14ac:dyDescent="0.2">
      <c r="E571" s="1"/>
      <c r="J571" s="1"/>
      <c r="M571" s="4"/>
      <c r="N571" s="4"/>
      <c r="O571" s="1"/>
      <c r="R571" s="4"/>
      <c r="S571" s="1"/>
    </row>
    <row r="572" spans="5:19" ht="12.75" x14ac:dyDescent="0.2">
      <c r="E572" s="1"/>
      <c r="J572" s="1"/>
      <c r="M572" s="4"/>
      <c r="N572" s="4"/>
      <c r="O572" s="1"/>
      <c r="R572" s="4"/>
      <c r="S572" s="1"/>
    </row>
    <row r="573" spans="5:19" ht="12.75" x14ac:dyDescent="0.2">
      <c r="E573" s="1"/>
      <c r="J573" s="1"/>
      <c r="M573" s="4"/>
      <c r="N573" s="4"/>
      <c r="O573" s="1"/>
      <c r="R573" s="4"/>
      <c r="S573" s="1"/>
    </row>
    <row r="574" spans="5:19" ht="12.75" x14ac:dyDescent="0.2">
      <c r="E574" s="1"/>
      <c r="J574" s="1"/>
      <c r="M574" s="4"/>
      <c r="N574" s="4"/>
      <c r="O574" s="1"/>
      <c r="R574" s="4"/>
      <c r="S574" s="1"/>
    </row>
    <row r="575" spans="5:19" ht="12.75" x14ac:dyDescent="0.2">
      <c r="E575" s="1"/>
      <c r="J575" s="1"/>
      <c r="M575" s="4"/>
      <c r="N575" s="4"/>
      <c r="O575" s="1"/>
      <c r="R575" s="4"/>
      <c r="S575" s="1"/>
    </row>
    <row r="576" spans="5:19" ht="12.75" x14ac:dyDescent="0.2">
      <c r="E576" s="1"/>
      <c r="J576" s="1"/>
      <c r="M576" s="4"/>
      <c r="N576" s="4"/>
      <c r="O576" s="1"/>
      <c r="R576" s="4"/>
      <c r="S576" s="1"/>
    </row>
    <row r="577" spans="5:19" ht="12.75" x14ac:dyDescent="0.2">
      <c r="E577" s="1"/>
      <c r="J577" s="1"/>
      <c r="M577" s="4"/>
      <c r="N577" s="4"/>
      <c r="O577" s="1"/>
      <c r="R577" s="4"/>
      <c r="S577" s="1"/>
    </row>
    <row r="578" spans="5:19" ht="12.75" x14ac:dyDescent="0.2">
      <c r="E578" s="1"/>
      <c r="J578" s="1"/>
      <c r="M578" s="4"/>
      <c r="N578" s="4"/>
      <c r="O578" s="1"/>
      <c r="R578" s="4"/>
      <c r="S578" s="1"/>
    </row>
    <row r="579" spans="5:19" ht="12.75" x14ac:dyDescent="0.2">
      <c r="E579" s="1"/>
      <c r="J579" s="1"/>
      <c r="M579" s="4"/>
      <c r="N579" s="4"/>
      <c r="O579" s="1"/>
      <c r="R579" s="4"/>
      <c r="S579" s="1"/>
    </row>
    <row r="580" spans="5:19" ht="12.75" x14ac:dyDescent="0.2">
      <c r="E580" s="1"/>
      <c r="J580" s="1"/>
      <c r="M580" s="4"/>
      <c r="N580" s="4"/>
      <c r="O580" s="1"/>
      <c r="R580" s="4"/>
      <c r="S580" s="1"/>
    </row>
    <row r="581" spans="5:19" ht="12.75" x14ac:dyDescent="0.2">
      <c r="E581" s="1"/>
      <c r="J581" s="1"/>
      <c r="M581" s="4"/>
      <c r="N581" s="4"/>
      <c r="O581" s="1"/>
      <c r="R581" s="4"/>
      <c r="S581" s="1"/>
    </row>
    <row r="582" spans="5:19" ht="12.75" x14ac:dyDescent="0.2">
      <c r="E582" s="1"/>
      <c r="J582" s="1"/>
      <c r="M582" s="4"/>
      <c r="N582" s="4"/>
      <c r="O582" s="1"/>
      <c r="R582" s="4"/>
      <c r="S582" s="1"/>
    </row>
    <row r="583" spans="5:19" ht="12.75" x14ac:dyDescent="0.2">
      <c r="E583" s="1"/>
      <c r="J583" s="1"/>
      <c r="M583" s="4"/>
      <c r="N583" s="4"/>
      <c r="O583" s="1"/>
      <c r="R583" s="4"/>
      <c r="S583" s="1"/>
    </row>
    <row r="584" spans="5:19" ht="12.75" x14ac:dyDescent="0.2">
      <c r="E584" s="1"/>
      <c r="J584" s="1"/>
      <c r="M584" s="4"/>
      <c r="N584" s="4"/>
      <c r="O584" s="1"/>
      <c r="R584" s="4"/>
      <c r="S584" s="1"/>
    </row>
    <row r="585" spans="5:19" ht="12.75" x14ac:dyDescent="0.2">
      <c r="E585" s="1"/>
      <c r="J585" s="1"/>
      <c r="M585" s="4"/>
      <c r="N585" s="4"/>
      <c r="O585" s="1"/>
      <c r="R585" s="4"/>
      <c r="S585" s="1"/>
    </row>
    <row r="586" spans="5:19" ht="12.75" x14ac:dyDescent="0.2">
      <c r="E586" s="1"/>
      <c r="J586" s="1"/>
      <c r="M586" s="4"/>
      <c r="N586" s="4"/>
      <c r="O586" s="1"/>
      <c r="R586" s="4"/>
      <c r="S586" s="1"/>
    </row>
    <row r="587" spans="5:19" ht="12.75" x14ac:dyDescent="0.2">
      <c r="E587" s="1"/>
      <c r="J587" s="1"/>
      <c r="M587" s="4"/>
      <c r="N587" s="4"/>
      <c r="O587" s="1"/>
      <c r="R587" s="4"/>
      <c r="S587" s="1"/>
    </row>
    <row r="588" spans="5:19" ht="12.75" x14ac:dyDescent="0.2">
      <c r="E588" s="1"/>
      <c r="J588" s="1"/>
      <c r="M588" s="4"/>
      <c r="N588" s="4"/>
      <c r="O588" s="1"/>
      <c r="R588" s="4"/>
      <c r="S588" s="1"/>
    </row>
    <row r="589" spans="5:19" ht="12.75" x14ac:dyDescent="0.2">
      <c r="E589" s="1"/>
      <c r="J589" s="1"/>
      <c r="M589" s="4"/>
      <c r="N589" s="4"/>
      <c r="O589" s="1"/>
      <c r="R589" s="4"/>
      <c r="S589" s="1"/>
    </row>
    <row r="590" spans="5:19" ht="12.75" x14ac:dyDescent="0.2">
      <c r="E590" s="1"/>
      <c r="J590" s="1"/>
      <c r="M590" s="4"/>
      <c r="N590" s="4"/>
      <c r="O590" s="1"/>
      <c r="R590" s="4"/>
      <c r="S590" s="1"/>
    </row>
    <row r="591" spans="5:19" ht="12.75" x14ac:dyDescent="0.2">
      <c r="E591" s="1"/>
      <c r="J591" s="1"/>
      <c r="M591" s="4"/>
      <c r="N591" s="4"/>
      <c r="O591" s="1"/>
      <c r="R591" s="4"/>
      <c r="S591" s="1"/>
    </row>
    <row r="592" spans="5:19" ht="12.75" x14ac:dyDescent="0.2">
      <c r="E592" s="1"/>
      <c r="J592" s="1"/>
      <c r="M592" s="4"/>
      <c r="N592" s="4"/>
      <c r="O592" s="1"/>
      <c r="R592" s="4"/>
      <c r="S592" s="1"/>
    </row>
    <row r="593" spans="5:19" ht="12.75" x14ac:dyDescent="0.2">
      <c r="E593" s="1"/>
      <c r="J593" s="1"/>
      <c r="M593" s="4"/>
      <c r="N593" s="4"/>
      <c r="O593" s="1"/>
      <c r="R593" s="4"/>
      <c r="S593" s="1"/>
    </row>
    <row r="594" spans="5:19" ht="12.75" x14ac:dyDescent="0.2">
      <c r="E594" s="1"/>
      <c r="J594" s="1"/>
      <c r="M594" s="4"/>
      <c r="N594" s="4"/>
      <c r="O594" s="1"/>
      <c r="R594" s="4"/>
      <c r="S594" s="1"/>
    </row>
    <row r="595" spans="5:19" ht="12.75" x14ac:dyDescent="0.2">
      <c r="E595" s="1"/>
      <c r="J595" s="1"/>
      <c r="M595" s="4"/>
      <c r="N595" s="4"/>
      <c r="O595" s="1"/>
      <c r="R595" s="4"/>
      <c r="S595" s="1"/>
    </row>
    <row r="596" spans="5:19" ht="12.75" x14ac:dyDescent="0.2">
      <c r="E596" s="1"/>
      <c r="J596" s="1"/>
      <c r="M596" s="4"/>
      <c r="N596" s="4"/>
      <c r="O596" s="1"/>
      <c r="R596" s="4"/>
      <c r="S596" s="1"/>
    </row>
    <row r="597" spans="5:19" ht="12.75" x14ac:dyDescent="0.2">
      <c r="E597" s="1"/>
      <c r="J597" s="1"/>
      <c r="M597" s="4"/>
      <c r="N597" s="4"/>
      <c r="O597" s="1"/>
      <c r="R597" s="4"/>
      <c r="S597" s="1"/>
    </row>
    <row r="598" spans="5:19" ht="12.75" x14ac:dyDescent="0.2">
      <c r="E598" s="1"/>
      <c r="J598" s="1"/>
      <c r="M598" s="4"/>
      <c r="N598" s="4"/>
      <c r="O598" s="1"/>
      <c r="R598" s="4"/>
      <c r="S598" s="1"/>
    </row>
    <row r="599" spans="5:19" ht="12.75" x14ac:dyDescent="0.2">
      <c r="E599" s="1"/>
      <c r="J599" s="1"/>
      <c r="M599" s="4"/>
      <c r="N599" s="4"/>
      <c r="O599" s="1"/>
      <c r="R599" s="4"/>
      <c r="S599" s="1"/>
    </row>
    <row r="600" spans="5:19" ht="12.75" x14ac:dyDescent="0.2">
      <c r="E600" s="1"/>
      <c r="J600" s="1"/>
      <c r="M600" s="4"/>
      <c r="N600" s="4"/>
      <c r="O600" s="1"/>
      <c r="R600" s="4"/>
      <c r="S600" s="1"/>
    </row>
    <row r="601" spans="5:19" ht="12.75" x14ac:dyDescent="0.2">
      <c r="E601" s="1"/>
      <c r="J601" s="1"/>
      <c r="M601" s="4"/>
      <c r="N601" s="4"/>
      <c r="O601" s="1"/>
      <c r="R601" s="4"/>
      <c r="S601" s="1"/>
    </row>
    <row r="602" spans="5:19" ht="12.75" x14ac:dyDescent="0.2">
      <c r="E602" s="1"/>
      <c r="J602" s="1"/>
      <c r="M602" s="4"/>
      <c r="N602" s="4"/>
      <c r="O602" s="1"/>
      <c r="R602" s="4"/>
      <c r="S602" s="1"/>
    </row>
    <row r="603" spans="5:19" ht="12.75" x14ac:dyDescent="0.2">
      <c r="E603" s="1"/>
      <c r="J603" s="1"/>
      <c r="M603" s="4"/>
      <c r="N603" s="4"/>
      <c r="O603" s="1"/>
      <c r="R603" s="4"/>
      <c r="S603" s="1"/>
    </row>
    <row r="604" spans="5:19" ht="12.75" x14ac:dyDescent="0.2">
      <c r="E604" s="1"/>
      <c r="J604" s="1"/>
      <c r="M604" s="4"/>
      <c r="N604" s="4"/>
      <c r="O604" s="1"/>
      <c r="R604" s="4"/>
      <c r="S604" s="1"/>
    </row>
    <row r="605" spans="5:19" ht="12.75" x14ac:dyDescent="0.2">
      <c r="E605" s="1"/>
      <c r="J605" s="1"/>
      <c r="M605" s="4"/>
      <c r="N605" s="4"/>
      <c r="O605" s="1"/>
      <c r="R605" s="4"/>
      <c r="S605" s="1"/>
    </row>
    <row r="606" spans="5:19" ht="12.75" x14ac:dyDescent="0.2">
      <c r="E606" s="1"/>
      <c r="J606" s="1"/>
      <c r="M606" s="4"/>
      <c r="N606" s="4"/>
      <c r="O606" s="1"/>
      <c r="R606" s="4"/>
      <c r="S606" s="1"/>
    </row>
    <row r="607" spans="5:19" ht="12.75" x14ac:dyDescent="0.2">
      <c r="E607" s="1"/>
      <c r="J607" s="1"/>
      <c r="M607" s="4"/>
      <c r="N607" s="4"/>
      <c r="O607" s="1"/>
      <c r="R607" s="4"/>
      <c r="S607" s="1"/>
    </row>
    <row r="608" spans="5:19" ht="12.75" x14ac:dyDescent="0.2">
      <c r="E608" s="1"/>
      <c r="J608" s="1"/>
      <c r="M608" s="4"/>
      <c r="N608" s="4"/>
      <c r="O608" s="1"/>
      <c r="R608" s="4"/>
      <c r="S608" s="1"/>
    </row>
    <row r="609" spans="5:19" ht="12.75" x14ac:dyDescent="0.2">
      <c r="E609" s="1"/>
      <c r="J609" s="1"/>
      <c r="M609" s="4"/>
      <c r="N609" s="4"/>
      <c r="O609" s="1"/>
      <c r="R609" s="4"/>
      <c r="S609" s="1"/>
    </row>
    <row r="610" spans="5:19" ht="12.75" x14ac:dyDescent="0.2">
      <c r="E610" s="1"/>
      <c r="J610" s="1"/>
      <c r="M610" s="4"/>
      <c r="N610" s="4"/>
      <c r="O610" s="1"/>
      <c r="R610" s="4"/>
      <c r="S610" s="1"/>
    </row>
    <row r="611" spans="5:19" ht="12.75" x14ac:dyDescent="0.2">
      <c r="E611" s="1"/>
      <c r="J611" s="1"/>
      <c r="M611" s="4"/>
      <c r="N611" s="4"/>
      <c r="O611" s="1"/>
      <c r="R611" s="4"/>
      <c r="S611" s="1"/>
    </row>
    <row r="612" spans="5:19" ht="12.75" x14ac:dyDescent="0.2">
      <c r="E612" s="1"/>
      <c r="J612" s="1"/>
      <c r="M612" s="4"/>
      <c r="N612" s="4"/>
      <c r="O612" s="1"/>
      <c r="R612" s="4"/>
      <c r="S612" s="1"/>
    </row>
    <row r="613" spans="5:19" ht="12.75" x14ac:dyDescent="0.2">
      <c r="E613" s="1"/>
      <c r="J613" s="1"/>
      <c r="M613" s="4"/>
      <c r="N613" s="4"/>
      <c r="O613" s="1"/>
      <c r="R613" s="4"/>
      <c r="S613" s="1"/>
    </row>
    <row r="614" spans="5:19" ht="12.75" x14ac:dyDescent="0.2">
      <c r="E614" s="1"/>
      <c r="J614" s="1"/>
      <c r="M614" s="4"/>
      <c r="N614" s="4"/>
      <c r="O614" s="1"/>
      <c r="R614" s="4"/>
      <c r="S614" s="1"/>
    </row>
    <row r="615" spans="5:19" ht="12.75" x14ac:dyDescent="0.2">
      <c r="E615" s="1"/>
      <c r="J615" s="1"/>
      <c r="M615" s="4"/>
      <c r="N615" s="4"/>
      <c r="O615" s="1"/>
      <c r="R615" s="4"/>
      <c r="S615" s="1"/>
    </row>
    <row r="616" spans="5:19" ht="12.75" x14ac:dyDescent="0.2">
      <c r="E616" s="1"/>
      <c r="J616" s="1"/>
      <c r="M616" s="4"/>
      <c r="N616" s="4"/>
      <c r="O616" s="1"/>
      <c r="R616" s="4"/>
      <c r="S616" s="1"/>
    </row>
    <row r="617" spans="5:19" ht="12.75" x14ac:dyDescent="0.2">
      <c r="E617" s="1"/>
      <c r="J617" s="1"/>
      <c r="M617" s="4"/>
      <c r="N617" s="4"/>
      <c r="O617" s="1"/>
      <c r="R617" s="4"/>
      <c r="S617" s="1"/>
    </row>
    <row r="618" spans="5:19" ht="12.75" x14ac:dyDescent="0.2">
      <c r="E618" s="1"/>
      <c r="J618" s="1"/>
      <c r="M618" s="4"/>
      <c r="N618" s="4"/>
      <c r="O618" s="1"/>
      <c r="R618" s="4"/>
      <c r="S618" s="1"/>
    </row>
    <row r="619" spans="5:19" ht="12.75" x14ac:dyDescent="0.2">
      <c r="E619" s="1"/>
      <c r="J619" s="1"/>
      <c r="M619" s="4"/>
      <c r="N619" s="4"/>
      <c r="O619" s="1"/>
      <c r="R619" s="4"/>
      <c r="S619" s="1"/>
    </row>
    <row r="620" spans="5:19" ht="12.75" x14ac:dyDescent="0.2">
      <c r="E620" s="1"/>
      <c r="J620" s="1"/>
      <c r="M620" s="4"/>
      <c r="N620" s="4"/>
      <c r="O620" s="1"/>
      <c r="R620" s="4"/>
      <c r="S620" s="1"/>
    </row>
    <row r="621" spans="5:19" ht="12.75" x14ac:dyDescent="0.2">
      <c r="E621" s="1"/>
      <c r="J621" s="1"/>
      <c r="M621" s="4"/>
      <c r="N621" s="4"/>
      <c r="O621" s="1"/>
      <c r="R621" s="4"/>
      <c r="S621" s="1"/>
    </row>
    <row r="622" spans="5:19" ht="12.75" x14ac:dyDescent="0.2">
      <c r="E622" s="1"/>
      <c r="J622" s="1"/>
      <c r="M622" s="4"/>
      <c r="N622" s="4"/>
      <c r="O622" s="1"/>
      <c r="R622" s="4"/>
      <c r="S622" s="1"/>
    </row>
    <row r="623" spans="5:19" ht="12.75" x14ac:dyDescent="0.2">
      <c r="E623" s="1"/>
      <c r="J623" s="1"/>
      <c r="M623" s="4"/>
      <c r="N623" s="4"/>
      <c r="O623" s="1"/>
      <c r="R623" s="4"/>
      <c r="S623" s="1"/>
    </row>
    <row r="624" spans="5:19" ht="12.75" x14ac:dyDescent="0.2">
      <c r="E624" s="1"/>
      <c r="J624" s="1"/>
      <c r="M624" s="4"/>
      <c r="N624" s="4"/>
      <c r="O624" s="1"/>
      <c r="R624" s="4"/>
      <c r="S624" s="1"/>
    </row>
    <row r="625" spans="5:19" ht="12.75" x14ac:dyDescent="0.2">
      <c r="E625" s="1"/>
      <c r="J625" s="1"/>
      <c r="M625" s="4"/>
      <c r="N625" s="4"/>
      <c r="O625" s="1"/>
      <c r="R625" s="4"/>
      <c r="S625" s="1"/>
    </row>
    <row r="626" spans="5:19" ht="12.75" x14ac:dyDescent="0.2">
      <c r="E626" s="1"/>
      <c r="J626" s="1"/>
      <c r="M626" s="4"/>
      <c r="N626" s="4"/>
      <c r="O626" s="1"/>
      <c r="R626" s="4"/>
      <c r="S626" s="1"/>
    </row>
    <row r="627" spans="5:19" ht="12.75" x14ac:dyDescent="0.2">
      <c r="E627" s="1"/>
      <c r="J627" s="1"/>
      <c r="M627" s="4"/>
      <c r="N627" s="4"/>
      <c r="O627" s="1"/>
      <c r="R627" s="4"/>
      <c r="S627" s="1"/>
    </row>
    <row r="628" spans="5:19" ht="12.75" x14ac:dyDescent="0.2">
      <c r="E628" s="1"/>
      <c r="J628" s="1"/>
      <c r="M628" s="4"/>
      <c r="N628" s="4"/>
      <c r="O628" s="1"/>
      <c r="R628" s="4"/>
      <c r="S628" s="1"/>
    </row>
    <row r="629" spans="5:19" ht="12.75" x14ac:dyDescent="0.2">
      <c r="E629" s="1"/>
      <c r="J629" s="1"/>
      <c r="M629" s="4"/>
      <c r="N629" s="4"/>
      <c r="O629" s="1"/>
      <c r="R629" s="4"/>
      <c r="S629" s="1"/>
    </row>
    <row r="630" spans="5:19" ht="12.75" x14ac:dyDescent="0.2">
      <c r="E630" s="1"/>
      <c r="J630" s="1"/>
      <c r="M630" s="4"/>
      <c r="N630" s="4"/>
      <c r="O630" s="1"/>
      <c r="R630" s="4"/>
      <c r="S630" s="1"/>
    </row>
    <row r="631" spans="5:19" ht="12.75" x14ac:dyDescent="0.2">
      <c r="E631" s="1"/>
      <c r="J631" s="1"/>
      <c r="M631" s="4"/>
      <c r="N631" s="4"/>
      <c r="O631" s="1"/>
      <c r="R631" s="4"/>
      <c r="S631" s="1"/>
    </row>
    <row r="632" spans="5:19" ht="12.75" x14ac:dyDescent="0.2">
      <c r="E632" s="1"/>
      <c r="J632" s="1"/>
      <c r="M632" s="4"/>
      <c r="N632" s="4"/>
      <c r="O632" s="1"/>
      <c r="R632" s="4"/>
      <c r="S632" s="1"/>
    </row>
    <row r="633" spans="5:19" ht="12.75" x14ac:dyDescent="0.2">
      <c r="E633" s="1"/>
      <c r="J633" s="1"/>
      <c r="M633" s="4"/>
      <c r="N633" s="4"/>
      <c r="O633" s="1"/>
      <c r="R633" s="4"/>
      <c r="S633" s="1"/>
    </row>
    <row r="634" spans="5:19" ht="12.75" x14ac:dyDescent="0.2">
      <c r="E634" s="1"/>
      <c r="J634" s="1"/>
      <c r="M634" s="4"/>
      <c r="N634" s="4"/>
      <c r="O634" s="1"/>
      <c r="R634" s="4"/>
      <c r="S634" s="1"/>
    </row>
    <row r="635" spans="5:19" ht="12.75" x14ac:dyDescent="0.2">
      <c r="E635" s="1"/>
      <c r="J635" s="1"/>
      <c r="M635" s="4"/>
      <c r="N635" s="4"/>
      <c r="O635" s="1"/>
      <c r="R635" s="4"/>
      <c r="S635" s="1"/>
    </row>
    <row r="636" spans="5:19" ht="12.75" x14ac:dyDescent="0.2">
      <c r="E636" s="1"/>
      <c r="J636" s="1"/>
      <c r="M636" s="4"/>
      <c r="N636" s="4"/>
      <c r="O636" s="1"/>
      <c r="R636" s="4"/>
      <c r="S636" s="1"/>
    </row>
    <row r="637" spans="5:19" ht="12.75" x14ac:dyDescent="0.2">
      <c r="E637" s="1"/>
      <c r="J637" s="1"/>
      <c r="M637" s="4"/>
      <c r="N637" s="4"/>
      <c r="O637" s="1"/>
      <c r="R637" s="4"/>
      <c r="S637" s="1"/>
    </row>
    <row r="638" spans="5:19" ht="12.75" x14ac:dyDescent="0.2">
      <c r="E638" s="1"/>
      <c r="J638" s="1"/>
      <c r="M638" s="4"/>
      <c r="N638" s="4"/>
      <c r="O638" s="1"/>
      <c r="R638" s="4"/>
      <c r="S638" s="1"/>
    </row>
    <row r="639" spans="5:19" ht="12.75" x14ac:dyDescent="0.2">
      <c r="E639" s="1"/>
      <c r="J639" s="1"/>
      <c r="M639" s="4"/>
      <c r="N639" s="4"/>
      <c r="O639" s="1"/>
      <c r="R639" s="4"/>
      <c r="S639" s="1"/>
    </row>
    <row r="640" spans="5:19" ht="12.75" x14ac:dyDescent="0.2">
      <c r="E640" s="1"/>
      <c r="J640" s="1"/>
      <c r="M640" s="4"/>
      <c r="N640" s="4"/>
      <c r="O640" s="1"/>
      <c r="R640" s="4"/>
      <c r="S640" s="1"/>
    </row>
    <row r="641" spans="5:19" ht="12.75" x14ac:dyDescent="0.2">
      <c r="E641" s="1"/>
      <c r="J641" s="1"/>
      <c r="M641" s="4"/>
      <c r="N641" s="4"/>
      <c r="O641" s="1"/>
      <c r="R641" s="4"/>
      <c r="S641" s="1"/>
    </row>
    <row r="642" spans="5:19" ht="12.75" x14ac:dyDescent="0.2">
      <c r="E642" s="1"/>
      <c r="J642" s="1"/>
      <c r="M642" s="4"/>
      <c r="N642" s="4"/>
      <c r="O642" s="1"/>
      <c r="R642" s="4"/>
      <c r="S642" s="1"/>
    </row>
    <row r="643" spans="5:19" ht="12.75" x14ac:dyDescent="0.2">
      <c r="E643" s="1"/>
      <c r="J643" s="1"/>
      <c r="M643" s="4"/>
      <c r="N643" s="4"/>
      <c r="O643" s="1"/>
      <c r="R643" s="4"/>
      <c r="S643" s="1"/>
    </row>
    <row r="644" spans="5:19" ht="12.75" x14ac:dyDescent="0.2">
      <c r="E644" s="1"/>
      <c r="J644" s="1"/>
      <c r="M644" s="4"/>
      <c r="N644" s="4"/>
      <c r="O644" s="1"/>
      <c r="R644" s="4"/>
      <c r="S644" s="1"/>
    </row>
    <row r="645" spans="5:19" ht="12.75" x14ac:dyDescent="0.2">
      <c r="E645" s="1"/>
      <c r="J645" s="1"/>
      <c r="M645" s="4"/>
      <c r="N645" s="4"/>
      <c r="O645" s="1"/>
      <c r="R645" s="4"/>
      <c r="S645" s="1"/>
    </row>
    <row r="646" spans="5:19" ht="12.75" x14ac:dyDescent="0.2">
      <c r="E646" s="1"/>
      <c r="J646" s="1"/>
      <c r="M646" s="4"/>
      <c r="N646" s="4"/>
      <c r="O646" s="1"/>
      <c r="R646" s="4"/>
      <c r="S646" s="1"/>
    </row>
    <row r="647" spans="5:19" ht="12.75" x14ac:dyDescent="0.2">
      <c r="E647" s="1"/>
      <c r="J647" s="1"/>
      <c r="M647" s="4"/>
      <c r="N647" s="4"/>
      <c r="O647" s="1"/>
      <c r="R647" s="4"/>
      <c r="S647" s="1"/>
    </row>
    <row r="648" spans="5:19" ht="12.75" x14ac:dyDescent="0.2">
      <c r="E648" s="1"/>
      <c r="J648" s="1"/>
      <c r="M648" s="4"/>
      <c r="N648" s="4"/>
      <c r="O648" s="1"/>
      <c r="R648" s="4"/>
      <c r="S648" s="1"/>
    </row>
    <row r="649" spans="5:19" ht="12.75" x14ac:dyDescent="0.2">
      <c r="E649" s="1"/>
      <c r="J649" s="1"/>
      <c r="M649" s="4"/>
      <c r="N649" s="4"/>
      <c r="O649" s="1"/>
      <c r="R649" s="4"/>
      <c r="S649" s="1"/>
    </row>
    <row r="650" spans="5:19" ht="12.75" x14ac:dyDescent="0.2">
      <c r="E650" s="1"/>
      <c r="J650" s="1"/>
      <c r="M650" s="4"/>
      <c r="N650" s="4"/>
      <c r="O650" s="1"/>
      <c r="R650" s="4"/>
      <c r="S650" s="1"/>
    </row>
    <row r="651" spans="5:19" ht="12.75" x14ac:dyDescent="0.2">
      <c r="E651" s="1"/>
      <c r="J651" s="1"/>
      <c r="M651" s="4"/>
      <c r="N651" s="4"/>
      <c r="O651" s="1"/>
      <c r="R651" s="4"/>
      <c r="S651" s="1"/>
    </row>
    <row r="652" spans="5:19" ht="12.75" x14ac:dyDescent="0.2">
      <c r="E652" s="1"/>
      <c r="J652" s="1"/>
      <c r="M652" s="4"/>
      <c r="N652" s="4"/>
      <c r="O652" s="1"/>
      <c r="R652" s="4"/>
      <c r="S652" s="1"/>
    </row>
    <row r="653" spans="5:19" ht="12.75" x14ac:dyDescent="0.2">
      <c r="E653" s="1"/>
      <c r="J653" s="1"/>
      <c r="M653" s="4"/>
      <c r="N653" s="4"/>
      <c r="O653" s="1"/>
      <c r="R653" s="4"/>
      <c r="S653" s="1"/>
    </row>
    <row r="654" spans="5:19" ht="12.75" x14ac:dyDescent="0.2">
      <c r="E654" s="1"/>
      <c r="J654" s="1"/>
      <c r="M654" s="4"/>
      <c r="N654" s="4"/>
      <c r="O654" s="1"/>
      <c r="R654" s="4"/>
      <c r="S654" s="1"/>
    </row>
    <row r="655" spans="5:19" ht="12.75" x14ac:dyDescent="0.2">
      <c r="E655" s="1"/>
      <c r="J655" s="1"/>
      <c r="M655" s="4"/>
      <c r="N655" s="4"/>
      <c r="O655" s="1"/>
      <c r="R655" s="4"/>
      <c r="S655" s="1"/>
    </row>
    <row r="656" spans="5:19" ht="12.75" x14ac:dyDescent="0.2">
      <c r="E656" s="1"/>
      <c r="J656" s="1"/>
      <c r="M656" s="4"/>
      <c r="N656" s="4"/>
      <c r="O656" s="1"/>
      <c r="R656" s="4"/>
      <c r="S656" s="1"/>
    </row>
    <row r="657" spans="5:19" ht="12.75" x14ac:dyDescent="0.2">
      <c r="E657" s="1"/>
      <c r="J657" s="1"/>
      <c r="M657" s="4"/>
      <c r="N657" s="4"/>
      <c r="O657" s="1"/>
      <c r="R657" s="4"/>
      <c r="S657" s="1"/>
    </row>
    <row r="658" spans="5:19" ht="12.75" x14ac:dyDescent="0.2">
      <c r="E658" s="1"/>
      <c r="J658" s="1"/>
      <c r="M658" s="4"/>
      <c r="N658" s="4"/>
      <c r="O658" s="1"/>
      <c r="R658" s="4"/>
      <c r="S658" s="1"/>
    </row>
    <row r="659" spans="5:19" ht="12.75" x14ac:dyDescent="0.2">
      <c r="E659" s="1"/>
      <c r="J659" s="1"/>
      <c r="M659" s="4"/>
      <c r="N659" s="4"/>
      <c r="O659" s="1"/>
      <c r="R659" s="4"/>
      <c r="S659" s="1"/>
    </row>
    <row r="660" spans="5:19" ht="12.75" x14ac:dyDescent="0.2">
      <c r="E660" s="1"/>
      <c r="J660" s="1"/>
      <c r="M660" s="4"/>
      <c r="N660" s="4"/>
      <c r="O660" s="1"/>
      <c r="R660" s="4"/>
      <c r="S660" s="1"/>
    </row>
    <row r="661" spans="5:19" ht="12.75" x14ac:dyDescent="0.2">
      <c r="E661" s="1"/>
      <c r="J661" s="1"/>
      <c r="M661" s="4"/>
      <c r="N661" s="4"/>
      <c r="O661" s="1"/>
      <c r="R661" s="4"/>
      <c r="S661" s="1"/>
    </row>
    <row r="662" spans="5:19" ht="12.75" x14ac:dyDescent="0.2">
      <c r="E662" s="1"/>
      <c r="J662" s="1"/>
      <c r="M662" s="4"/>
      <c r="N662" s="4"/>
      <c r="O662" s="1"/>
      <c r="R662" s="4"/>
      <c r="S662" s="1"/>
    </row>
    <row r="663" spans="5:19" ht="12.75" x14ac:dyDescent="0.2">
      <c r="E663" s="1"/>
      <c r="J663" s="1"/>
      <c r="M663" s="4"/>
      <c r="N663" s="4"/>
      <c r="O663" s="1"/>
      <c r="R663" s="4"/>
      <c r="S663" s="1"/>
    </row>
    <row r="664" spans="5:19" ht="12.75" x14ac:dyDescent="0.2">
      <c r="E664" s="1"/>
      <c r="J664" s="1"/>
      <c r="M664" s="4"/>
      <c r="N664" s="4"/>
      <c r="O664" s="1"/>
      <c r="R664" s="4"/>
      <c r="S664" s="1"/>
    </row>
    <row r="665" spans="5:19" ht="12.75" x14ac:dyDescent="0.2">
      <c r="E665" s="1"/>
      <c r="J665" s="1"/>
      <c r="M665" s="4"/>
      <c r="N665" s="4"/>
      <c r="O665" s="1"/>
      <c r="R665" s="4"/>
      <c r="S665" s="1"/>
    </row>
    <row r="666" spans="5:19" ht="12.75" x14ac:dyDescent="0.2">
      <c r="E666" s="1"/>
      <c r="J666" s="1"/>
      <c r="M666" s="4"/>
      <c r="N666" s="4"/>
      <c r="O666" s="1"/>
      <c r="R666" s="4"/>
      <c r="S666" s="1"/>
    </row>
    <row r="667" spans="5:19" ht="12.75" x14ac:dyDescent="0.2">
      <c r="E667" s="1"/>
      <c r="J667" s="1"/>
      <c r="M667" s="4"/>
      <c r="N667" s="4"/>
      <c r="O667" s="1"/>
      <c r="R667" s="4"/>
      <c r="S667" s="1"/>
    </row>
    <row r="668" spans="5:19" ht="12.75" x14ac:dyDescent="0.2">
      <c r="E668" s="1"/>
      <c r="J668" s="1"/>
      <c r="M668" s="4"/>
      <c r="N668" s="4"/>
      <c r="O668" s="1"/>
      <c r="R668" s="4"/>
      <c r="S668" s="1"/>
    </row>
    <row r="669" spans="5:19" ht="12.75" x14ac:dyDescent="0.2">
      <c r="E669" s="1"/>
      <c r="J669" s="1"/>
      <c r="M669" s="4"/>
      <c r="N669" s="4"/>
      <c r="O669" s="1"/>
      <c r="R669" s="4"/>
      <c r="S669" s="1"/>
    </row>
    <row r="670" spans="5:19" ht="12.75" x14ac:dyDescent="0.2">
      <c r="E670" s="1"/>
      <c r="J670" s="1"/>
      <c r="M670" s="4"/>
      <c r="N670" s="4"/>
      <c r="O670" s="1"/>
      <c r="R670" s="4"/>
      <c r="S670" s="1"/>
    </row>
    <row r="671" spans="5:19" ht="12.75" x14ac:dyDescent="0.2">
      <c r="E671" s="1"/>
      <c r="J671" s="1"/>
      <c r="M671" s="4"/>
      <c r="N671" s="4"/>
      <c r="O671" s="1"/>
      <c r="R671" s="4"/>
      <c r="S671" s="1"/>
    </row>
    <row r="672" spans="5:19" ht="12.75" x14ac:dyDescent="0.2">
      <c r="E672" s="1"/>
      <c r="J672" s="1"/>
      <c r="M672" s="4"/>
      <c r="N672" s="4"/>
      <c r="O672" s="1"/>
      <c r="R672" s="4"/>
      <c r="S672" s="1"/>
    </row>
    <row r="673" spans="5:19" ht="12.75" x14ac:dyDescent="0.2">
      <c r="E673" s="1"/>
      <c r="J673" s="1"/>
      <c r="M673" s="4"/>
      <c r="N673" s="4"/>
      <c r="O673" s="1"/>
      <c r="R673" s="4"/>
      <c r="S673" s="1"/>
    </row>
    <row r="674" spans="5:19" ht="12.75" x14ac:dyDescent="0.2">
      <c r="E674" s="1"/>
      <c r="J674" s="1"/>
      <c r="M674" s="4"/>
      <c r="N674" s="4"/>
      <c r="O674" s="1"/>
      <c r="R674" s="4"/>
      <c r="S674" s="1"/>
    </row>
    <row r="675" spans="5:19" ht="12.75" x14ac:dyDescent="0.2">
      <c r="E675" s="1"/>
      <c r="J675" s="1"/>
      <c r="M675" s="4"/>
      <c r="N675" s="4"/>
      <c r="O675" s="1"/>
      <c r="R675" s="4"/>
      <c r="S675" s="1"/>
    </row>
    <row r="676" spans="5:19" ht="12.75" x14ac:dyDescent="0.2">
      <c r="E676" s="1"/>
      <c r="J676" s="1"/>
      <c r="M676" s="4"/>
      <c r="N676" s="4"/>
      <c r="O676" s="1"/>
      <c r="R676" s="4"/>
      <c r="S676" s="1"/>
    </row>
    <row r="677" spans="5:19" ht="12.75" x14ac:dyDescent="0.2">
      <c r="E677" s="1"/>
      <c r="J677" s="1"/>
      <c r="M677" s="4"/>
      <c r="N677" s="4"/>
      <c r="O677" s="1"/>
      <c r="R677" s="4"/>
      <c r="S677" s="1"/>
    </row>
    <row r="678" spans="5:19" ht="12.75" x14ac:dyDescent="0.2">
      <c r="E678" s="1"/>
      <c r="J678" s="1"/>
      <c r="M678" s="4"/>
      <c r="N678" s="4"/>
      <c r="O678" s="1"/>
      <c r="R678" s="4"/>
      <c r="S678" s="1"/>
    </row>
    <row r="679" spans="5:19" ht="12.75" x14ac:dyDescent="0.2">
      <c r="E679" s="1"/>
      <c r="J679" s="1"/>
      <c r="M679" s="4"/>
      <c r="N679" s="4"/>
      <c r="O679" s="1"/>
      <c r="R679" s="4"/>
      <c r="S679" s="1"/>
    </row>
    <row r="680" spans="5:19" ht="12.75" x14ac:dyDescent="0.2">
      <c r="E680" s="1"/>
      <c r="J680" s="1"/>
      <c r="M680" s="4"/>
      <c r="N680" s="4"/>
      <c r="O680" s="1"/>
      <c r="R680" s="4"/>
      <c r="S680" s="1"/>
    </row>
    <row r="681" spans="5:19" ht="12.75" x14ac:dyDescent="0.2">
      <c r="E681" s="1"/>
      <c r="J681" s="1"/>
      <c r="M681" s="4"/>
      <c r="N681" s="4"/>
      <c r="O681" s="1"/>
      <c r="R681" s="4"/>
      <c r="S681" s="1"/>
    </row>
    <row r="682" spans="5:19" ht="12.75" x14ac:dyDescent="0.2">
      <c r="E682" s="1"/>
      <c r="J682" s="1"/>
      <c r="M682" s="4"/>
      <c r="N682" s="4"/>
      <c r="O682" s="1"/>
      <c r="R682" s="4"/>
      <c r="S682" s="1"/>
    </row>
    <row r="683" spans="5:19" ht="12.75" x14ac:dyDescent="0.2">
      <c r="E683" s="1"/>
      <c r="J683" s="1"/>
      <c r="M683" s="4"/>
      <c r="N683" s="4"/>
      <c r="O683" s="1"/>
      <c r="R683" s="4"/>
      <c r="S683" s="1"/>
    </row>
    <row r="684" spans="5:19" ht="12.75" x14ac:dyDescent="0.2">
      <c r="E684" s="1"/>
      <c r="J684" s="1"/>
      <c r="M684" s="4"/>
      <c r="N684" s="4"/>
      <c r="O684" s="1"/>
      <c r="R684" s="4"/>
      <c r="S684" s="1"/>
    </row>
    <row r="685" spans="5:19" ht="12.75" x14ac:dyDescent="0.2">
      <c r="E685" s="1"/>
      <c r="J685" s="1"/>
      <c r="M685" s="4"/>
      <c r="N685" s="4"/>
      <c r="O685" s="1"/>
      <c r="R685" s="4"/>
      <c r="S685" s="1"/>
    </row>
    <row r="686" spans="5:19" ht="12.75" x14ac:dyDescent="0.2">
      <c r="E686" s="1"/>
      <c r="J686" s="1"/>
      <c r="M686" s="4"/>
      <c r="N686" s="4"/>
      <c r="O686" s="1"/>
      <c r="R686" s="4"/>
      <c r="S686" s="1"/>
    </row>
    <row r="687" spans="5:19" ht="12.75" x14ac:dyDescent="0.2">
      <c r="E687" s="1"/>
      <c r="J687" s="1"/>
      <c r="M687" s="4"/>
      <c r="N687" s="4"/>
      <c r="O687" s="1"/>
      <c r="R687" s="4"/>
      <c r="S687" s="1"/>
    </row>
    <row r="688" spans="5:19" ht="12.75" x14ac:dyDescent="0.2">
      <c r="E688" s="1"/>
      <c r="J688" s="1"/>
      <c r="M688" s="4"/>
      <c r="N688" s="4"/>
      <c r="O688" s="1"/>
      <c r="R688" s="4"/>
      <c r="S688" s="1"/>
    </row>
    <row r="689" spans="5:19" ht="12.75" x14ac:dyDescent="0.2">
      <c r="E689" s="1"/>
      <c r="J689" s="1"/>
      <c r="M689" s="4"/>
      <c r="N689" s="4"/>
      <c r="O689" s="1"/>
      <c r="R689" s="4"/>
      <c r="S689" s="1"/>
    </row>
    <row r="690" spans="5:19" ht="12.75" x14ac:dyDescent="0.2">
      <c r="E690" s="1"/>
      <c r="J690" s="1"/>
      <c r="M690" s="4"/>
      <c r="N690" s="4"/>
      <c r="O690" s="1"/>
      <c r="R690" s="4"/>
      <c r="S690" s="1"/>
    </row>
    <row r="691" spans="5:19" ht="12.75" x14ac:dyDescent="0.2">
      <c r="E691" s="1"/>
      <c r="J691" s="1"/>
      <c r="M691" s="4"/>
      <c r="N691" s="4"/>
      <c r="O691" s="1"/>
      <c r="R691" s="4"/>
      <c r="S691" s="1"/>
    </row>
    <row r="692" spans="5:19" ht="12.75" x14ac:dyDescent="0.2">
      <c r="E692" s="1"/>
      <c r="J692" s="1"/>
      <c r="M692" s="4"/>
      <c r="N692" s="4"/>
      <c r="O692" s="1"/>
      <c r="R692" s="4"/>
      <c r="S692" s="1"/>
    </row>
    <row r="693" spans="5:19" ht="12.75" x14ac:dyDescent="0.2">
      <c r="E693" s="1"/>
      <c r="J693" s="1"/>
      <c r="M693" s="4"/>
      <c r="N693" s="4"/>
      <c r="O693" s="1"/>
      <c r="R693" s="4"/>
      <c r="S693" s="1"/>
    </row>
    <row r="694" spans="5:19" ht="12.75" x14ac:dyDescent="0.2">
      <c r="E694" s="1"/>
      <c r="J694" s="1"/>
      <c r="M694" s="4"/>
      <c r="N694" s="4"/>
      <c r="O694" s="1"/>
      <c r="R694" s="4"/>
      <c r="S694" s="1"/>
    </row>
    <row r="695" spans="5:19" ht="12.75" x14ac:dyDescent="0.2">
      <c r="E695" s="1"/>
      <c r="J695" s="1"/>
      <c r="M695" s="4"/>
      <c r="N695" s="4"/>
      <c r="O695" s="1"/>
      <c r="R695" s="4"/>
      <c r="S695" s="1"/>
    </row>
    <row r="696" spans="5:19" ht="12.75" x14ac:dyDescent="0.2">
      <c r="E696" s="1"/>
      <c r="J696" s="1"/>
      <c r="M696" s="4"/>
      <c r="N696" s="4"/>
      <c r="O696" s="1"/>
      <c r="R696" s="4"/>
      <c r="S696" s="1"/>
    </row>
    <row r="697" spans="5:19" ht="12.75" x14ac:dyDescent="0.2">
      <c r="E697" s="1"/>
      <c r="J697" s="1"/>
      <c r="M697" s="4"/>
      <c r="N697" s="4"/>
      <c r="O697" s="1"/>
      <c r="R697" s="4"/>
      <c r="S697" s="1"/>
    </row>
    <row r="698" spans="5:19" ht="12.75" x14ac:dyDescent="0.2">
      <c r="E698" s="1"/>
      <c r="J698" s="1"/>
      <c r="M698" s="4"/>
      <c r="N698" s="4"/>
      <c r="O698" s="1"/>
      <c r="R698" s="4"/>
      <c r="S698" s="1"/>
    </row>
    <row r="699" spans="5:19" ht="12.75" x14ac:dyDescent="0.2">
      <c r="E699" s="1"/>
      <c r="J699" s="1"/>
      <c r="M699" s="4"/>
      <c r="N699" s="4"/>
      <c r="O699" s="1"/>
      <c r="R699" s="4"/>
      <c r="S699" s="1"/>
    </row>
    <row r="700" spans="5:19" ht="12.75" x14ac:dyDescent="0.2">
      <c r="E700" s="1"/>
      <c r="J700" s="1"/>
      <c r="M700" s="4"/>
      <c r="N700" s="4"/>
      <c r="O700" s="1"/>
      <c r="R700" s="4"/>
      <c r="S700" s="1"/>
    </row>
    <row r="701" spans="5:19" ht="12.75" x14ac:dyDescent="0.2">
      <c r="E701" s="1"/>
      <c r="J701" s="1"/>
      <c r="M701" s="4"/>
      <c r="N701" s="4"/>
      <c r="O701" s="1"/>
      <c r="R701" s="4"/>
      <c r="S701" s="1"/>
    </row>
    <row r="702" spans="5:19" ht="12.75" x14ac:dyDescent="0.2">
      <c r="E702" s="1"/>
      <c r="J702" s="1"/>
      <c r="M702" s="4"/>
      <c r="N702" s="4"/>
      <c r="O702" s="1"/>
      <c r="R702" s="4"/>
      <c r="S702" s="1"/>
    </row>
    <row r="703" spans="5:19" ht="12.75" x14ac:dyDescent="0.2">
      <c r="E703" s="1"/>
      <c r="J703" s="1"/>
      <c r="M703" s="4"/>
      <c r="N703" s="4"/>
      <c r="O703" s="1"/>
      <c r="R703" s="4"/>
      <c r="S703" s="1"/>
    </row>
    <row r="704" spans="5:19" ht="12.75" x14ac:dyDescent="0.2">
      <c r="E704" s="1"/>
      <c r="J704" s="1"/>
      <c r="M704" s="4"/>
      <c r="N704" s="4"/>
      <c r="O704" s="1"/>
      <c r="R704" s="4"/>
      <c r="S704" s="1"/>
    </row>
    <row r="705" spans="5:19" ht="12.75" x14ac:dyDescent="0.2">
      <c r="E705" s="1"/>
      <c r="J705" s="1"/>
      <c r="M705" s="4"/>
      <c r="N705" s="4"/>
      <c r="O705" s="1"/>
      <c r="R705" s="4"/>
      <c r="S705" s="1"/>
    </row>
    <row r="706" spans="5:19" ht="12.75" x14ac:dyDescent="0.2">
      <c r="E706" s="1"/>
      <c r="J706" s="1"/>
      <c r="M706" s="4"/>
      <c r="N706" s="4"/>
      <c r="O706" s="1"/>
      <c r="R706" s="4"/>
      <c r="S706" s="1"/>
    </row>
    <row r="707" spans="5:19" ht="12.75" x14ac:dyDescent="0.2">
      <c r="E707" s="1"/>
      <c r="J707" s="1"/>
      <c r="M707" s="4"/>
      <c r="N707" s="4"/>
      <c r="O707" s="1"/>
      <c r="R707" s="4"/>
      <c r="S707" s="1"/>
    </row>
    <row r="708" spans="5:19" ht="12.75" x14ac:dyDescent="0.2">
      <c r="E708" s="1"/>
      <c r="J708" s="1"/>
      <c r="M708" s="4"/>
      <c r="N708" s="4"/>
      <c r="O708" s="1"/>
      <c r="R708" s="4"/>
      <c r="S708" s="1"/>
    </row>
    <row r="709" spans="5:19" ht="12.75" x14ac:dyDescent="0.2">
      <c r="E709" s="1"/>
      <c r="J709" s="1"/>
      <c r="M709" s="4"/>
      <c r="N709" s="4"/>
      <c r="O709" s="1"/>
      <c r="R709" s="4"/>
      <c r="S709" s="1"/>
    </row>
    <row r="710" spans="5:19" ht="12.75" x14ac:dyDescent="0.2">
      <c r="E710" s="1"/>
      <c r="J710" s="1"/>
      <c r="M710" s="4"/>
      <c r="N710" s="4"/>
      <c r="O710" s="1"/>
      <c r="R710" s="4"/>
      <c r="S710" s="1"/>
    </row>
    <row r="711" spans="5:19" ht="12.75" x14ac:dyDescent="0.2">
      <c r="E711" s="1"/>
      <c r="J711" s="1"/>
      <c r="M711" s="4"/>
      <c r="N711" s="4"/>
      <c r="O711" s="1"/>
      <c r="R711" s="4"/>
      <c r="S711" s="1"/>
    </row>
    <row r="712" spans="5:19" ht="12.75" x14ac:dyDescent="0.2">
      <c r="E712" s="1"/>
      <c r="J712" s="1"/>
      <c r="M712" s="4"/>
      <c r="N712" s="4"/>
      <c r="O712" s="1"/>
      <c r="R712" s="4"/>
      <c r="S712" s="1"/>
    </row>
    <row r="713" spans="5:19" ht="12.75" x14ac:dyDescent="0.2">
      <c r="E713" s="1"/>
      <c r="J713" s="1"/>
      <c r="M713" s="4"/>
      <c r="N713" s="4"/>
      <c r="O713" s="1"/>
      <c r="R713" s="4"/>
      <c r="S713" s="1"/>
    </row>
    <row r="714" spans="5:19" ht="12.75" x14ac:dyDescent="0.2">
      <c r="E714" s="1"/>
      <c r="J714" s="1"/>
      <c r="M714" s="4"/>
      <c r="N714" s="4"/>
      <c r="O714" s="1"/>
      <c r="R714" s="4"/>
      <c r="S714" s="1"/>
    </row>
    <row r="715" spans="5:19" ht="12.75" x14ac:dyDescent="0.2">
      <c r="E715" s="1"/>
      <c r="J715" s="1"/>
      <c r="M715" s="4"/>
      <c r="N715" s="4"/>
      <c r="O715" s="1"/>
      <c r="R715" s="4"/>
      <c r="S715" s="1"/>
    </row>
    <row r="716" spans="5:19" ht="12.75" x14ac:dyDescent="0.2">
      <c r="E716" s="1"/>
      <c r="J716" s="1"/>
      <c r="M716" s="4"/>
      <c r="N716" s="4"/>
      <c r="O716" s="1"/>
      <c r="R716" s="4"/>
      <c r="S716" s="1"/>
    </row>
    <row r="717" spans="5:19" ht="12.75" x14ac:dyDescent="0.2">
      <c r="E717" s="1"/>
      <c r="J717" s="1"/>
      <c r="M717" s="4"/>
      <c r="N717" s="4"/>
      <c r="O717" s="1"/>
      <c r="R717" s="4"/>
      <c r="S717" s="1"/>
    </row>
    <row r="718" spans="5:19" ht="12.75" x14ac:dyDescent="0.2">
      <c r="E718" s="1"/>
      <c r="J718" s="1"/>
      <c r="M718" s="4"/>
      <c r="N718" s="4"/>
      <c r="O718" s="1"/>
      <c r="R718" s="4"/>
      <c r="S718" s="1"/>
    </row>
    <row r="719" spans="5:19" ht="12.75" x14ac:dyDescent="0.2">
      <c r="E719" s="1"/>
      <c r="J719" s="1"/>
      <c r="M719" s="4"/>
      <c r="N719" s="4"/>
      <c r="O719" s="1"/>
      <c r="R719" s="4"/>
      <c r="S719" s="1"/>
    </row>
    <row r="720" spans="5:19" ht="12.75" x14ac:dyDescent="0.2">
      <c r="E720" s="1"/>
      <c r="J720" s="1"/>
      <c r="M720" s="4"/>
      <c r="N720" s="4"/>
      <c r="O720" s="1"/>
      <c r="R720" s="4"/>
      <c r="S720" s="1"/>
    </row>
    <row r="721" spans="5:19" ht="12.75" x14ac:dyDescent="0.2">
      <c r="E721" s="1"/>
      <c r="J721" s="1"/>
      <c r="M721" s="4"/>
      <c r="N721" s="4"/>
      <c r="O721" s="1"/>
      <c r="R721" s="4"/>
      <c r="S721" s="1"/>
    </row>
    <row r="722" spans="5:19" ht="12.75" x14ac:dyDescent="0.2">
      <c r="E722" s="1"/>
      <c r="J722" s="1"/>
      <c r="M722" s="4"/>
      <c r="N722" s="4"/>
      <c r="O722" s="1"/>
      <c r="R722" s="4"/>
      <c r="S722" s="1"/>
    </row>
    <row r="723" spans="5:19" ht="12.75" x14ac:dyDescent="0.2">
      <c r="E723" s="1"/>
      <c r="J723" s="1"/>
      <c r="M723" s="4"/>
      <c r="N723" s="4"/>
      <c r="O723" s="1"/>
      <c r="R723" s="4"/>
      <c r="S723" s="1"/>
    </row>
    <row r="724" spans="5:19" ht="12.75" x14ac:dyDescent="0.2">
      <c r="E724" s="1"/>
      <c r="J724" s="1"/>
      <c r="M724" s="4"/>
      <c r="N724" s="4"/>
      <c r="O724" s="1"/>
      <c r="R724" s="4"/>
      <c r="S724" s="1"/>
    </row>
    <row r="725" spans="5:19" ht="12.75" x14ac:dyDescent="0.2">
      <c r="E725" s="1"/>
      <c r="J725" s="1"/>
      <c r="M725" s="4"/>
      <c r="N725" s="4"/>
      <c r="O725" s="1"/>
      <c r="R725" s="4"/>
      <c r="S725" s="1"/>
    </row>
    <row r="726" spans="5:19" ht="12.75" x14ac:dyDescent="0.2">
      <c r="E726" s="1"/>
      <c r="J726" s="1"/>
      <c r="M726" s="4"/>
      <c r="N726" s="4"/>
      <c r="O726" s="1"/>
      <c r="R726" s="4"/>
      <c r="S726" s="1"/>
    </row>
    <row r="727" spans="5:19" ht="12.75" x14ac:dyDescent="0.2">
      <c r="E727" s="1"/>
      <c r="J727" s="1"/>
      <c r="M727" s="4"/>
      <c r="N727" s="4"/>
      <c r="O727" s="1"/>
      <c r="R727" s="4"/>
      <c r="S727" s="1"/>
    </row>
    <row r="728" spans="5:19" ht="12.75" x14ac:dyDescent="0.2">
      <c r="E728" s="1"/>
      <c r="J728" s="1"/>
      <c r="M728" s="4"/>
      <c r="N728" s="4"/>
      <c r="O728" s="1"/>
      <c r="R728" s="4"/>
      <c r="S728" s="1"/>
    </row>
    <row r="729" spans="5:19" ht="12.75" x14ac:dyDescent="0.2">
      <c r="E729" s="1"/>
      <c r="J729" s="1"/>
      <c r="M729" s="4"/>
      <c r="N729" s="4"/>
      <c r="O729" s="1"/>
      <c r="R729" s="4"/>
      <c r="S729" s="1"/>
    </row>
    <row r="730" spans="5:19" ht="12.75" x14ac:dyDescent="0.2">
      <c r="E730" s="1"/>
      <c r="J730" s="1"/>
      <c r="M730" s="4"/>
      <c r="N730" s="4"/>
      <c r="O730" s="1"/>
      <c r="R730" s="4"/>
      <c r="S730" s="1"/>
    </row>
    <row r="731" spans="5:19" ht="12.75" x14ac:dyDescent="0.2">
      <c r="E731" s="1"/>
      <c r="J731" s="1"/>
      <c r="M731" s="4"/>
      <c r="N731" s="4"/>
      <c r="O731" s="1"/>
      <c r="R731" s="4"/>
      <c r="S731" s="1"/>
    </row>
    <row r="732" spans="5:19" ht="12.75" x14ac:dyDescent="0.2">
      <c r="E732" s="1"/>
      <c r="J732" s="1"/>
      <c r="M732" s="4"/>
      <c r="N732" s="4"/>
      <c r="O732" s="1"/>
      <c r="R732" s="4"/>
      <c r="S732" s="1"/>
    </row>
    <row r="733" spans="5:19" ht="12.75" x14ac:dyDescent="0.2">
      <c r="E733" s="1"/>
      <c r="J733" s="1"/>
      <c r="M733" s="4"/>
      <c r="N733" s="4"/>
      <c r="O733" s="1"/>
      <c r="R733" s="4"/>
      <c r="S733" s="1"/>
    </row>
    <row r="734" spans="5:19" ht="12.75" x14ac:dyDescent="0.2">
      <c r="E734" s="1"/>
      <c r="J734" s="1"/>
      <c r="M734" s="4"/>
      <c r="N734" s="4"/>
      <c r="O734" s="1"/>
      <c r="R734" s="4"/>
      <c r="S734" s="1"/>
    </row>
    <row r="735" spans="5:19" ht="12.75" x14ac:dyDescent="0.2">
      <c r="E735" s="1"/>
      <c r="J735" s="1"/>
      <c r="M735" s="4"/>
      <c r="N735" s="4"/>
      <c r="O735" s="1"/>
      <c r="R735" s="4"/>
      <c r="S735" s="1"/>
    </row>
    <row r="736" spans="5:19" ht="12.75" x14ac:dyDescent="0.2">
      <c r="E736" s="1"/>
      <c r="J736" s="1"/>
      <c r="M736" s="4"/>
      <c r="N736" s="4"/>
      <c r="O736" s="1"/>
      <c r="R736" s="4"/>
      <c r="S736" s="1"/>
    </row>
    <row r="737" spans="5:19" ht="12.75" x14ac:dyDescent="0.2">
      <c r="E737" s="1"/>
      <c r="J737" s="1"/>
      <c r="M737" s="4"/>
      <c r="N737" s="4"/>
      <c r="O737" s="1"/>
      <c r="R737" s="4"/>
      <c r="S737" s="1"/>
    </row>
    <row r="738" spans="5:19" ht="12.75" x14ac:dyDescent="0.2">
      <c r="E738" s="1"/>
      <c r="J738" s="1"/>
      <c r="M738" s="4"/>
      <c r="N738" s="4"/>
      <c r="O738" s="1"/>
      <c r="R738" s="4"/>
      <c r="S738" s="1"/>
    </row>
    <row r="739" spans="5:19" ht="12.75" x14ac:dyDescent="0.2">
      <c r="E739" s="1"/>
      <c r="J739" s="1"/>
      <c r="M739" s="4"/>
      <c r="N739" s="4"/>
      <c r="O739" s="1"/>
      <c r="R739" s="4"/>
      <c r="S739" s="1"/>
    </row>
    <row r="740" spans="5:19" ht="12.75" x14ac:dyDescent="0.2">
      <c r="E740" s="1"/>
      <c r="J740" s="1"/>
      <c r="M740" s="4"/>
      <c r="N740" s="4"/>
      <c r="O740" s="1"/>
      <c r="R740" s="4"/>
      <c r="S740" s="1"/>
    </row>
    <row r="741" spans="5:19" ht="12.75" x14ac:dyDescent="0.2">
      <c r="E741" s="1"/>
      <c r="J741" s="1"/>
      <c r="M741" s="4"/>
      <c r="N741" s="4"/>
      <c r="O741" s="1"/>
      <c r="R741" s="4"/>
      <c r="S741" s="1"/>
    </row>
    <row r="742" spans="5:19" ht="12.75" x14ac:dyDescent="0.2">
      <c r="E742" s="1"/>
      <c r="J742" s="1"/>
      <c r="M742" s="4"/>
      <c r="N742" s="4"/>
      <c r="O742" s="1"/>
      <c r="R742" s="4"/>
      <c r="S742" s="1"/>
    </row>
    <row r="743" spans="5:19" ht="12.75" x14ac:dyDescent="0.2">
      <c r="E743" s="1"/>
      <c r="J743" s="1"/>
      <c r="M743" s="4"/>
      <c r="N743" s="4"/>
      <c r="O743" s="1"/>
      <c r="R743" s="4"/>
      <c r="S743" s="1"/>
    </row>
    <row r="744" spans="5:19" ht="12.75" x14ac:dyDescent="0.2">
      <c r="E744" s="1"/>
      <c r="J744" s="1"/>
      <c r="M744" s="4"/>
      <c r="N744" s="4"/>
      <c r="O744" s="1"/>
      <c r="R744" s="4"/>
      <c r="S744" s="1"/>
    </row>
    <row r="745" spans="5:19" ht="12.75" x14ac:dyDescent="0.2">
      <c r="E745" s="1"/>
      <c r="J745" s="1"/>
      <c r="M745" s="4"/>
      <c r="N745" s="4"/>
      <c r="O745" s="1"/>
      <c r="R745" s="4"/>
      <c r="S745" s="1"/>
    </row>
    <row r="746" spans="5:19" ht="12.75" x14ac:dyDescent="0.2">
      <c r="E746" s="1"/>
      <c r="J746" s="1"/>
      <c r="M746" s="4"/>
      <c r="N746" s="4"/>
      <c r="O746" s="1"/>
      <c r="R746" s="4"/>
      <c r="S746" s="1"/>
    </row>
    <row r="747" spans="5:19" ht="12.75" x14ac:dyDescent="0.2">
      <c r="E747" s="1"/>
      <c r="J747" s="1"/>
      <c r="M747" s="4"/>
      <c r="N747" s="4"/>
      <c r="O747" s="1"/>
      <c r="R747" s="4"/>
      <c r="S747" s="1"/>
    </row>
    <row r="748" spans="5:19" ht="12.75" x14ac:dyDescent="0.2">
      <c r="E748" s="1"/>
      <c r="J748" s="1"/>
      <c r="M748" s="4"/>
      <c r="N748" s="4"/>
      <c r="O748" s="1"/>
      <c r="R748" s="4"/>
      <c r="S748" s="1"/>
    </row>
    <row r="749" spans="5:19" ht="12.75" x14ac:dyDescent="0.2">
      <c r="E749" s="1"/>
      <c r="J749" s="1"/>
      <c r="M749" s="4"/>
      <c r="N749" s="4"/>
      <c r="O749" s="1"/>
      <c r="R749" s="4"/>
      <c r="S749" s="1"/>
    </row>
    <row r="750" spans="5:19" ht="12.75" x14ac:dyDescent="0.2">
      <c r="E750" s="1"/>
      <c r="J750" s="1"/>
      <c r="M750" s="4"/>
      <c r="N750" s="4"/>
      <c r="O750" s="1"/>
      <c r="R750" s="4"/>
      <c r="S750" s="1"/>
    </row>
    <row r="751" spans="5:19" ht="12.75" x14ac:dyDescent="0.2">
      <c r="E751" s="1"/>
      <c r="J751" s="1"/>
      <c r="M751" s="4"/>
      <c r="N751" s="4"/>
      <c r="O751" s="1"/>
      <c r="R751" s="4"/>
      <c r="S751" s="1"/>
    </row>
    <row r="752" spans="5:19" ht="12.75" x14ac:dyDescent="0.2">
      <c r="E752" s="1"/>
      <c r="J752" s="1"/>
      <c r="M752" s="4"/>
      <c r="N752" s="4"/>
      <c r="O752" s="1"/>
      <c r="R752" s="4"/>
      <c r="S752" s="1"/>
    </row>
    <row r="753" spans="5:19" ht="12.75" x14ac:dyDescent="0.2">
      <c r="E753" s="1"/>
      <c r="J753" s="1"/>
      <c r="M753" s="4"/>
      <c r="N753" s="4"/>
      <c r="O753" s="1"/>
      <c r="R753" s="4"/>
      <c r="S753" s="1"/>
    </row>
    <row r="754" spans="5:19" ht="12.75" x14ac:dyDescent="0.2">
      <c r="E754" s="1"/>
      <c r="J754" s="1"/>
      <c r="M754" s="4"/>
      <c r="N754" s="4"/>
      <c r="O754" s="1"/>
      <c r="R754" s="4"/>
      <c r="S754" s="1"/>
    </row>
    <row r="755" spans="5:19" ht="12.75" x14ac:dyDescent="0.2">
      <c r="E755" s="1"/>
      <c r="J755" s="1"/>
      <c r="M755" s="4"/>
      <c r="N755" s="4"/>
      <c r="O755" s="1"/>
      <c r="R755" s="4"/>
      <c r="S755" s="1"/>
    </row>
    <row r="756" spans="5:19" ht="12.75" x14ac:dyDescent="0.2">
      <c r="E756" s="1"/>
      <c r="J756" s="1"/>
      <c r="M756" s="4"/>
      <c r="N756" s="4"/>
      <c r="O756" s="1"/>
      <c r="R756" s="4"/>
      <c r="S756" s="1"/>
    </row>
    <row r="757" spans="5:19" ht="12.75" x14ac:dyDescent="0.2">
      <c r="E757" s="1"/>
      <c r="J757" s="1"/>
      <c r="M757" s="4"/>
      <c r="N757" s="4"/>
      <c r="O757" s="1"/>
      <c r="R757" s="4"/>
      <c r="S757" s="1"/>
    </row>
    <row r="758" spans="5:19" ht="12.75" x14ac:dyDescent="0.2">
      <c r="E758" s="1"/>
      <c r="J758" s="1"/>
      <c r="M758" s="4"/>
      <c r="N758" s="4"/>
      <c r="O758" s="1"/>
      <c r="R758" s="4"/>
      <c r="S758" s="1"/>
    </row>
    <row r="759" spans="5:19" ht="12.75" x14ac:dyDescent="0.2">
      <c r="E759" s="1"/>
      <c r="J759" s="1"/>
      <c r="M759" s="4"/>
      <c r="N759" s="4"/>
      <c r="O759" s="1"/>
      <c r="R759" s="4"/>
      <c r="S759" s="1"/>
    </row>
    <row r="760" spans="5:19" ht="12.75" x14ac:dyDescent="0.2">
      <c r="E760" s="1"/>
      <c r="J760" s="1"/>
      <c r="M760" s="4"/>
      <c r="N760" s="4"/>
      <c r="O760" s="1"/>
      <c r="R760" s="4"/>
      <c r="S760" s="1"/>
    </row>
    <row r="761" spans="5:19" ht="12.75" x14ac:dyDescent="0.2">
      <c r="E761" s="1"/>
      <c r="J761" s="1"/>
      <c r="M761" s="4"/>
      <c r="N761" s="4"/>
      <c r="O761" s="1"/>
      <c r="R761" s="4"/>
      <c r="S761" s="1"/>
    </row>
    <row r="762" spans="5:19" ht="12.75" x14ac:dyDescent="0.2">
      <c r="E762" s="1"/>
      <c r="J762" s="1"/>
      <c r="M762" s="4"/>
      <c r="N762" s="4"/>
      <c r="O762" s="1"/>
      <c r="R762" s="4"/>
      <c r="S762" s="1"/>
    </row>
    <row r="763" spans="5:19" ht="12.75" x14ac:dyDescent="0.2">
      <c r="E763" s="1"/>
      <c r="J763" s="1"/>
      <c r="M763" s="4"/>
      <c r="N763" s="4"/>
      <c r="O763" s="1"/>
      <c r="R763" s="4"/>
      <c r="S763" s="1"/>
    </row>
    <row r="764" spans="5:19" ht="12.75" x14ac:dyDescent="0.2">
      <c r="E764" s="1"/>
      <c r="J764" s="1"/>
      <c r="M764" s="4"/>
      <c r="N764" s="4"/>
      <c r="O764" s="1"/>
      <c r="R764" s="4"/>
      <c r="S764" s="1"/>
    </row>
    <row r="765" spans="5:19" ht="12.75" x14ac:dyDescent="0.2">
      <c r="E765" s="1"/>
      <c r="J765" s="1"/>
      <c r="M765" s="4"/>
      <c r="N765" s="4"/>
      <c r="O765" s="1"/>
      <c r="R765" s="4"/>
      <c r="S765" s="1"/>
    </row>
    <row r="766" spans="5:19" ht="12.75" x14ac:dyDescent="0.2">
      <c r="E766" s="1"/>
      <c r="J766" s="1"/>
      <c r="M766" s="4"/>
      <c r="N766" s="4"/>
      <c r="O766" s="1"/>
      <c r="R766" s="4"/>
      <c r="S766" s="1"/>
    </row>
    <row r="767" spans="5:19" ht="12.75" x14ac:dyDescent="0.2">
      <c r="E767" s="1"/>
      <c r="J767" s="1"/>
      <c r="M767" s="4"/>
      <c r="N767" s="4"/>
      <c r="O767" s="1"/>
      <c r="R767" s="4"/>
      <c r="S767" s="1"/>
    </row>
    <row r="768" spans="5:19" ht="12.75" x14ac:dyDescent="0.2">
      <c r="E768" s="1"/>
      <c r="J768" s="1"/>
      <c r="M768" s="4"/>
      <c r="N768" s="4"/>
      <c r="O768" s="1"/>
      <c r="R768" s="4"/>
      <c r="S768" s="1"/>
    </row>
    <row r="769" spans="5:19" ht="12.75" x14ac:dyDescent="0.2">
      <c r="E769" s="1"/>
      <c r="J769" s="1"/>
      <c r="M769" s="4"/>
      <c r="N769" s="4"/>
      <c r="O769" s="1"/>
      <c r="R769" s="4"/>
      <c r="S769" s="1"/>
    </row>
    <row r="770" spans="5:19" ht="12.75" x14ac:dyDescent="0.2">
      <c r="E770" s="1"/>
      <c r="J770" s="1"/>
      <c r="M770" s="4"/>
      <c r="N770" s="4"/>
      <c r="O770" s="1"/>
      <c r="R770" s="4"/>
      <c r="S770" s="1"/>
    </row>
    <row r="771" spans="5:19" ht="12.75" x14ac:dyDescent="0.2">
      <c r="E771" s="1"/>
      <c r="J771" s="1"/>
      <c r="M771" s="4"/>
      <c r="N771" s="4"/>
      <c r="O771" s="1"/>
      <c r="R771" s="4"/>
      <c r="S771" s="1"/>
    </row>
    <row r="772" spans="5:19" ht="12.75" x14ac:dyDescent="0.2">
      <c r="E772" s="1"/>
      <c r="J772" s="1"/>
      <c r="M772" s="4"/>
      <c r="N772" s="4"/>
      <c r="O772" s="1"/>
      <c r="R772" s="4"/>
      <c r="S772" s="1"/>
    </row>
    <row r="773" spans="5:19" ht="12.75" x14ac:dyDescent="0.2">
      <c r="E773" s="1"/>
      <c r="J773" s="1"/>
      <c r="M773" s="4"/>
      <c r="N773" s="4"/>
      <c r="O773" s="1"/>
      <c r="R773" s="4"/>
      <c r="S773" s="1"/>
    </row>
    <row r="774" spans="5:19" ht="12.75" x14ac:dyDescent="0.2">
      <c r="E774" s="1"/>
      <c r="J774" s="1"/>
      <c r="M774" s="4"/>
      <c r="N774" s="4"/>
      <c r="O774" s="1"/>
      <c r="R774" s="4"/>
      <c r="S774" s="1"/>
    </row>
    <row r="775" spans="5:19" ht="12.75" x14ac:dyDescent="0.2">
      <c r="E775" s="1"/>
      <c r="J775" s="1"/>
      <c r="M775" s="4"/>
      <c r="N775" s="4"/>
      <c r="O775" s="1"/>
      <c r="R775" s="4"/>
      <c r="S775" s="1"/>
    </row>
    <row r="776" spans="5:19" ht="12.75" x14ac:dyDescent="0.2">
      <c r="E776" s="1"/>
      <c r="J776" s="1"/>
      <c r="M776" s="4"/>
      <c r="N776" s="4"/>
      <c r="O776" s="1"/>
      <c r="R776" s="4"/>
      <c r="S776" s="1"/>
    </row>
    <row r="777" spans="5:19" ht="12.75" x14ac:dyDescent="0.2">
      <c r="E777" s="1"/>
      <c r="J777" s="1"/>
      <c r="M777" s="4"/>
      <c r="N777" s="4"/>
      <c r="O777" s="1"/>
      <c r="R777" s="4"/>
      <c r="S777" s="1"/>
    </row>
    <row r="778" spans="5:19" ht="12.75" x14ac:dyDescent="0.2">
      <c r="E778" s="1"/>
      <c r="J778" s="1"/>
      <c r="M778" s="4"/>
      <c r="N778" s="4"/>
      <c r="O778" s="1"/>
      <c r="R778" s="4"/>
      <c r="S778" s="1"/>
    </row>
    <row r="779" spans="5:19" ht="12.75" x14ac:dyDescent="0.2">
      <c r="E779" s="1"/>
      <c r="J779" s="1"/>
      <c r="M779" s="4"/>
      <c r="N779" s="4"/>
      <c r="O779" s="1"/>
      <c r="R779" s="4"/>
      <c r="S779" s="1"/>
    </row>
    <row r="780" spans="5:19" ht="12.75" x14ac:dyDescent="0.2">
      <c r="E780" s="1"/>
      <c r="J780" s="1"/>
      <c r="M780" s="4"/>
      <c r="N780" s="4"/>
      <c r="O780" s="1"/>
      <c r="R780" s="4"/>
      <c r="S780" s="1"/>
    </row>
    <row r="781" spans="5:19" ht="12.75" x14ac:dyDescent="0.2">
      <c r="E781" s="1"/>
      <c r="J781" s="1"/>
      <c r="M781" s="4"/>
      <c r="N781" s="4"/>
      <c r="O781" s="1"/>
      <c r="R781" s="4"/>
      <c r="S781" s="1"/>
    </row>
    <row r="782" spans="5:19" ht="12.75" x14ac:dyDescent="0.2">
      <c r="E782" s="1"/>
      <c r="J782" s="1"/>
      <c r="M782" s="4"/>
      <c r="N782" s="4"/>
      <c r="O782" s="1"/>
      <c r="R782" s="4"/>
      <c r="S782" s="1"/>
    </row>
    <row r="783" spans="5:19" ht="12.75" x14ac:dyDescent="0.2">
      <c r="E783" s="1"/>
      <c r="J783" s="1"/>
      <c r="M783" s="4"/>
      <c r="N783" s="4"/>
      <c r="O783" s="1"/>
      <c r="R783" s="4"/>
      <c r="S783" s="1"/>
    </row>
    <row r="784" spans="5:19" ht="12.75" x14ac:dyDescent="0.2">
      <c r="E784" s="1"/>
      <c r="J784" s="1"/>
      <c r="M784" s="4"/>
      <c r="N784" s="4"/>
      <c r="O784" s="1"/>
      <c r="R784" s="4"/>
      <c r="S784" s="1"/>
    </row>
    <row r="785" spans="5:19" ht="12.75" x14ac:dyDescent="0.2">
      <c r="E785" s="1"/>
      <c r="J785" s="1"/>
      <c r="M785" s="4"/>
      <c r="N785" s="4"/>
      <c r="O785" s="1"/>
      <c r="R785" s="4"/>
      <c r="S785" s="1"/>
    </row>
    <row r="786" spans="5:19" ht="12.75" x14ac:dyDescent="0.2">
      <c r="E786" s="1"/>
      <c r="J786" s="1"/>
      <c r="M786" s="4"/>
      <c r="N786" s="4"/>
      <c r="O786" s="1"/>
      <c r="R786" s="4"/>
      <c r="S786" s="1"/>
    </row>
    <row r="787" spans="5:19" ht="12.75" x14ac:dyDescent="0.2">
      <c r="E787" s="1"/>
      <c r="J787" s="1"/>
      <c r="M787" s="4"/>
      <c r="N787" s="4"/>
      <c r="O787" s="1"/>
      <c r="R787" s="4"/>
      <c r="S787" s="1"/>
    </row>
    <row r="788" spans="5:19" ht="12.75" x14ac:dyDescent="0.2">
      <c r="E788" s="1"/>
      <c r="J788" s="1"/>
      <c r="M788" s="4"/>
      <c r="N788" s="4"/>
      <c r="O788" s="1"/>
      <c r="R788" s="4"/>
      <c r="S788" s="1"/>
    </row>
    <row r="789" spans="5:19" ht="12.75" x14ac:dyDescent="0.2">
      <c r="E789" s="1"/>
      <c r="J789" s="1"/>
      <c r="M789" s="4"/>
      <c r="N789" s="4"/>
      <c r="O789" s="1"/>
      <c r="R789" s="4"/>
      <c r="S789" s="1"/>
    </row>
    <row r="790" spans="5:19" ht="12.75" x14ac:dyDescent="0.2">
      <c r="E790" s="1"/>
      <c r="J790" s="1"/>
      <c r="M790" s="4"/>
      <c r="N790" s="4"/>
      <c r="O790" s="1"/>
      <c r="R790" s="4"/>
      <c r="S790" s="1"/>
    </row>
    <row r="791" spans="5:19" ht="12.75" x14ac:dyDescent="0.2">
      <c r="E791" s="1"/>
      <c r="J791" s="1"/>
      <c r="M791" s="4"/>
      <c r="N791" s="4"/>
      <c r="O791" s="1"/>
      <c r="R791" s="4"/>
      <c r="S791" s="1"/>
    </row>
    <row r="792" spans="5:19" ht="12.75" x14ac:dyDescent="0.2">
      <c r="E792" s="1"/>
      <c r="J792" s="1"/>
      <c r="M792" s="4"/>
      <c r="N792" s="4"/>
      <c r="O792" s="1"/>
      <c r="R792" s="4"/>
      <c r="S792" s="1"/>
    </row>
    <row r="793" spans="5:19" ht="12.75" x14ac:dyDescent="0.2">
      <c r="E793" s="1"/>
      <c r="J793" s="1"/>
      <c r="M793" s="4"/>
      <c r="N793" s="4"/>
      <c r="O793" s="1"/>
      <c r="R793" s="4"/>
      <c r="S793" s="1"/>
    </row>
    <row r="794" spans="5:19" ht="12.75" x14ac:dyDescent="0.2">
      <c r="E794" s="1"/>
      <c r="J794" s="1"/>
      <c r="M794" s="4"/>
      <c r="N794" s="4"/>
      <c r="O794" s="1"/>
      <c r="R794" s="4"/>
      <c r="S794" s="1"/>
    </row>
    <row r="795" spans="5:19" ht="12.75" x14ac:dyDescent="0.2">
      <c r="E795" s="1"/>
      <c r="J795" s="1"/>
      <c r="M795" s="4"/>
      <c r="N795" s="4"/>
      <c r="O795" s="1"/>
      <c r="R795" s="4"/>
      <c r="S795" s="1"/>
    </row>
    <row r="796" spans="5:19" ht="12.75" x14ac:dyDescent="0.2">
      <c r="E796" s="1"/>
      <c r="J796" s="1"/>
      <c r="M796" s="4"/>
      <c r="N796" s="4"/>
      <c r="O796" s="1"/>
      <c r="R796" s="4"/>
      <c r="S796" s="1"/>
    </row>
    <row r="797" spans="5:19" ht="12.75" x14ac:dyDescent="0.2">
      <c r="E797" s="1"/>
      <c r="J797" s="1"/>
      <c r="M797" s="4"/>
      <c r="N797" s="4"/>
      <c r="O797" s="1"/>
      <c r="R797" s="4"/>
      <c r="S797" s="1"/>
    </row>
    <row r="798" spans="5:19" ht="12.75" x14ac:dyDescent="0.2">
      <c r="E798" s="1"/>
      <c r="J798" s="1"/>
      <c r="M798" s="4"/>
      <c r="N798" s="4"/>
      <c r="O798" s="1"/>
      <c r="R798" s="4"/>
      <c r="S798" s="1"/>
    </row>
    <row r="799" spans="5:19" ht="12.75" x14ac:dyDescent="0.2">
      <c r="E799" s="1"/>
      <c r="J799" s="1"/>
      <c r="M799" s="4"/>
      <c r="N799" s="4"/>
      <c r="O799" s="1"/>
      <c r="R799" s="4"/>
      <c r="S799" s="1"/>
    </row>
    <row r="800" spans="5:19" ht="12.75" x14ac:dyDescent="0.2">
      <c r="E800" s="1"/>
      <c r="J800" s="1"/>
      <c r="M800" s="4"/>
      <c r="N800" s="4"/>
      <c r="O800" s="1"/>
      <c r="R800" s="4"/>
      <c r="S800" s="1"/>
    </row>
    <row r="801" spans="5:19" ht="12.75" x14ac:dyDescent="0.2">
      <c r="E801" s="1"/>
      <c r="J801" s="1"/>
      <c r="M801" s="4"/>
      <c r="N801" s="4"/>
      <c r="O801" s="1"/>
      <c r="R801" s="4"/>
      <c r="S801" s="1"/>
    </row>
    <row r="802" spans="5:19" ht="12.75" x14ac:dyDescent="0.2">
      <c r="E802" s="1"/>
      <c r="J802" s="1"/>
      <c r="M802" s="4"/>
      <c r="N802" s="4"/>
      <c r="O802" s="1"/>
      <c r="R802" s="4"/>
      <c r="S802" s="1"/>
    </row>
    <row r="803" spans="5:19" ht="12.75" x14ac:dyDescent="0.2">
      <c r="E803" s="1"/>
      <c r="J803" s="1"/>
      <c r="M803" s="4"/>
      <c r="N803" s="4"/>
      <c r="O803" s="1"/>
      <c r="R803" s="4"/>
      <c r="S803" s="1"/>
    </row>
    <row r="804" spans="5:19" ht="12.75" x14ac:dyDescent="0.2">
      <c r="E804" s="1"/>
      <c r="J804" s="1"/>
      <c r="M804" s="4"/>
      <c r="N804" s="4"/>
      <c r="O804" s="1"/>
      <c r="R804" s="4"/>
      <c r="S804" s="1"/>
    </row>
    <row r="805" spans="5:19" ht="12.75" x14ac:dyDescent="0.2">
      <c r="E805" s="1"/>
      <c r="J805" s="1"/>
      <c r="M805" s="4"/>
      <c r="N805" s="4"/>
      <c r="O805" s="1"/>
      <c r="R805" s="4"/>
      <c r="S805" s="1"/>
    </row>
    <row r="806" spans="5:19" ht="12.75" x14ac:dyDescent="0.2">
      <c r="E806" s="1"/>
      <c r="J806" s="1"/>
      <c r="M806" s="4"/>
      <c r="N806" s="4"/>
      <c r="O806" s="1"/>
      <c r="R806" s="4"/>
      <c r="S806" s="1"/>
    </row>
    <row r="807" spans="5:19" ht="12.75" x14ac:dyDescent="0.2">
      <c r="E807" s="1"/>
      <c r="J807" s="1"/>
      <c r="M807" s="4"/>
      <c r="N807" s="4"/>
      <c r="O807" s="1"/>
      <c r="R807" s="4"/>
      <c r="S807" s="1"/>
    </row>
    <row r="808" spans="5:19" ht="12.75" x14ac:dyDescent="0.2">
      <c r="E808" s="1"/>
      <c r="J808" s="1"/>
      <c r="M808" s="4"/>
      <c r="N808" s="4"/>
      <c r="O808" s="1"/>
      <c r="R808" s="4"/>
      <c r="S808" s="1"/>
    </row>
    <row r="809" spans="5:19" ht="12.75" x14ac:dyDescent="0.2">
      <c r="E809" s="1"/>
      <c r="J809" s="1"/>
      <c r="M809" s="4"/>
      <c r="N809" s="4"/>
      <c r="O809" s="1"/>
      <c r="R809" s="4"/>
      <c r="S809" s="1"/>
    </row>
    <row r="810" spans="5:19" ht="12.75" x14ac:dyDescent="0.2">
      <c r="E810" s="1"/>
      <c r="J810" s="1"/>
      <c r="M810" s="4"/>
      <c r="N810" s="4"/>
      <c r="O810" s="1"/>
      <c r="R810" s="4"/>
      <c r="S810" s="1"/>
    </row>
    <row r="811" spans="5:19" ht="12.75" x14ac:dyDescent="0.2">
      <c r="E811" s="1"/>
      <c r="J811" s="1"/>
      <c r="M811" s="4"/>
      <c r="N811" s="4"/>
      <c r="O811" s="1"/>
      <c r="R811" s="4"/>
      <c r="S811" s="1"/>
    </row>
    <row r="812" spans="5:19" ht="12.75" x14ac:dyDescent="0.2">
      <c r="E812" s="1"/>
      <c r="J812" s="1"/>
      <c r="M812" s="4"/>
      <c r="N812" s="4"/>
      <c r="O812" s="1"/>
      <c r="R812" s="4"/>
      <c r="S812" s="1"/>
    </row>
    <row r="813" spans="5:19" ht="12.75" x14ac:dyDescent="0.2">
      <c r="E813" s="1"/>
      <c r="J813" s="1"/>
      <c r="M813" s="4"/>
      <c r="N813" s="4"/>
      <c r="O813" s="1"/>
      <c r="R813" s="4"/>
      <c r="S813" s="1"/>
    </row>
    <row r="814" spans="5:19" ht="12.75" x14ac:dyDescent="0.2">
      <c r="E814" s="1"/>
      <c r="J814" s="1"/>
      <c r="M814" s="4"/>
      <c r="N814" s="4"/>
      <c r="O814" s="1"/>
      <c r="R814" s="4"/>
      <c r="S814" s="1"/>
    </row>
    <row r="815" spans="5:19" ht="12.75" x14ac:dyDescent="0.2">
      <c r="E815" s="1"/>
      <c r="J815" s="1"/>
      <c r="M815" s="4"/>
      <c r="N815" s="4"/>
      <c r="O815" s="1"/>
      <c r="R815" s="4"/>
      <c r="S815" s="1"/>
    </row>
    <row r="816" spans="5:19" ht="12.75" x14ac:dyDescent="0.2">
      <c r="E816" s="1"/>
      <c r="J816" s="1"/>
      <c r="M816" s="4"/>
      <c r="N816" s="4"/>
      <c r="O816" s="1"/>
      <c r="R816" s="4"/>
      <c r="S816" s="1"/>
    </row>
    <row r="817" spans="5:19" ht="12.75" x14ac:dyDescent="0.2">
      <c r="E817" s="1"/>
      <c r="J817" s="1"/>
      <c r="M817" s="4"/>
      <c r="N817" s="4"/>
      <c r="O817" s="1"/>
      <c r="R817" s="4"/>
      <c r="S817" s="1"/>
    </row>
    <row r="818" spans="5:19" ht="12.75" x14ac:dyDescent="0.2">
      <c r="E818" s="1"/>
      <c r="J818" s="1"/>
      <c r="M818" s="4"/>
      <c r="N818" s="4"/>
      <c r="O818" s="1"/>
      <c r="R818" s="4"/>
      <c r="S818" s="1"/>
    </row>
    <row r="819" spans="5:19" ht="12.75" x14ac:dyDescent="0.2">
      <c r="E819" s="1"/>
      <c r="J819" s="1"/>
      <c r="M819" s="4"/>
      <c r="N819" s="4"/>
      <c r="O819" s="1"/>
      <c r="R819" s="4"/>
      <c r="S819" s="1"/>
    </row>
    <row r="820" spans="5:19" ht="12.75" x14ac:dyDescent="0.2">
      <c r="E820" s="1"/>
      <c r="J820" s="1"/>
      <c r="M820" s="4"/>
      <c r="N820" s="4"/>
      <c r="O820" s="1"/>
      <c r="R820" s="4"/>
      <c r="S820" s="1"/>
    </row>
    <row r="821" spans="5:19" ht="12.75" x14ac:dyDescent="0.2">
      <c r="E821" s="1"/>
      <c r="J821" s="1"/>
      <c r="M821" s="4"/>
      <c r="N821" s="4"/>
      <c r="O821" s="1"/>
      <c r="R821" s="4"/>
      <c r="S821" s="1"/>
    </row>
    <row r="822" spans="5:19" ht="12.75" x14ac:dyDescent="0.2">
      <c r="E822" s="1"/>
      <c r="J822" s="1"/>
      <c r="M822" s="4"/>
      <c r="N822" s="4"/>
      <c r="O822" s="1"/>
      <c r="R822" s="4"/>
      <c r="S822" s="1"/>
    </row>
    <row r="823" spans="5:19" ht="12.75" x14ac:dyDescent="0.2">
      <c r="E823" s="1"/>
      <c r="J823" s="1"/>
      <c r="M823" s="4"/>
      <c r="N823" s="4"/>
      <c r="O823" s="1"/>
      <c r="R823" s="4"/>
      <c r="S823" s="1"/>
    </row>
    <row r="824" spans="5:19" ht="12.75" x14ac:dyDescent="0.2">
      <c r="E824" s="1"/>
      <c r="J824" s="1"/>
      <c r="M824" s="4"/>
      <c r="N824" s="4"/>
      <c r="O824" s="1"/>
      <c r="R824" s="4"/>
      <c r="S824" s="1"/>
    </row>
    <row r="825" spans="5:19" ht="12.75" x14ac:dyDescent="0.2">
      <c r="E825" s="1"/>
      <c r="J825" s="1"/>
      <c r="M825" s="4"/>
      <c r="N825" s="4"/>
      <c r="O825" s="1"/>
      <c r="R825" s="4"/>
      <c r="S825" s="1"/>
    </row>
    <row r="826" spans="5:19" ht="12.75" x14ac:dyDescent="0.2">
      <c r="E826" s="1"/>
      <c r="J826" s="1"/>
      <c r="M826" s="4"/>
      <c r="N826" s="4"/>
      <c r="O826" s="1"/>
      <c r="R826" s="4"/>
      <c r="S826" s="1"/>
    </row>
    <row r="827" spans="5:19" ht="12.75" x14ac:dyDescent="0.2">
      <c r="E827" s="1"/>
      <c r="J827" s="1"/>
      <c r="M827" s="4"/>
      <c r="N827" s="4"/>
      <c r="O827" s="1"/>
      <c r="R827" s="4"/>
      <c r="S827" s="1"/>
    </row>
    <row r="828" spans="5:19" ht="12.75" x14ac:dyDescent="0.2">
      <c r="E828" s="1"/>
      <c r="J828" s="1"/>
      <c r="M828" s="4"/>
      <c r="N828" s="4"/>
      <c r="O828" s="1"/>
      <c r="R828" s="4"/>
      <c r="S828" s="1"/>
    </row>
    <row r="829" spans="5:19" ht="12.75" x14ac:dyDescent="0.2">
      <c r="E829" s="1"/>
      <c r="J829" s="1"/>
      <c r="M829" s="4"/>
      <c r="N829" s="4"/>
      <c r="O829" s="1"/>
      <c r="R829" s="4"/>
      <c r="S829" s="1"/>
    </row>
    <row r="830" spans="5:19" ht="12.75" x14ac:dyDescent="0.2">
      <c r="E830" s="1"/>
      <c r="J830" s="1"/>
      <c r="M830" s="4"/>
      <c r="N830" s="4"/>
      <c r="O830" s="1"/>
      <c r="R830" s="4"/>
      <c r="S830" s="1"/>
    </row>
    <row r="831" spans="5:19" ht="12.75" x14ac:dyDescent="0.2">
      <c r="E831" s="1"/>
      <c r="J831" s="1"/>
      <c r="M831" s="4"/>
      <c r="N831" s="4"/>
      <c r="O831" s="1"/>
      <c r="R831" s="4"/>
      <c r="S831" s="1"/>
    </row>
    <row r="832" spans="5:19" ht="12.75" x14ac:dyDescent="0.2">
      <c r="E832" s="1"/>
      <c r="J832" s="1"/>
      <c r="M832" s="4"/>
      <c r="N832" s="4"/>
      <c r="O832" s="1"/>
      <c r="R832" s="4"/>
      <c r="S832" s="1"/>
    </row>
    <row r="833" spans="5:19" ht="12.75" x14ac:dyDescent="0.2">
      <c r="E833" s="1"/>
      <c r="J833" s="1"/>
      <c r="M833" s="4"/>
      <c r="N833" s="4"/>
      <c r="O833" s="1"/>
      <c r="R833" s="4"/>
      <c r="S833" s="1"/>
    </row>
    <row r="834" spans="5:19" ht="12.75" x14ac:dyDescent="0.2">
      <c r="E834" s="1"/>
      <c r="J834" s="1"/>
      <c r="M834" s="4"/>
      <c r="N834" s="4"/>
      <c r="O834" s="1"/>
      <c r="R834" s="4"/>
      <c r="S834" s="1"/>
    </row>
    <row r="835" spans="5:19" ht="12.75" x14ac:dyDescent="0.2">
      <c r="E835" s="1"/>
      <c r="J835" s="1"/>
      <c r="M835" s="4"/>
      <c r="N835" s="4"/>
      <c r="O835" s="1"/>
      <c r="R835" s="4"/>
      <c r="S835" s="1"/>
    </row>
    <row r="836" spans="5:19" ht="12.75" x14ac:dyDescent="0.2">
      <c r="E836" s="1"/>
      <c r="J836" s="1"/>
      <c r="M836" s="4"/>
      <c r="N836" s="4"/>
      <c r="O836" s="1"/>
      <c r="R836" s="4"/>
      <c r="S836" s="1"/>
    </row>
    <row r="837" spans="5:19" ht="12.75" x14ac:dyDescent="0.2">
      <c r="E837" s="1"/>
      <c r="J837" s="1"/>
      <c r="M837" s="4"/>
      <c r="N837" s="4"/>
      <c r="O837" s="1"/>
      <c r="R837" s="4"/>
      <c r="S837" s="1"/>
    </row>
    <row r="838" spans="5:19" ht="12.75" x14ac:dyDescent="0.2">
      <c r="E838" s="1"/>
      <c r="J838" s="1"/>
      <c r="M838" s="4"/>
      <c r="N838" s="4"/>
      <c r="O838" s="1"/>
      <c r="R838" s="4"/>
      <c r="S838" s="1"/>
    </row>
    <row r="839" spans="5:19" ht="12.75" x14ac:dyDescent="0.2">
      <c r="E839" s="1"/>
      <c r="J839" s="1"/>
      <c r="M839" s="4"/>
      <c r="N839" s="4"/>
      <c r="O839" s="1"/>
      <c r="R839" s="4"/>
      <c r="S839" s="1"/>
    </row>
    <row r="840" spans="5:19" ht="12.75" x14ac:dyDescent="0.2">
      <c r="E840" s="1"/>
      <c r="J840" s="1"/>
      <c r="M840" s="4"/>
      <c r="N840" s="4"/>
      <c r="O840" s="1"/>
      <c r="R840" s="4"/>
      <c r="S840" s="1"/>
    </row>
    <row r="841" spans="5:19" ht="12.75" x14ac:dyDescent="0.2">
      <c r="E841" s="1"/>
      <c r="J841" s="1"/>
      <c r="M841" s="4"/>
      <c r="N841" s="4"/>
      <c r="O841" s="1"/>
      <c r="R841" s="4"/>
      <c r="S841" s="1"/>
    </row>
    <row r="842" spans="5:19" ht="12.75" x14ac:dyDescent="0.2">
      <c r="E842" s="1"/>
      <c r="J842" s="1"/>
      <c r="M842" s="4"/>
      <c r="N842" s="4"/>
      <c r="O842" s="1"/>
      <c r="R842" s="4"/>
      <c r="S842" s="1"/>
    </row>
    <row r="843" spans="5:19" ht="12.75" x14ac:dyDescent="0.2">
      <c r="E843" s="1"/>
      <c r="J843" s="1"/>
      <c r="M843" s="4"/>
      <c r="N843" s="4"/>
      <c r="O843" s="1"/>
      <c r="R843" s="4"/>
      <c r="S843" s="1"/>
    </row>
    <row r="844" spans="5:19" ht="12.75" x14ac:dyDescent="0.2">
      <c r="E844" s="1"/>
      <c r="J844" s="1"/>
      <c r="M844" s="4"/>
      <c r="N844" s="4"/>
      <c r="O844" s="1"/>
      <c r="R844" s="4"/>
      <c r="S844" s="1"/>
    </row>
    <row r="845" spans="5:19" ht="12.75" x14ac:dyDescent="0.2">
      <c r="E845" s="1"/>
      <c r="J845" s="1"/>
      <c r="M845" s="4"/>
      <c r="N845" s="4"/>
      <c r="O845" s="1"/>
      <c r="R845" s="4"/>
      <c r="S845" s="1"/>
    </row>
    <row r="846" spans="5:19" ht="12.75" x14ac:dyDescent="0.2">
      <c r="E846" s="1"/>
      <c r="J846" s="1"/>
      <c r="M846" s="4"/>
      <c r="N846" s="4"/>
      <c r="O846" s="1"/>
      <c r="R846" s="4"/>
      <c r="S846" s="1"/>
    </row>
    <row r="847" spans="5:19" ht="12.75" x14ac:dyDescent="0.2">
      <c r="E847" s="1"/>
      <c r="J847" s="1"/>
      <c r="M847" s="4"/>
      <c r="N847" s="4"/>
      <c r="O847" s="1"/>
      <c r="R847" s="4"/>
      <c r="S847" s="1"/>
    </row>
    <row r="848" spans="5:19" ht="12.75" x14ac:dyDescent="0.2">
      <c r="E848" s="1"/>
      <c r="J848" s="1"/>
      <c r="M848" s="4"/>
      <c r="N848" s="4"/>
      <c r="O848" s="1"/>
      <c r="R848" s="4"/>
      <c r="S848" s="1"/>
    </row>
    <row r="849" spans="5:19" ht="12.75" x14ac:dyDescent="0.2">
      <c r="E849" s="1"/>
      <c r="J849" s="1"/>
      <c r="M849" s="4"/>
      <c r="N849" s="4"/>
      <c r="O849" s="1"/>
      <c r="R849" s="4"/>
      <c r="S849" s="1"/>
    </row>
    <row r="850" spans="5:19" ht="12.75" x14ac:dyDescent="0.2">
      <c r="E850" s="1"/>
      <c r="J850" s="1"/>
      <c r="M850" s="4"/>
      <c r="N850" s="4"/>
      <c r="O850" s="1"/>
      <c r="R850" s="4"/>
      <c r="S850" s="1"/>
    </row>
    <row r="851" spans="5:19" ht="12.75" x14ac:dyDescent="0.2">
      <c r="E851" s="1"/>
      <c r="J851" s="1"/>
      <c r="M851" s="4"/>
      <c r="N851" s="4"/>
      <c r="O851" s="1"/>
      <c r="R851" s="4"/>
      <c r="S851" s="1"/>
    </row>
    <row r="852" spans="5:19" ht="12.75" x14ac:dyDescent="0.2">
      <c r="E852" s="1"/>
      <c r="J852" s="1"/>
      <c r="M852" s="4"/>
      <c r="N852" s="4"/>
      <c r="O852" s="1"/>
      <c r="R852" s="4"/>
      <c r="S852" s="1"/>
    </row>
    <row r="853" spans="5:19" ht="12.75" x14ac:dyDescent="0.2">
      <c r="E853" s="1"/>
      <c r="J853" s="1"/>
      <c r="M853" s="4"/>
      <c r="N853" s="4"/>
      <c r="O853" s="1"/>
      <c r="R853" s="4"/>
      <c r="S853" s="1"/>
    </row>
    <row r="854" spans="5:19" ht="12.75" x14ac:dyDescent="0.2">
      <c r="E854" s="1"/>
      <c r="J854" s="1"/>
      <c r="M854" s="4"/>
      <c r="N854" s="4"/>
      <c r="O854" s="1"/>
      <c r="R854" s="4"/>
      <c r="S854" s="1"/>
    </row>
    <row r="855" spans="5:19" ht="12.75" x14ac:dyDescent="0.2">
      <c r="E855" s="1"/>
      <c r="J855" s="1"/>
      <c r="M855" s="4"/>
      <c r="N855" s="4"/>
      <c r="O855" s="1"/>
      <c r="R855" s="4"/>
      <c r="S855" s="1"/>
    </row>
    <row r="856" spans="5:19" ht="12.75" x14ac:dyDescent="0.2">
      <c r="E856" s="1"/>
      <c r="J856" s="1"/>
      <c r="M856" s="4"/>
      <c r="N856" s="4"/>
      <c r="O856" s="1"/>
      <c r="R856" s="4"/>
      <c r="S856" s="1"/>
    </row>
    <row r="857" spans="5:19" ht="12.75" x14ac:dyDescent="0.2">
      <c r="E857" s="1"/>
      <c r="J857" s="1"/>
      <c r="M857" s="4"/>
      <c r="N857" s="4"/>
      <c r="O857" s="1"/>
      <c r="R857" s="4"/>
      <c r="S857" s="1"/>
    </row>
    <row r="858" spans="5:19" ht="12.75" x14ac:dyDescent="0.2">
      <c r="E858" s="1"/>
      <c r="J858" s="1"/>
      <c r="M858" s="4"/>
      <c r="N858" s="4"/>
      <c r="O858" s="1"/>
      <c r="R858" s="4"/>
      <c r="S858" s="1"/>
    </row>
    <row r="859" spans="5:19" ht="12.75" x14ac:dyDescent="0.2">
      <c r="E859" s="1"/>
      <c r="J859" s="1"/>
      <c r="M859" s="4"/>
      <c r="N859" s="4"/>
      <c r="O859" s="1"/>
      <c r="R859" s="4"/>
      <c r="S859" s="1"/>
    </row>
    <row r="860" spans="5:19" ht="12.75" x14ac:dyDescent="0.2">
      <c r="E860" s="1"/>
      <c r="J860" s="1"/>
      <c r="M860" s="4"/>
      <c r="N860" s="4"/>
      <c r="O860" s="1"/>
      <c r="R860" s="4"/>
      <c r="S860" s="1"/>
    </row>
    <row r="861" spans="5:19" ht="12.75" x14ac:dyDescent="0.2">
      <c r="E861" s="1"/>
      <c r="J861" s="1"/>
      <c r="M861" s="4"/>
      <c r="N861" s="4"/>
      <c r="O861" s="1"/>
      <c r="R861" s="4"/>
      <c r="S861" s="1"/>
    </row>
    <row r="862" spans="5:19" ht="12.75" x14ac:dyDescent="0.2">
      <c r="E862" s="1"/>
      <c r="J862" s="1"/>
      <c r="M862" s="4"/>
      <c r="N862" s="4"/>
      <c r="O862" s="1"/>
      <c r="R862" s="4"/>
      <c r="S862" s="1"/>
    </row>
    <row r="863" spans="5:19" ht="12.75" x14ac:dyDescent="0.2">
      <c r="E863" s="1"/>
      <c r="J863" s="1"/>
      <c r="M863" s="4"/>
      <c r="N863" s="4"/>
      <c r="O863" s="1"/>
      <c r="R863" s="4"/>
      <c r="S863" s="1"/>
    </row>
    <row r="864" spans="5:19" ht="12.75" x14ac:dyDescent="0.2">
      <c r="E864" s="1"/>
      <c r="J864" s="1"/>
      <c r="M864" s="4"/>
      <c r="N864" s="4"/>
      <c r="O864" s="1"/>
      <c r="R864" s="4"/>
      <c r="S864" s="1"/>
    </row>
    <row r="865" spans="5:19" ht="12.75" x14ac:dyDescent="0.2">
      <c r="E865" s="1"/>
      <c r="J865" s="1"/>
      <c r="M865" s="4"/>
      <c r="N865" s="4"/>
      <c r="O865" s="1"/>
      <c r="R865" s="4"/>
      <c r="S865" s="1"/>
    </row>
    <row r="866" spans="5:19" ht="12.75" x14ac:dyDescent="0.2">
      <c r="E866" s="1"/>
      <c r="J866" s="1"/>
      <c r="M866" s="4"/>
      <c r="N866" s="4"/>
      <c r="O866" s="1"/>
      <c r="R866" s="4"/>
      <c r="S866" s="1"/>
    </row>
    <row r="867" spans="5:19" ht="12.75" x14ac:dyDescent="0.2">
      <c r="E867" s="1"/>
      <c r="J867" s="1"/>
      <c r="M867" s="4"/>
      <c r="N867" s="4"/>
      <c r="O867" s="1"/>
      <c r="R867" s="4"/>
      <c r="S867" s="1"/>
    </row>
    <row r="868" spans="5:19" ht="12.75" x14ac:dyDescent="0.2">
      <c r="E868" s="1"/>
      <c r="J868" s="1"/>
      <c r="M868" s="4"/>
      <c r="N868" s="4"/>
      <c r="O868" s="1"/>
      <c r="R868" s="4"/>
      <c r="S868" s="1"/>
    </row>
    <row r="869" spans="5:19" ht="12.75" x14ac:dyDescent="0.2">
      <c r="E869" s="1"/>
      <c r="J869" s="1"/>
      <c r="M869" s="4"/>
      <c r="N869" s="4"/>
      <c r="O869" s="1"/>
      <c r="R869" s="4"/>
      <c r="S869" s="1"/>
    </row>
    <row r="870" spans="5:19" ht="12.75" x14ac:dyDescent="0.2">
      <c r="E870" s="1"/>
      <c r="J870" s="1"/>
      <c r="M870" s="4"/>
      <c r="N870" s="4"/>
      <c r="O870" s="1"/>
      <c r="R870" s="4"/>
      <c r="S870" s="1"/>
    </row>
    <row r="871" spans="5:19" ht="12.75" x14ac:dyDescent="0.2">
      <c r="E871" s="1"/>
      <c r="J871" s="1"/>
      <c r="M871" s="4"/>
      <c r="N871" s="4"/>
      <c r="O871" s="1"/>
      <c r="R871" s="4"/>
      <c r="S871" s="1"/>
    </row>
    <row r="872" spans="5:19" ht="12.75" x14ac:dyDescent="0.2">
      <c r="E872" s="1"/>
      <c r="J872" s="1"/>
      <c r="M872" s="4"/>
      <c r="N872" s="4"/>
      <c r="O872" s="1"/>
      <c r="R872" s="4"/>
      <c r="S872" s="1"/>
    </row>
    <row r="873" spans="5:19" ht="12.75" x14ac:dyDescent="0.2">
      <c r="E873" s="1"/>
      <c r="J873" s="1"/>
      <c r="M873" s="4"/>
      <c r="N873" s="4"/>
      <c r="O873" s="1"/>
      <c r="R873" s="4"/>
      <c r="S873" s="1"/>
    </row>
    <row r="874" spans="5:19" ht="12.75" x14ac:dyDescent="0.2">
      <c r="E874" s="1"/>
      <c r="J874" s="1"/>
      <c r="M874" s="4"/>
      <c r="N874" s="4"/>
      <c r="O874" s="1"/>
      <c r="R874" s="4"/>
      <c r="S874" s="1"/>
    </row>
    <row r="875" spans="5:19" ht="12.75" x14ac:dyDescent="0.2">
      <c r="E875" s="1"/>
      <c r="J875" s="1"/>
      <c r="M875" s="4"/>
      <c r="N875" s="4"/>
      <c r="O875" s="1"/>
      <c r="R875" s="4"/>
      <c r="S875" s="1"/>
    </row>
    <row r="876" spans="5:19" ht="12.75" x14ac:dyDescent="0.2">
      <c r="E876" s="1"/>
      <c r="J876" s="1"/>
      <c r="M876" s="4"/>
      <c r="N876" s="4"/>
      <c r="O876" s="1"/>
      <c r="R876" s="4"/>
      <c r="S876" s="1"/>
    </row>
    <row r="877" spans="5:19" ht="12.75" x14ac:dyDescent="0.2">
      <c r="E877" s="1"/>
      <c r="J877" s="1"/>
      <c r="M877" s="4"/>
      <c r="N877" s="4"/>
      <c r="O877" s="1"/>
      <c r="R877" s="4"/>
      <c r="S877" s="1"/>
    </row>
    <row r="878" spans="5:19" ht="12.75" x14ac:dyDescent="0.2">
      <c r="E878" s="1"/>
      <c r="J878" s="1"/>
      <c r="M878" s="4"/>
      <c r="N878" s="4"/>
      <c r="O878" s="1"/>
      <c r="R878" s="4"/>
      <c r="S878" s="1"/>
    </row>
    <row r="879" spans="5:19" ht="12.75" x14ac:dyDescent="0.2">
      <c r="E879" s="1"/>
      <c r="J879" s="1"/>
      <c r="M879" s="4"/>
      <c r="N879" s="4"/>
      <c r="O879" s="1"/>
      <c r="R879" s="4"/>
      <c r="S879" s="1"/>
    </row>
    <row r="880" spans="5:19" ht="12.75" x14ac:dyDescent="0.2">
      <c r="E880" s="1"/>
      <c r="J880" s="1"/>
      <c r="M880" s="4"/>
      <c r="N880" s="4"/>
      <c r="O880" s="1"/>
      <c r="R880" s="4"/>
      <c r="S880" s="1"/>
    </row>
    <row r="881" spans="5:19" ht="12.75" x14ac:dyDescent="0.2">
      <c r="E881" s="1"/>
      <c r="J881" s="1"/>
      <c r="M881" s="4"/>
      <c r="N881" s="4"/>
      <c r="O881" s="1"/>
      <c r="R881" s="4"/>
      <c r="S881" s="1"/>
    </row>
    <row r="882" spans="5:19" ht="12.75" x14ac:dyDescent="0.2">
      <c r="E882" s="1"/>
      <c r="J882" s="1"/>
      <c r="M882" s="4"/>
      <c r="N882" s="4"/>
      <c r="O882" s="1"/>
      <c r="R882" s="4"/>
      <c r="S882" s="1"/>
    </row>
    <row r="883" spans="5:19" ht="12.75" x14ac:dyDescent="0.2">
      <c r="E883" s="1"/>
      <c r="J883" s="1"/>
      <c r="M883" s="4"/>
      <c r="N883" s="4"/>
      <c r="O883" s="1"/>
      <c r="R883" s="4"/>
      <c r="S883" s="1"/>
    </row>
    <row r="884" spans="5:19" ht="12.75" x14ac:dyDescent="0.2">
      <c r="E884" s="1"/>
      <c r="J884" s="1"/>
      <c r="M884" s="4"/>
      <c r="N884" s="4"/>
      <c r="O884" s="1"/>
      <c r="R884" s="4"/>
      <c r="S884" s="1"/>
    </row>
    <row r="885" spans="5:19" ht="12.75" x14ac:dyDescent="0.2">
      <c r="E885" s="1"/>
      <c r="J885" s="1"/>
      <c r="M885" s="4"/>
      <c r="N885" s="4"/>
      <c r="O885" s="1"/>
      <c r="R885" s="4"/>
      <c r="S885" s="1"/>
    </row>
    <row r="886" spans="5:19" ht="12.75" x14ac:dyDescent="0.2">
      <c r="E886" s="1"/>
      <c r="J886" s="1"/>
      <c r="M886" s="4"/>
      <c r="N886" s="4"/>
      <c r="O886" s="1"/>
      <c r="R886" s="4"/>
      <c r="S886" s="1"/>
    </row>
    <row r="887" spans="5:19" ht="12.75" x14ac:dyDescent="0.2">
      <c r="E887" s="1"/>
      <c r="J887" s="1"/>
      <c r="M887" s="4"/>
      <c r="N887" s="4"/>
      <c r="O887" s="1"/>
      <c r="R887" s="4"/>
      <c r="S887" s="1"/>
    </row>
    <row r="888" spans="5:19" ht="12.75" x14ac:dyDescent="0.2">
      <c r="E888" s="1"/>
      <c r="J888" s="1"/>
      <c r="M888" s="4"/>
      <c r="N888" s="4"/>
      <c r="O888" s="1"/>
      <c r="R888" s="4"/>
      <c r="S888" s="1"/>
    </row>
    <row r="889" spans="5:19" ht="12.75" x14ac:dyDescent="0.2">
      <c r="E889" s="1"/>
      <c r="J889" s="1"/>
      <c r="M889" s="4"/>
      <c r="N889" s="4"/>
      <c r="O889" s="1"/>
      <c r="R889" s="4"/>
      <c r="S889" s="1"/>
    </row>
    <row r="890" spans="5:19" ht="12.75" x14ac:dyDescent="0.2">
      <c r="E890" s="1"/>
      <c r="J890" s="1"/>
      <c r="M890" s="4"/>
      <c r="N890" s="4"/>
      <c r="O890" s="1"/>
      <c r="R890" s="4"/>
      <c r="S890" s="1"/>
    </row>
    <row r="891" spans="5:19" ht="12.75" x14ac:dyDescent="0.2">
      <c r="E891" s="1"/>
      <c r="J891" s="1"/>
      <c r="M891" s="4"/>
      <c r="N891" s="4"/>
      <c r="O891" s="1"/>
      <c r="R891" s="4"/>
      <c r="S891" s="1"/>
    </row>
    <row r="892" spans="5:19" ht="12.75" x14ac:dyDescent="0.2">
      <c r="E892" s="1"/>
      <c r="J892" s="1"/>
      <c r="M892" s="4"/>
      <c r="N892" s="4"/>
      <c r="O892" s="1"/>
      <c r="R892" s="4"/>
      <c r="S892" s="1"/>
    </row>
    <row r="893" spans="5:19" ht="12.75" x14ac:dyDescent="0.2">
      <c r="E893" s="1"/>
      <c r="J893" s="1"/>
      <c r="M893" s="4"/>
      <c r="N893" s="4"/>
      <c r="O893" s="1"/>
      <c r="R893" s="4"/>
      <c r="S893" s="1"/>
    </row>
    <row r="894" spans="5:19" ht="12.75" x14ac:dyDescent="0.2">
      <c r="E894" s="1"/>
      <c r="J894" s="1"/>
      <c r="M894" s="4"/>
      <c r="N894" s="4"/>
      <c r="O894" s="1"/>
      <c r="R894" s="4"/>
      <c r="S894" s="1"/>
    </row>
    <row r="895" spans="5:19" ht="12.75" x14ac:dyDescent="0.2">
      <c r="E895" s="1"/>
      <c r="J895" s="1"/>
      <c r="M895" s="4"/>
      <c r="N895" s="4"/>
      <c r="O895" s="1"/>
      <c r="R895" s="4"/>
      <c r="S895" s="1"/>
    </row>
    <row r="896" spans="5:19" ht="12.75" x14ac:dyDescent="0.2">
      <c r="E896" s="1"/>
      <c r="J896" s="1"/>
      <c r="M896" s="4"/>
      <c r="N896" s="4"/>
      <c r="O896" s="1"/>
      <c r="R896" s="4"/>
      <c r="S896" s="1"/>
    </row>
    <row r="897" spans="5:19" ht="12.75" x14ac:dyDescent="0.2">
      <c r="E897" s="1"/>
      <c r="J897" s="1"/>
      <c r="M897" s="4"/>
      <c r="N897" s="4"/>
      <c r="O897" s="1"/>
      <c r="R897" s="4"/>
      <c r="S897" s="1"/>
    </row>
    <row r="898" spans="5:19" ht="12.75" x14ac:dyDescent="0.2">
      <c r="E898" s="1"/>
      <c r="J898" s="1"/>
      <c r="M898" s="4"/>
      <c r="N898" s="4"/>
      <c r="O898" s="1"/>
      <c r="R898" s="4"/>
      <c r="S898" s="1"/>
    </row>
    <row r="899" spans="5:19" ht="12.75" x14ac:dyDescent="0.2">
      <c r="E899" s="1"/>
      <c r="J899" s="1"/>
      <c r="M899" s="4"/>
      <c r="N899" s="4"/>
      <c r="O899" s="1"/>
      <c r="R899" s="4"/>
      <c r="S899" s="1"/>
    </row>
    <row r="900" spans="5:19" ht="12.75" x14ac:dyDescent="0.2">
      <c r="E900" s="1"/>
      <c r="J900" s="1"/>
      <c r="M900" s="4"/>
      <c r="N900" s="4"/>
      <c r="O900" s="1"/>
      <c r="R900" s="4"/>
      <c r="S900" s="1"/>
    </row>
    <row r="901" spans="5:19" ht="12.75" x14ac:dyDescent="0.2">
      <c r="E901" s="1"/>
      <c r="J901" s="1"/>
      <c r="M901" s="4"/>
      <c r="N901" s="4"/>
      <c r="O901" s="1"/>
      <c r="R901" s="4"/>
      <c r="S901" s="1"/>
    </row>
    <row r="902" spans="5:19" ht="12.75" x14ac:dyDescent="0.2">
      <c r="E902" s="1"/>
      <c r="J902" s="1"/>
      <c r="M902" s="4"/>
      <c r="N902" s="4"/>
      <c r="O902" s="1"/>
      <c r="R902" s="4"/>
      <c r="S902" s="1"/>
    </row>
    <row r="903" spans="5:19" ht="12.75" x14ac:dyDescent="0.2">
      <c r="E903" s="1"/>
      <c r="J903" s="1"/>
      <c r="M903" s="4"/>
      <c r="N903" s="4"/>
      <c r="O903" s="1"/>
      <c r="R903" s="4"/>
      <c r="S903" s="1"/>
    </row>
    <row r="904" spans="5:19" ht="12.75" x14ac:dyDescent="0.2">
      <c r="E904" s="1"/>
      <c r="J904" s="1"/>
      <c r="M904" s="4"/>
      <c r="N904" s="4"/>
      <c r="O904" s="1"/>
      <c r="R904" s="4"/>
      <c r="S904" s="1"/>
    </row>
    <row r="905" spans="5:19" ht="12.75" x14ac:dyDescent="0.2">
      <c r="E905" s="1"/>
      <c r="J905" s="1"/>
      <c r="M905" s="4"/>
      <c r="N905" s="4"/>
      <c r="O905" s="1"/>
      <c r="R905" s="4"/>
      <c r="S905" s="1"/>
    </row>
    <row r="906" spans="5:19" ht="12.75" x14ac:dyDescent="0.2">
      <c r="E906" s="1"/>
      <c r="J906" s="1"/>
      <c r="M906" s="4"/>
      <c r="N906" s="4"/>
      <c r="O906" s="1"/>
      <c r="R906" s="4"/>
      <c r="S906" s="1"/>
    </row>
    <row r="907" spans="5:19" ht="12.75" x14ac:dyDescent="0.2">
      <c r="E907" s="1"/>
      <c r="J907" s="1"/>
      <c r="M907" s="4"/>
      <c r="N907" s="4"/>
      <c r="O907" s="1"/>
      <c r="R907" s="4"/>
      <c r="S907" s="1"/>
    </row>
    <row r="908" spans="5:19" ht="12.75" x14ac:dyDescent="0.2">
      <c r="E908" s="1"/>
      <c r="J908" s="1"/>
      <c r="M908" s="4"/>
      <c r="N908" s="4"/>
      <c r="O908" s="1"/>
      <c r="R908" s="4"/>
      <c r="S908" s="1"/>
    </row>
    <row r="909" spans="5:19" ht="12.75" x14ac:dyDescent="0.2">
      <c r="E909" s="1"/>
      <c r="J909" s="1"/>
      <c r="M909" s="4"/>
      <c r="N909" s="4"/>
      <c r="O909" s="1"/>
      <c r="R909" s="4"/>
      <c r="S909" s="1"/>
    </row>
    <row r="910" spans="5:19" ht="12.75" x14ac:dyDescent="0.2">
      <c r="E910" s="1"/>
      <c r="J910" s="1"/>
      <c r="M910" s="4"/>
      <c r="N910" s="4"/>
      <c r="O910" s="1"/>
      <c r="R910" s="4"/>
      <c r="S910" s="1"/>
    </row>
    <row r="911" spans="5:19" ht="12.75" x14ac:dyDescent="0.2">
      <c r="E911" s="1"/>
      <c r="J911" s="1"/>
      <c r="M911" s="4"/>
      <c r="N911" s="4"/>
      <c r="O911" s="1"/>
      <c r="R911" s="4"/>
      <c r="S911" s="1"/>
    </row>
    <row r="912" spans="5:19" ht="12.75" x14ac:dyDescent="0.2">
      <c r="E912" s="1"/>
      <c r="J912" s="1"/>
      <c r="M912" s="4"/>
      <c r="N912" s="4"/>
      <c r="O912" s="1"/>
      <c r="R912" s="4"/>
      <c r="S912" s="1"/>
    </row>
    <row r="913" spans="5:19" ht="12.75" x14ac:dyDescent="0.2">
      <c r="E913" s="1"/>
      <c r="J913" s="1"/>
      <c r="M913" s="4"/>
      <c r="N913" s="4"/>
      <c r="O913" s="1"/>
      <c r="R913" s="4"/>
      <c r="S913" s="1"/>
    </row>
    <row r="914" spans="5:19" ht="12.75" x14ac:dyDescent="0.2">
      <c r="E914" s="1"/>
      <c r="J914" s="1"/>
      <c r="M914" s="4"/>
      <c r="N914" s="4"/>
      <c r="O914" s="1"/>
      <c r="R914" s="4"/>
      <c r="S914" s="1"/>
    </row>
    <row r="915" spans="5:19" ht="12.75" x14ac:dyDescent="0.2">
      <c r="E915" s="1"/>
      <c r="J915" s="1"/>
      <c r="M915" s="4"/>
      <c r="N915" s="4"/>
      <c r="O915" s="1"/>
      <c r="R915" s="4"/>
      <c r="S915" s="1"/>
    </row>
    <row r="916" spans="5:19" ht="12.75" x14ac:dyDescent="0.2">
      <c r="E916" s="1"/>
      <c r="J916" s="1"/>
      <c r="M916" s="4"/>
      <c r="N916" s="4"/>
      <c r="O916" s="1"/>
      <c r="R916" s="4"/>
      <c r="S916" s="1"/>
    </row>
    <row r="917" spans="5:19" ht="12.75" x14ac:dyDescent="0.2">
      <c r="E917" s="1"/>
      <c r="J917" s="1"/>
      <c r="M917" s="4"/>
      <c r="N917" s="4"/>
      <c r="O917" s="1"/>
      <c r="R917" s="4"/>
      <c r="S917" s="1"/>
    </row>
    <row r="918" spans="5:19" ht="12.75" x14ac:dyDescent="0.2">
      <c r="E918" s="1"/>
      <c r="J918" s="1"/>
      <c r="M918" s="4"/>
      <c r="N918" s="4"/>
      <c r="O918" s="1"/>
      <c r="R918" s="4"/>
      <c r="S918" s="1"/>
    </row>
    <row r="919" spans="5:19" ht="12.75" x14ac:dyDescent="0.2">
      <c r="E919" s="1"/>
      <c r="J919" s="1"/>
      <c r="M919" s="4"/>
      <c r="N919" s="4"/>
      <c r="O919" s="1"/>
      <c r="R919" s="4"/>
      <c r="S919" s="1"/>
    </row>
    <row r="920" spans="5:19" ht="12.75" x14ac:dyDescent="0.2">
      <c r="E920" s="1"/>
      <c r="J920" s="1"/>
      <c r="M920" s="4"/>
      <c r="N920" s="4"/>
      <c r="O920" s="1"/>
      <c r="R920" s="4"/>
      <c r="S920" s="1"/>
    </row>
    <row r="921" spans="5:19" ht="12.75" x14ac:dyDescent="0.2">
      <c r="E921" s="1"/>
      <c r="J921" s="1"/>
      <c r="M921" s="4"/>
      <c r="N921" s="4"/>
      <c r="O921" s="1"/>
      <c r="R921" s="4"/>
      <c r="S921" s="1"/>
    </row>
    <row r="922" spans="5:19" ht="12.75" x14ac:dyDescent="0.2">
      <c r="E922" s="1"/>
      <c r="J922" s="1"/>
      <c r="M922" s="4"/>
      <c r="N922" s="4"/>
      <c r="O922" s="1"/>
      <c r="R922" s="4"/>
      <c r="S922" s="1"/>
    </row>
    <row r="923" spans="5:19" ht="12.75" x14ac:dyDescent="0.2">
      <c r="E923" s="1"/>
      <c r="J923" s="1"/>
      <c r="M923" s="4"/>
      <c r="N923" s="4"/>
      <c r="O923" s="1"/>
      <c r="R923" s="4"/>
      <c r="S923" s="1"/>
    </row>
    <row r="924" spans="5:19" ht="12.75" x14ac:dyDescent="0.2">
      <c r="E924" s="1"/>
      <c r="J924" s="1"/>
      <c r="M924" s="4"/>
      <c r="N924" s="4"/>
      <c r="O924" s="1"/>
      <c r="R924" s="4"/>
      <c r="S924" s="1"/>
    </row>
    <row r="925" spans="5:19" ht="12.75" x14ac:dyDescent="0.2">
      <c r="E925" s="1"/>
      <c r="J925" s="1"/>
      <c r="M925" s="4"/>
      <c r="N925" s="4"/>
      <c r="O925" s="1"/>
      <c r="R925" s="4"/>
      <c r="S925" s="1"/>
    </row>
    <row r="926" spans="5:19" ht="12.75" x14ac:dyDescent="0.2">
      <c r="E926" s="1"/>
      <c r="J926" s="1"/>
      <c r="M926" s="4"/>
      <c r="N926" s="4"/>
      <c r="O926" s="1"/>
      <c r="R926" s="4"/>
      <c r="S926" s="1"/>
    </row>
    <row r="927" spans="5:19" ht="12.75" x14ac:dyDescent="0.2">
      <c r="E927" s="1"/>
      <c r="J927" s="1"/>
      <c r="M927" s="4"/>
      <c r="N927" s="4"/>
      <c r="O927" s="1"/>
      <c r="R927" s="4"/>
      <c r="S927" s="1"/>
    </row>
    <row r="928" spans="5:19" ht="12.75" x14ac:dyDescent="0.2">
      <c r="E928" s="1"/>
      <c r="J928" s="1"/>
      <c r="M928" s="4"/>
      <c r="N928" s="4"/>
      <c r="O928" s="1"/>
      <c r="R928" s="4"/>
      <c r="S928" s="1"/>
    </row>
    <row r="929" spans="5:19" ht="12.75" x14ac:dyDescent="0.2">
      <c r="E929" s="1"/>
      <c r="J929" s="1"/>
      <c r="M929" s="4"/>
      <c r="N929" s="4"/>
      <c r="O929" s="1"/>
      <c r="R929" s="4"/>
      <c r="S929" s="1"/>
    </row>
    <row r="930" spans="5:19" ht="12.75" x14ac:dyDescent="0.2">
      <c r="E930" s="1"/>
      <c r="J930" s="1"/>
      <c r="M930" s="4"/>
      <c r="N930" s="4"/>
      <c r="O930" s="1"/>
      <c r="R930" s="4"/>
      <c r="S930" s="1"/>
    </row>
    <row r="931" spans="5:19" ht="12.75" x14ac:dyDescent="0.2">
      <c r="E931" s="1"/>
      <c r="J931" s="1"/>
      <c r="M931" s="4"/>
      <c r="N931" s="4"/>
      <c r="O931" s="1"/>
      <c r="R931" s="4"/>
      <c r="S931" s="1"/>
    </row>
    <row r="932" spans="5:19" ht="12.75" x14ac:dyDescent="0.2">
      <c r="E932" s="1"/>
      <c r="J932" s="1"/>
      <c r="M932" s="4"/>
      <c r="N932" s="4"/>
      <c r="O932" s="1"/>
      <c r="R932" s="4"/>
      <c r="S932" s="1"/>
    </row>
    <row r="933" spans="5:19" ht="12.75" x14ac:dyDescent="0.2">
      <c r="E933" s="1"/>
      <c r="J933" s="1"/>
      <c r="M933" s="4"/>
      <c r="N933" s="4"/>
      <c r="O933" s="1"/>
      <c r="R933" s="4"/>
      <c r="S933" s="1"/>
    </row>
    <row r="934" spans="5:19" ht="12.75" x14ac:dyDescent="0.2">
      <c r="E934" s="1"/>
      <c r="J934" s="1"/>
      <c r="M934" s="4"/>
      <c r="N934" s="4"/>
      <c r="O934" s="1"/>
      <c r="R934" s="4"/>
      <c r="S934" s="1"/>
    </row>
    <row r="935" spans="5:19" ht="12.75" x14ac:dyDescent="0.2">
      <c r="E935" s="1"/>
      <c r="J935" s="1"/>
      <c r="M935" s="4"/>
      <c r="N935" s="4"/>
      <c r="O935" s="1"/>
      <c r="R935" s="4"/>
      <c r="S935" s="1"/>
    </row>
    <row r="936" spans="5:19" ht="12.75" x14ac:dyDescent="0.2">
      <c r="E936" s="1"/>
      <c r="J936" s="1"/>
      <c r="M936" s="4"/>
      <c r="N936" s="4"/>
      <c r="O936" s="1"/>
      <c r="R936" s="4"/>
      <c r="S936" s="1"/>
    </row>
    <row r="937" spans="5:19" ht="12.75" x14ac:dyDescent="0.2">
      <c r="E937" s="1"/>
      <c r="J937" s="1"/>
      <c r="M937" s="4"/>
      <c r="N937" s="4"/>
      <c r="O937" s="1"/>
      <c r="R937" s="4"/>
      <c r="S937" s="1"/>
    </row>
    <row r="938" spans="5:19" ht="12.75" x14ac:dyDescent="0.2">
      <c r="E938" s="1"/>
      <c r="J938" s="1"/>
      <c r="M938" s="4"/>
      <c r="N938" s="4"/>
      <c r="O938" s="1"/>
      <c r="R938" s="4"/>
      <c r="S938" s="1"/>
    </row>
    <row r="939" spans="5:19" ht="12.75" x14ac:dyDescent="0.2">
      <c r="E939" s="1"/>
      <c r="J939" s="1"/>
      <c r="M939" s="4"/>
      <c r="N939" s="4"/>
      <c r="O939" s="1"/>
      <c r="R939" s="4"/>
      <c r="S939" s="1"/>
    </row>
    <row r="940" spans="5:19" ht="12.75" x14ac:dyDescent="0.2">
      <c r="E940" s="1"/>
      <c r="J940" s="1"/>
      <c r="M940" s="4"/>
      <c r="N940" s="4"/>
      <c r="O940" s="1"/>
      <c r="R940" s="4"/>
      <c r="S940" s="1"/>
    </row>
    <row r="941" spans="5:19" ht="12.75" x14ac:dyDescent="0.2">
      <c r="E941" s="1"/>
      <c r="J941" s="1"/>
      <c r="M941" s="4"/>
      <c r="N941" s="4"/>
      <c r="O941" s="1"/>
      <c r="R941" s="4"/>
      <c r="S941" s="1"/>
    </row>
    <row r="942" spans="5:19" ht="12.75" x14ac:dyDescent="0.2">
      <c r="E942" s="1"/>
      <c r="J942" s="1"/>
      <c r="M942" s="4"/>
      <c r="N942" s="4"/>
      <c r="O942" s="1"/>
      <c r="R942" s="4"/>
      <c r="S942" s="1"/>
    </row>
    <row r="943" spans="5:19" ht="12.75" x14ac:dyDescent="0.2">
      <c r="E943" s="1"/>
      <c r="J943" s="1"/>
      <c r="M943" s="4"/>
      <c r="N943" s="4"/>
      <c r="O943" s="1"/>
      <c r="R943" s="4"/>
      <c r="S943" s="1"/>
    </row>
    <row r="944" spans="5:19" ht="12.75" x14ac:dyDescent="0.2">
      <c r="E944" s="1"/>
      <c r="J944" s="1"/>
      <c r="M944" s="4"/>
      <c r="N944" s="4"/>
      <c r="O944" s="1"/>
      <c r="R944" s="4"/>
      <c r="S944" s="1"/>
    </row>
    <row r="945" spans="5:19" ht="12.75" x14ac:dyDescent="0.2">
      <c r="E945" s="1"/>
      <c r="J945" s="1"/>
      <c r="M945" s="4"/>
      <c r="N945" s="4"/>
      <c r="O945" s="1"/>
      <c r="R945" s="4"/>
      <c r="S945" s="1"/>
    </row>
    <row r="946" spans="5:19" ht="12.75" x14ac:dyDescent="0.2">
      <c r="E946" s="1"/>
      <c r="J946" s="1"/>
      <c r="M946" s="4"/>
      <c r="N946" s="4"/>
      <c r="O946" s="1"/>
      <c r="R946" s="4"/>
      <c r="S946" s="1"/>
    </row>
    <row r="947" spans="5:19" ht="12.75" x14ac:dyDescent="0.2">
      <c r="E947" s="1"/>
      <c r="J947" s="1"/>
      <c r="M947" s="4"/>
      <c r="N947" s="4"/>
      <c r="O947" s="1"/>
      <c r="R947" s="4"/>
      <c r="S947" s="1"/>
    </row>
    <row r="948" spans="5:19" ht="12.75" x14ac:dyDescent="0.2">
      <c r="E948" s="1"/>
      <c r="J948" s="1"/>
      <c r="M948" s="4"/>
      <c r="N948" s="4"/>
      <c r="O948" s="1"/>
      <c r="R948" s="4"/>
      <c r="S948" s="1"/>
    </row>
    <row r="949" spans="5:19" ht="12.75" x14ac:dyDescent="0.2">
      <c r="E949" s="1"/>
      <c r="J949" s="1"/>
      <c r="M949" s="4"/>
      <c r="N949" s="4"/>
      <c r="O949" s="1"/>
      <c r="R949" s="4"/>
      <c r="S949" s="1"/>
    </row>
    <row r="950" spans="5:19" ht="12.75" x14ac:dyDescent="0.2">
      <c r="E950" s="1"/>
      <c r="J950" s="1"/>
      <c r="M950" s="4"/>
      <c r="N950" s="4"/>
      <c r="O950" s="1"/>
      <c r="R950" s="4"/>
      <c r="S950" s="1"/>
    </row>
    <row r="951" spans="5:19" ht="12.75" x14ac:dyDescent="0.2">
      <c r="E951" s="1"/>
      <c r="J951" s="1"/>
      <c r="M951" s="4"/>
      <c r="N951" s="4"/>
      <c r="O951" s="1"/>
      <c r="R951" s="4"/>
      <c r="S951" s="1"/>
    </row>
    <row r="952" spans="5:19" ht="12.75" x14ac:dyDescent="0.2">
      <c r="E952" s="1"/>
      <c r="J952" s="1"/>
      <c r="M952" s="4"/>
      <c r="N952" s="4"/>
      <c r="O952" s="1"/>
      <c r="R952" s="4"/>
      <c r="S952" s="1"/>
    </row>
    <row r="953" spans="5:19" ht="12.75" x14ac:dyDescent="0.2">
      <c r="E953" s="1"/>
      <c r="J953" s="1"/>
      <c r="M953" s="4"/>
      <c r="N953" s="4"/>
      <c r="O953" s="1"/>
      <c r="R953" s="4"/>
      <c r="S953" s="1"/>
    </row>
    <row r="954" spans="5:19" ht="12.75" x14ac:dyDescent="0.2">
      <c r="E954" s="1"/>
      <c r="J954" s="1"/>
      <c r="M954" s="4"/>
      <c r="N954" s="4"/>
      <c r="O954" s="1"/>
      <c r="R954" s="4"/>
      <c r="S954" s="1"/>
    </row>
    <row r="955" spans="5:19" ht="12.75" x14ac:dyDescent="0.2">
      <c r="E955" s="1"/>
      <c r="J955" s="1"/>
      <c r="M955" s="4"/>
      <c r="N955" s="4"/>
      <c r="O955" s="1"/>
      <c r="R955" s="4"/>
      <c r="S955" s="1"/>
    </row>
    <row r="956" spans="5:19" ht="12.75" x14ac:dyDescent="0.2">
      <c r="E956" s="1"/>
      <c r="J956" s="1"/>
      <c r="M956" s="4"/>
      <c r="N956" s="4"/>
      <c r="O956" s="1"/>
      <c r="R956" s="4"/>
      <c r="S956" s="1"/>
    </row>
    <row r="957" spans="5:19" ht="12.75" x14ac:dyDescent="0.2">
      <c r="E957" s="1"/>
      <c r="J957" s="1"/>
      <c r="M957" s="4"/>
      <c r="N957" s="4"/>
      <c r="O957" s="1"/>
      <c r="R957" s="4"/>
      <c r="S957" s="1"/>
    </row>
    <row r="958" spans="5:19" ht="12.75" x14ac:dyDescent="0.2">
      <c r="E958" s="1"/>
      <c r="J958" s="1"/>
      <c r="M958" s="4"/>
      <c r="N958" s="4"/>
      <c r="O958" s="1"/>
      <c r="R958" s="4"/>
      <c r="S958" s="1"/>
    </row>
    <row r="959" spans="5:19" ht="12.75" x14ac:dyDescent="0.2">
      <c r="E959" s="1"/>
      <c r="J959" s="1"/>
      <c r="M959" s="4"/>
      <c r="N959" s="4"/>
      <c r="O959" s="1"/>
      <c r="R959" s="4"/>
      <c r="S959" s="1"/>
    </row>
    <row r="960" spans="5:19" ht="12.75" x14ac:dyDescent="0.2">
      <c r="E960" s="1"/>
      <c r="J960" s="1"/>
      <c r="M960" s="4"/>
      <c r="N960" s="4"/>
      <c r="O960" s="1"/>
      <c r="R960" s="4"/>
      <c r="S960" s="1"/>
    </row>
    <row r="961" spans="5:19" ht="12.75" x14ac:dyDescent="0.2">
      <c r="E961" s="1"/>
      <c r="J961" s="1"/>
      <c r="M961" s="4"/>
      <c r="N961" s="4"/>
      <c r="O961" s="1"/>
      <c r="R961" s="4"/>
      <c r="S961" s="1"/>
    </row>
    <row r="962" spans="5:19" ht="12.75" x14ac:dyDescent="0.2">
      <c r="E962" s="1"/>
      <c r="J962" s="1"/>
      <c r="M962" s="4"/>
      <c r="N962" s="4"/>
      <c r="O962" s="1"/>
      <c r="R962" s="4"/>
      <c r="S962" s="1"/>
    </row>
    <row r="963" spans="5:19" ht="12.75" x14ac:dyDescent="0.2">
      <c r="E963" s="1"/>
      <c r="J963" s="1"/>
      <c r="M963" s="4"/>
      <c r="N963" s="4"/>
      <c r="O963" s="1"/>
      <c r="R963" s="4"/>
      <c r="S963" s="1"/>
    </row>
    <row r="964" spans="5:19" ht="12.75" x14ac:dyDescent="0.2">
      <c r="E964" s="1"/>
      <c r="J964" s="1"/>
      <c r="M964" s="4"/>
      <c r="N964" s="4"/>
      <c r="O964" s="1"/>
      <c r="R964" s="4"/>
      <c r="S964" s="1"/>
    </row>
    <row r="965" spans="5:19" ht="12.75" x14ac:dyDescent="0.2">
      <c r="E965" s="1"/>
      <c r="J965" s="1"/>
      <c r="M965" s="4"/>
      <c r="N965" s="4"/>
      <c r="O965" s="1"/>
      <c r="R965" s="4"/>
      <c r="S965" s="1"/>
    </row>
    <row r="966" spans="5:19" ht="12.75" x14ac:dyDescent="0.2">
      <c r="E966" s="1"/>
      <c r="J966" s="1"/>
      <c r="M966" s="4"/>
      <c r="N966" s="4"/>
      <c r="O966" s="1"/>
      <c r="R966" s="4"/>
      <c r="S966" s="1"/>
    </row>
    <row r="967" spans="5:19" ht="12.75" x14ac:dyDescent="0.2">
      <c r="E967" s="1"/>
      <c r="J967" s="1"/>
      <c r="M967" s="4"/>
      <c r="N967" s="4"/>
      <c r="O967" s="1"/>
      <c r="R967" s="4"/>
      <c r="S967" s="1"/>
    </row>
    <row r="968" spans="5:19" ht="12.75" x14ac:dyDescent="0.2">
      <c r="E968" s="1"/>
      <c r="J968" s="1"/>
      <c r="M968" s="4"/>
      <c r="N968" s="4"/>
      <c r="O968" s="1"/>
      <c r="R968" s="4"/>
      <c r="S968" s="1"/>
    </row>
    <row r="969" spans="5:19" ht="12.75" x14ac:dyDescent="0.2">
      <c r="E969" s="1"/>
      <c r="J969" s="1"/>
      <c r="M969" s="4"/>
      <c r="N969" s="4"/>
      <c r="O969" s="1"/>
      <c r="R969" s="4"/>
      <c r="S969" s="1"/>
    </row>
    <row r="970" spans="5:19" ht="12.75" x14ac:dyDescent="0.2">
      <c r="E970" s="1"/>
      <c r="J970" s="1"/>
      <c r="M970" s="4"/>
      <c r="N970" s="4"/>
      <c r="O970" s="1"/>
      <c r="R970" s="4"/>
      <c r="S970" s="1"/>
    </row>
    <row r="971" spans="5:19" ht="12.75" x14ac:dyDescent="0.2">
      <c r="E971" s="1"/>
      <c r="J971" s="1"/>
      <c r="M971" s="4"/>
      <c r="N971" s="4"/>
      <c r="O971" s="1"/>
      <c r="R971" s="4"/>
      <c r="S971" s="1"/>
    </row>
    <row r="972" spans="5:19" ht="12.75" x14ac:dyDescent="0.2">
      <c r="E972" s="1"/>
      <c r="J972" s="1"/>
      <c r="M972" s="4"/>
      <c r="N972" s="4"/>
      <c r="O972" s="1"/>
      <c r="R972" s="4"/>
      <c r="S972" s="1"/>
    </row>
    <row r="973" spans="5:19" ht="12.75" x14ac:dyDescent="0.2">
      <c r="E973" s="1"/>
      <c r="J973" s="1"/>
      <c r="M973" s="4"/>
      <c r="N973" s="4"/>
      <c r="O973" s="1"/>
      <c r="R973" s="4"/>
      <c r="S973" s="1"/>
    </row>
    <row r="974" spans="5:19" ht="12.75" x14ac:dyDescent="0.2">
      <c r="E974" s="1"/>
      <c r="J974" s="1"/>
      <c r="M974" s="4"/>
      <c r="N974" s="4"/>
      <c r="O974" s="1"/>
      <c r="R974" s="4"/>
      <c r="S974" s="1"/>
    </row>
    <row r="975" spans="5:19" ht="12.75" x14ac:dyDescent="0.2">
      <c r="E975" s="1"/>
      <c r="J975" s="1"/>
      <c r="M975" s="4"/>
      <c r="N975" s="4"/>
      <c r="O975" s="1"/>
      <c r="R975" s="4"/>
      <c r="S975" s="1"/>
    </row>
    <row r="976" spans="5:19" ht="12.75" x14ac:dyDescent="0.2">
      <c r="E976" s="1"/>
      <c r="J976" s="1"/>
      <c r="M976" s="4"/>
      <c r="N976" s="4"/>
      <c r="O976" s="1"/>
      <c r="R976" s="4"/>
      <c r="S976" s="1"/>
    </row>
    <row r="977" spans="5:19" ht="12.75" x14ac:dyDescent="0.2">
      <c r="E977" s="1"/>
      <c r="J977" s="1"/>
      <c r="M977" s="4"/>
      <c r="N977" s="4"/>
      <c r="O977" s="1"/>
      <c r="R977" s="4"/>
      <c r="S977" s="1"/>
    </row>
    <row r="978" spans="5:19" ht="12.75" x14ac:dyDescent="0.2">
      <c r="E978" s="1"/>
      <c r="J978" s="1"/>
      <c r="M978" s="4"/>
      <c r="N978" s="4"/>
      <c r="O978" s="1"/>
      <c r="R978" s="4"/>
      <c r="S978" s="1"/>
    </row>
    <row r="979" spans="5:19" ht="12.75" x14ac:dyDescent="0.2">
      <c r="E979" s="1"/>
      <c r="J979" s="1"/>
      <c r="M979" s="4"/>
      <c r="N979" s="4"/>
      <c r="O979" s="1"/>
      <c r="R979" s="4"/>
      <c r="S979" s="1"/>
    </row>
    <row r="980" spans="5:19" ht="12.75" x14ac:dyDescent="0.2">
      <c r="E980" s="1"/>
      <c r="J980" s="1"/>
      <c r="M980" s="4"/>
      <c r="N980" s="4"/>
      <c r="O980" s="1"/>
      <c r="R980" s="4"/>
      <c r="S980" s="1"/>
    </row>
    <row r="981" spans="5:19" ht="12.75" x14ac:dyDescent="0.2">
      <c r="E981" s="1"/>
      <c r="J981" s="1"/>
      <c r="M981" s="4"/>
      <c r="N981" s="4"/>
      <c r="O981" s="1"/>
      <c r="R981" s="4"/>
      <c r="S981" s="1"/>
    </row>
    <row r="982" spans="5:19" ht="12.75" x14ac:dyDescent="0.2">
      <c r="E982" s="1"/>
      <c r="J982" s="1"/>
      <c r="M982" s="4"/>
      <c r="N982" s="4"/>
      <c r="O982" s="1"/>
      <c r="R982" s="4"/>
      <c r="S982" s="1"/>
    </row>
    <row r="983" spans="5:19" ht="12.75" x14ac:dyDescent="0.2">
      <c r="E983" s="1"/>
      <c r="J983" s="1"/>
      <c r="M983" s="4"/>
      <c r="N983" s="4"/>
      <c r="O983" s="1"/>
      <c r="R983" s="4"/>
      <c r="S983" s="1"/>
    </row>
    <row r="984" spans="5:19" ht="12.75" x14ac:dyDescent="0.2">
      <c r="E984" s="1"/>
      <c r="J984" s="1"/>
      <c r="M984" s="4"/>
      <c r="N984" s="4"/>
      <c r="O984" s="1"/>
      <c r="R984" s="4"/>
      <c r="S984" s="1"/>
    </row>
    <row r="985" spans="5:19" ht="12.75" x14ac:dyDescent="0.2">
      <c r="E985" s="1"/>
      <c r="J985" s="1"/>
      <c r="M985" s="4"/>
      <c r="N985" s="4"/>
      <c r="O985" s="1"/>
      <c r="R985" s="4"/>
      <c r="S985" s="1"/>
    </row>
    <row r="986" spans="5:19" ht="12.75" x14ac:dyDescent="0.2">
      <c r="E986" s="1"/>
      <c r="J986" s="1"/>
      <c r="M986" s="4"/>
      <c r="N986" s="4"/>
      <c r="O986" s="1"/>
      <c r="R986" s="4"/>
      <c r="S986" s="1"/>
    </row>
    <row r="987" spans="5:19" ht="12.75" x14ac:dyDescent="0.2">
      <c r="E987" s="1"/>
      <c r="J987" s="1"/>
      <c r="M987" s="4"/>
      <c r="N987" s="4"/>
      <c r="O987" s="1"/>
      <c r="R987" s="4"/>
      <c r="S987" s="1"/>
    </row>
    <row r="988" spans="5:19" ht="12.75" x14ac:dyDescent="0.2">
      <c r="E988" s="1"/>
      <c r="J988" s="1"/>
      <c r="M988" s="4"/>
      <c r="N988" s="4"/>
      <c r="O988" s="1"/>
      <c r="R988" s="4"/>
      <c r="S988" s="1"/>
    </row>
    <row r="989" spans="5:19" ht="12.75" x14ac:dyDescent="0.2">
      <c r="E989" s="1"/>
      <c r="J989" s="1"/>
      <c r="M989" s="4"/>
      <c r="N989" s="4"/>
      <c r="O989" s="1"/>
      <c r="R989" s="4"/>
      <c r="S989" s="1"/>
    </row>
    <row r="990" spans="5:19" ht="12.75" x14ac:dyDescent="0.2">
      <c r="E990" s="1"/>
      <c r="J990" s="1"/>
      <c r="M990" s="4"/>
      <c r="N990" s="4"/>
      <c r="O990" s="1"/>
      <c r="R990" s="4"/>
      <c r="S990" s="1"/>
    </row>
    <row r="991" spans="5:19" ht="12.75" x14ac:dyDescent="0.2">
      <c r="E991" s="1"/>
      <c r="J991" s="1"/>
      <c r="M991" s="4"/>
      <c r="N991" s="4"/>
      <c r="O991" s="1"/>
      <c r="R991" s="4"/>
      <c r="S991" s="1"/>
    </row>
    <row r="992" spans="5:19" ht="12.75" x14ac:dyDescent="0.2">
      <c r="E992" s="1"/>
      <c r="J992" s="1"/>
      <c r="M992" s="4"/>
      <c r="N992" s="4"/>
      <c r="O992" s="1"/>
      <c r="R992" s="4"/>
      <c r="S992" s="1"/>
    </row>
    <row r="993" spans="5:19" ht="12.75" x14ac:dyDescent="0.2">
      <c r="E993" s="1"/>
      <c r="J993" s="1"/>
      <c r="M993" s="4"/>
      <c r="N993" s="4"/>
      <c r="O993" s="1"/>
      <c r="R993" s="4"/>
      <c r="S993" s="1"/>
    </row>
    <row r="994" spans="5:19" ht="12.75" x14ac:dyDescent="0.2">
      <c r="E994" s="1"/>
      <c r="J994" s="1"/>
      <c r="M994" s="4"/>
      <c r="N994" s="4"/>
      <c r="O994" s="1"/>
      <c r="R994" s="4"/>
      <c r="S994" s="1"/>
    </row>
    <row r="995" spans="5:19" ht="12.75" x14ac:dyDescent="0.2">
      <c r="E995" s="1"/>
      <c r="J995" s="1"/>
      <c r="M995" s="4"/>
      <c r="N995" s="4"/>
      <c r="O995" s="1"/>
      <c r="R995" s="4"/>
      <c r="S995" s="1"/>
    </row>
    <row r="996" spans="5:19" ht="12.75" x14ac:dyDescent="0.2">
      <c r="E996" s="1"/>
      <c r="J996" s="1"/>
      <c r="M996" s="4"/>
      <c r="N996" s="4"/>
      <c r="O996" s="1"/>
      <c r="R996" s="4"/>
      <c r="S996" s="1"/>
    </row>
    <row r="997" spans="5:19" ht="12.75" x14ac:dyDescent="0.2">
      <c r="E997" s="1"/>
      <c r="J997" s="1"/>
      <c r="M997" s="4"/>
      <c r="N997" s="4"/>
      <c r="O997" s="1"/>
      <c r="R997" s="4"/>
      <c r="S997" s="1"/>
    </row>
    <row r="998" spans="5:19" ht="12.75" x14ac:dyDescent="0.2">
      <c r="E998" s="1"/>
      <c r="J998" s="1"/>
      <c r="M998" s="4"/>
      <c r="N998" s="4"/>
      <c r="O998" s="1"/>
      <c r="R998" s="4"/>
      <c r="S998" s="1"/>
    </row>
    <row r="999" spans="5:19" ht="12.75" x14ac:dyDescent="0.2">
      <c r="E999" s="1"/>
      <c r="J999" s="1"/>
      <c r="M999" s="4"/>
      <c r="N999" s="4"/>
      <c r="O999" s="1"/>
      <c r="R999" s="4"/>
      <c r="S999" s="1"/>
    </row>
    <row r="1000" spans="5:19" ht="12.75" x14ac:dyDescent="0.2">
      <c r="E1000" s="1"/>
      <c r="J1000" s="1"/>
      <c r="M1000" s="4"/>
      <c r="N1000" s="4"/>
      <c r="O1000" s="1"/>
      <c r="R1000" s="4"/>
      <c r="S1000" s="1"/>
    </row>
  </sheetData>
  <autoFilter ref="L45:O63"/>
  <customSheetViews>
    <customSheetView guid="{39746280-54A7-42E3-9AAF-9AB3153421DC}" filter="1" showAutoFilter="1">
      <pageMargins left="0.7" right="0.7" top="0.75" bottom="0.75" header="0.3" footer="0.3"/>
      <autoFilter ref="L45:O63"/>
    </customSheetView>
    <customSheetView guid="{DECAB45C-2E14-4F7D-835E-325016D2AEEF}" filter="1" showAutoFilter="1">
      <pageMargins left="0.7" right="0.7" top="0.75" bottom="0.75" header="0.3" footer="0.3"/>
      <autoFilter ref="Q3:S21"/>
    </customSheetView>
  </customSheetViews>
  <mergeCells count="68">
    <mergeCell ref="M10:N10"/>
    <mergeCell ref="H10:I10"/>
    <mergeCell ref="H11:I11"/>
    <mergeCell ref="H12:I12"/>
    <mergeCell ref="M11:N11"/>
    <mergeCell ref="G23:J23"/>
    <mergeCell ref="B23:E23"/>
    <mergeCell ref="C5:D5"/>
    <mergeCell ref="C6:D6"/>
    <mergeCell ref="G2:J2"/>
    <mergeCell ref="H4:I4"/>
    <mergeCell ref="H3:I3"/>
    <mergeCell ref="H5:I5"/>
    <mergeCell ref="H6:I6"/>
    <mergeCell ref="H7:I7"/>
    <mergeCell ref="H8:I8"/>
    <mergeCell ref="H9:I9"/>
    <mergeCell ref="H15:I15"/>
    <mergeCell ref="H13:I13"/>
    <mergeCell ref="C17:D17"/>
    <mergeCell ref="C16:D16"/>
    <mergeCell ref="H20:I20"/>
    <mergeCell ref="H21:I21"/>
    <mergeCell ref="C15:D15"/>
    <mergeCell ref="H17:I17"/>
    <mergeCell ref="M12:N12"/>
    <mergeCell ref="M13:N13"/>
    <mergeCell ref="H14:I14"/>
    <mergeCell ref="M14:N14"/>
    <mergeCell ref="C14:D14"/>
    <mergeCell ref="B2:E2"/>
    <mergeCell ref="C7:D7"/>
    <mergeCell ref="C19:D19"/>
    <mergeCell ref="C21:D21"/>
    <mergeCell ref="C20:D20"/>
    <mergeCell ref="C18:D18"/>
    <mergeCell ref="M20:N20"/>
    <mergeCell ref="M45:N45"/>
    <mergeCell ref="L44:O44"/>
    <mergeCell ref="C4:D4"/>
    <mergeCell ref="C3:D3"/>
    <mergeCell ref="C10:D10"/>
    <mergeCell ref="C11:D11"/>
    <mergeCell ref="C9:D9"/>
    <mergeCell ref="C8:D8"/>
    <mergeCell ref="C13:D13"/>
    <mergeCell ref="C12:D12"/>
    <mergeCell ref="B44:E44"/>
    <mergeCell ref="G44:J44"/>
    <mergeCell ref="H16:I16"/>
    <mergeCell ref="H18:I18"/>
    <mergeCell ref="H19:I19"/>
    <mergeCell ref="M4:N4"/>
    <mergeCell ref="M5:N5"/>
    <mergeCell ref="M21:N21"/>
    <mergeCell ref="L23:O23"/>
    <mergeCell ref="Q2:S2"/>
    <mergeCell ref="M17:N17"/>
    <mergeCell ref="M3:N3"/>
    <mergeCell ref="M7:N7"/>
    <mergeCell ref="M8:N8"/>
    <mergeCell ref="M9:N9"/>
    <mergeCell ref="L2:O2"/>
    <mergeCell ref="M6:N6"/>
    <mergeCell ref="M15:N15"/>
    <mergeCell ref="M16:N16"/>
    <mergeCell ref="M18:N18"/>
    <mergeCell ref="M19:N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21"/>
  <sheetViews>
    <sheetView workbookViewId="0"/>
  </sheetViews>
  <sheetFormatPr defaultColWidth="14.42578125" defaultRowHeight="15.75" customHeight="1" x14ac:dyDescent="0.2"/>
  <cols>
    <col min="2" max="2" width="39.42578125" customWidth="1"/>
    <col min="3" max="4" width="8.7109375" customWidth="1"/>
  </cols>
  <sheetData>
    <row r="2" spans="2:4" x14ac:dyDescent="0.25">
      <c r="B2" s="222" t="s">
        <v>0</v>
      </c>
      <c r="C2" s="223"/>
      <c r="D2" s="224"/>
    </row>
    <row r="3" spans="2:4" ht="15.75" customHeight="1" x14ac:dyDescent="0.2">
      <c r="B3" s="8" t="s">
        <v>2</v>
      </c>
      <c r="C3" s="10" t="s">
        <v>8</v>
      </c>
      <c r="D3" s="12" t="s">
        <v>7</v>
      </c>
    </row>
    <row r="4" spans="2:4" ht="15.75" customHeight="1" x14ac:dyDescent="0.2">
      <c r="B4" s="13" t="s">
        <v>10</v>
      </c>
      <c r="C4" s="14">
        <v>350.95</v>
      </c>
      <c r="D4" s="17">
        <f t="shared" ref="D4:D14" si="0">RANK(C4,$C$4:$C$21)</f>
        <v>1</v>
      </c>
    </row>
    <row r="5" spans="2:4" ht="15.75" customHeight="1" x14ac:dyDescent="0.2">
      <c r="B5" s="19" t="s">
        <v>16</v>
      </c>
      <c r="C5" s="21">
        <v>346.55</v>
      </c>
      <c r="D5" s="23">
        <f t="shared" si="0"/>
        <v>2</v>
      </c>
    </row>
    <row r="6" spans="2:4" ht="15.75" customHeight="1" x14ac:dyDescent="0.2">
      <c r="B6" s="19" t="s">
        <v>21</v>
      </c>
      <c r="C6" s="21">
        <v>295.5</v>
      </c>
      <c r="D6" s="23">
        <f t="shared" si="0"/>
        <v>3</v>
      </c>
    </row>
    <row r="7" spans="2:4" ht="15.75" customHeight="1" x14ac:dyDescent="0.2">
      <c r="B7" s="19" t="s">
        <v>22</v>
      </c>
      <c r="C7" s="21">
        <v>275.54000000000002</v>
      </c>
      <c r="D7" s="23">
        <f t="shared" si="0"/>
        <v>4</v>
      </c>
    </row>
    <row r="8" spans="2:4" ht="15.75" customHeight="1" x14ac:dyDescent="0.2">
      <c r="B8" s="27" t="s">
        <v>27</v>
      </c>
      <c r="C8" s="29">
        <v>255.04</v>
      </c>
      <c r="D8" s="31">
        <f t="shared" si="0"/>
        <v>5</v>
      </c>
    </row>
    <row r="9" spans="2:4" ht="15.75" customHeight="1" x14ac:dyDescent="0.2">
      <c r="B9" s="19" t="s">
        <v>35</v>
      </c>
      <c r="C9" s="21">
        <v>3.25</v>
      </c>
      <c r="D9" s="23">
        <f t="shared" si="0"/>
        <v>6</v>
      </c>
    </row>
    <row r="10" spans="2:4" ht="15.75" customHeight="1" x14ac:dyDescent="0.2">
      <c r="B10" s="19" t="s">
        <v>34</v>
      </c>
      <c r="C10" s="21">
        <v>-30.71</v>
      </c>
      <c r="D10" s="38">
        <f t="shared" si="0"/>
        <v>7</v>
      </c>
    </row>
    <row r="11" spans="2:4" ht="15.75" customHeight="1" x14ac:dyDescent="0.2">
      <c r="B11" s="19" t="s">
        <v>36</v>
      </c>
      <c r="C11" s="21">
        <v>-1057.03</v>
      </c>
      <c r="D11" s="23">
        <f t="shared" si="0"/>
        <v>8</v>
      </c>
    </row>
    <row r="12" spans="2:4" ht="15.75" customHeight="1" x14ac:dyDescent="0.2">
      <c r="B12" s="19" t="s">
        <v>39</v>
      </c>
      <c r="C12" s="21">
        <v>-1837.33</v>
      </c>
      <c r="D12" s="23">
        <f t="shared" si="0"/>
        <v>9</v>
      </c>
    </row>
    <row r="13" spans="2:4" ht="15.75" customHeight="1" x14ac:dyDescent="0.2">
      <c r="B13" s="27" t="s">
        <v>40</v>
      </c>
      <c r="C13" s="29">
        <v>-1868.03</v>
      </c>
      <c r="D13" s="31">
        <f t="shared" si="0"/>
        <v>10</v>
      </c>
    </row>
    <row r="14" spans="2:4" ht="15.75" customHeight="1" x14ac:dyDescent="0.2">
      <c r="B14" s="19" t="s">
        <v>41</v>
      </c>
      <c r="C14" s="21">
        <v>-4209.1099999999997</v>
      </c>
      <c r="D14" s="38">
        <f t="shared" si="0"/>
        <v>11</v>
      </c>
    </row>
    <row r="15" spans="2:4" ht="15.75" customHeight="1" x14ac:dyDescent="0.2">
      <c r="B15" s="19" t="s">
        <v>42</v>
      </c>
      <c r="C15" s="21"/>
      <c r="D15" s="43" t="s">
        <v>43</v>
      </c>
    </row>
    <row r="16" spans="2:4" ht="15.75" customHeight="1" x14ac:dyDescent="0.2">
      <c r="B16" s="19" t="s">
        <v>45</v>
      </c>
      <c r="C16" s="21"/>
      <c r="D16" s="43" t="s">
        <v>43</v>
      </c>
    </row>
    <row r="17" spans="2:4" ht="15.75" customHeight="1" x14ac:dyDescent="0.2">
      <c r="B17" s="19" t="s">
        <v>46</v>
      </c>
      <c r="C17" s="21"/>
      <c r="D17" s="43" t="s">
        <v>43</v>
      </c>
    </row>
    <row r="18" spans="2:4" ht="15.75" customHeight="1" x14ac:dyDescent="0.2">
      <c r="B18" s="27" t="s">
        <v>47</v>
      </c>
      <c r="C18" s="29"/>
      <c r="D18" s="46" t="s">
        <v>43</v>
      </c>
    </row>
    <row r="19" spans="2:4" ht="15.75" customHeight="1" x14ac:dyDescent="0.2">
      <c r="B19" s="19" t="s">
        <v>44</v>
      </c>
      <c r="C19" s="21"/>
      <c r="D19" s="43" t="s">
        <v>43</v>
      </c>
    </row>
    <row r="20" spans="2:4" ht="15.75" customHeight="1" x14ac:dyDescent="0.2">
      <c r="B20" s="19" t="s">
        <v>38</v>
      </c>
      <c r="C20" s="21"/>
      <c r="D20" s="43" t="s">
        <v>43</v>
      </c>
    </row>
    <row r="21" spans="2:4" ht="15.75" customHeight="1" x14ac:dyDescent="0.2">
      <c r="B21" s="48" t="s">
        <v>37</v>
      </c>
      <c r="C21" s="49"/>
      <c r="D21" s="50" t="s">
        <v>43</v>
      </c>
    </row>
  </sheetData>
  <autoFilter ref="B3:D21"/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I30"/>
  <sheetViews>
    <sheetView workbookViewId="0">
      <selection activeCell="F47" sqref="F47"/>
    </sheetView>
  </sheetViews>
  <sheetFormatPr defaultColWidth="14.42578125" defaultRowHeight="15.75" customHeight="1" x14ac:dyDescent="0.2"/>
  <cols>
    <col min="2" max="2" width="8.7109375" customWidth="1"/>
    <col min="3" max="3" width="39.42578125" customWidth="1"/>
    <col min="4" max="4" width="8.7109375" customWidth="1"/>
    <col min="5" max="5" width="9.7109375" customWidth="1"/>
    <col min="6" max="8" width="8.7109375" customWidth="1"/>
    <col min="10" max="12" width="8.7109375" customWidth="1"/>
    <col min="14" max="15" width="8.7109375" customWidth="1"/>
    <col min="17" max="19" width="8.7109375" customWidth="1"/>
  </cols>
  <sheetData>
    <row r="2" spans="3:5" x14ac:dyDescent="0.25">
      <c r="C2" s="222" t="s">
        <v>69</v>
      </c>
      <c r="D2" s="223"/>
      <c r="E2" s="224"/>
    </row>
    <row r="3" spans="3:5" ht="15.75" customHeight="1" x14ac:dyDescent="0.2">
      <c r="C3" s="8" t="s">
        <v>2</v>
      </c>
      <c r="D3" s="10" t="s">
        <v>8</v>
      </c>
      <c r="E3" s="12" t="s">
        <v>7</v>
      </c>
    </row>
    <row r="4" spans="3:5" ht="15.75" customHeight="1" x14ac:dyDescent="0.2">
      <c r="C4" s="13" t="s">
        <v>44</v>
      </c>
      <c r="D4" s="63">
        <v>95</v>
      </c>
      <c r="E4" s="66">
        <f t="shared" ref="E4:E21" si="0">RANK(D4,$D$4:$D$21)</f>
        <v>1</v>
      </c>
    </row>
    <row r="5" spans="3:5" ht="15.75" customHeight="1" x14ac:dyDescent="0.2">
      <c r="C5" s="19" t="s">
        <v>35</v>
      </c>
      <c r="D5" s="68">
        <v>90</v>
      </c>
      <c r="E5" s="23">
        <f t="shared" si="0"/>
        <v>2</v>
      </c>
    </row>
    <row r="6" spans="3:5" ht="15.75" customHeight="1" x14ac:dyDescent="0.2">
      <c r="C6" s="19" t="s">
        <v>16</v>
      </c>
      <c r="D6" s="68">
        <v>85</v>
      </c>
      <c r="E6" s="23">
        <f t="shared" si="0"/>
        <v>3</v>
      </c>
    </row>
    <row r="7" spans="3:5" ht="15.75" customHeight="1" x14ac:dyDescent="0.2">
      <c r="C7" s="19" t="s">
        <v>21</v>
      </c>
      <c r="D7" s="68">
        <v>85</v>
      </c>
      <c r="E7" s="23">
        <f t="shared" si="0"/>
        <v>3</v>
      </c>
    </row>
    <row r="8" spans="3:5" ht="15.75" customHeight="1" x14ac:dyDescent="0.2">
      <c r="C8" s="27" t="s">
        <v>27</v>
      </c>
      <c r="D8" s="72">
        <v>75</v>
      </c>
      <c r="E8" s="31">
        <f t="shared" si="0"/>
        <v>5</v>
      </c>
    </row>
    <row r="9" spans="3:5" ht="15.75" customHeight="1" x14ac:dyDescent="0.2">
      <c r="C9" s="19" t="s">
        <v>36</v>
      </c>
      <c r="D9" s="68">
        <v>70</v>
      </c>
      <c r="E9" s="23">
        <f t="shared" si="0"/>
        <v>6</v>
      </c>
    </row>
    <row r="10" spans="3:5" ht="15.75" customHeight="1" x14ac:dyDescent="0.2">
      <c r="C10" s="19" t="s">
        <v>22</v>
      </c>
      <c r="D10" s="68">
        <v>70</v>
      </c>
      <c r="E10" s="23">
        <f t="shared" si="0"/>
        <v>6</v>
      </c>
    </row>
    <row r="11" spans="3:5" ht="15.75" customHeight="1" x14ac:dyDescent="0.2">
      <c r="C11" s="19" t="s">
        <v>38</v>
      </c>
      <c r="D11" s="68">
        <v>70</v>
      </c>
      <c r="E11" s="38">
        <f t="shared" si="0"/>
        <v>6</v>
      </c>
    </row>
    <row r="12" spans="3:5" ht="15.75" customHeight="1" x14ac:dyDescent="0.2">
      <c r="C12" s="19" t="s">
        <v>46</v>
      </c>
      <c r="D12" s="68">
        <v>65</v>
      </c>
      <c r="E12" s="23">
        <f t="shared" si="0"/>
        <v>9</v>
      </c>
    </row>
    <row r="13" spans="3:5" ht="15.75" customHeight="1" x14ac:dyDescent="0.2">
      <c r="C13" s="27" t="s">
        <v>45</v>
      </c>
      <c r="D13" s="72">
        <v>60</v>
      </c>
      <c r="E13" s="79">
        <f t="shared" si="0"/>
        <v>10</v>
      </c>
    </row>
    <row r="14" spans="3:5" ht="15.75" customHeight="1" x14ac:dyDescent="0.2">
      <c r="C14" s="19" t="s">
        <v>42</v>
      </c>
      <c r="D14" s="68">
        <v>45</v>
      </c>
      <c r="E14" s="23">
        <f t="shared" si="0"/>
        <v>11</v>
      </c>
    </row>
    <row r="15" spans="3:5" ht="15.75" customHeight="1" x14ac:dyDescent="0.2">
      <c r="C15" s="19" t="s">
        <v>41</v>
      </c>
      <c r="D15" s="68">
        <v>45</v>
      </c>
      <c r="E15" s="38">
        <f t="shared" si="0"/>
        <v>11</v>
      </c>
    </row>
    <row r="16" spans="3:5" ht="15.75" customHeight="1" x14ac:dyDescent="0.2">
      <c r="C16" s="19" t="s">
        <v>39</v>
      </c>
      <c r="D16" s="68">
        <v>40</v>
      </c>
      <c r="E16" s="23">
        <f t="shared" si="0"/>
        <v>13</v>
      </c>
    </row>
    <row r="17" spans="1:35" ht="15.75" customHeight="1" x14ac:dyDescent="0.2">
      <c r="C17" s="19" t="s">
        <v>10</v>
      </c>
      <c r="D17" s="68">
        <v>30</v>
      </c>
      <c r="E17" s="23">
        <f t="shared" si="0"/>
        <v>14</v>
      </c>
    </row>
    <row r="18" spans="1:35" ht="15.75" customHeight="1" x14ac:dyDescent="0.2">
      <c r="C18" s="27" t="s">
        <v>47</v>
      </c>
      <c r="D18" s="72">
        <v>25</v>
      </c>
      <c r="E18" s="31">
        <f t="shared" si="0"/>
        <v>15</v>
      </c>
    </row>
    <row r="19" spans="1:35" ht="15.75" customHeight="1" x14ac:dyDescent="0.2">
      <c r="C19" s="19" t="s">
        <v>34</v>
      </c>
      <c r="D19" s="68">
        <v>25</v>
      </c>
      <c r="E19" s="38">
        <f t="shared" si="0"/>
        <v>15</v>
      </c>
    </row>
    <row r="20" spans="1:35" ht="15.75" customHeight="1" x14ac:dyDescent="0.2">
      <c r="C20" s="19" t="s">
        <v>40</v>
      </c>
      <c r="D20" s="68">
        <v>25</v>
      </c>
      <c r="E20" s="38">
        <f t="shared" si="0"/>
        <v>15</v>
      </c>
    </row>
    <row r="21" spans="1:35" ht="15.75" customHeight="1" x14ac:dyDescent="0.2">
      <c r="C21" s="48" t="s">
        <v>37</v>
      </c>
      <c r="D21" s="82">
        <v>25</v>
      </c>
      <c r="E21" s="84">
        <f t="shared" si="0"/>
        <v>15</v>
      </c>
    </row>
    <row r="23" spans="1:35" ht="15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</row>
    <row r="24" spans="1:35" ht="15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</row>
    <row r="25" spans="1:35" ht="15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</row>
    <row r="26" spans="1:35" ht="15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</row>
    <row r="27" spans="1:35" ht="15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</row>
    <row r="28" spans="1:35" ht="15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</row>
    <row r="29" spans="1:35" ht="15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</row>
    <row r="30" spans="1:35" ht="15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</row>
  </sheetData>
  <autoFilter ref="C3:E21"/>
  <mergeCells count="1"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E22"/>
  <sheetViews>
    <sheetView workbookViewId="0"/>
  </sheetViews>
  <sheetFormatPr defaultColWidth="14.42578125" defaultRowHeight="15.75" customHeight="1" x14ac:dyDescent="0.2"/>
  <cols>
    <col min="3" max="3" width="39.42578125" customWidth="1"/>
    <col min="4" max="5" width="8.7109375" customWidth="1"/>
  </cols>
  <sheetData>
    <row r="2" spans="3:5" x14ac:dyDescent="0.25">
      <c r="C2" s="222" t="s">
        <v>119</v>
      </c>
      <c r="D2" s="223"/>
      <c r="E2" s="224"/>
    </row>
    <row r="3" spans="3:5" ht="15.75" customHeight="1" x14ac:dyDescent="0.2">
      <c r="C3" s="8" t="s">
        <v>2</v>
      </c>
      <c r="D3" s="10" t="s">
        <v>8</v>
      </c>
      <c r="E3" s="12" t="s">
        <v>7</v>
      </c>
    </row>
    <row r="4" spans="3:5" ht="15.75" customHeight="1" x14ac:dyDescent="0.2">
      <c r="C4" s="13" t="s">
        <v>37</v>
      </c>
      <c r="D4" s="14">
        <v>181</v>
      </c>
      <c r="E4" s="66">
        <f t="shared" ref="E4:E21" si="0">RANK(D4,$D$4:$D$21)</f>
        <v>1</v>
      </c>
    </row>
    <row r="5" spans="3:5" ht="15.75" customHeight="1" x14ac:dyDescent="0.2">
      <c r="C5" s="19" t="s">
        <v>27</v>
      </c>
      <c r="D5" s="21">
        <v>178.5</v>
      </c>
      <c r="E5" s="38">
        <f t="shared" si="0"/>
        <v>2</v>
      </c>
    </row>
    <row r="6" spans="3:5" ht="15.75" customHeight="1" x14ac:dyDescent="0.2">
      <c r="C6" s="19" t="s">
        <v>44</v>
      </c>
      <c r="D6" s="21">
        <v>176.5</v>
      </c>
      <c r="E6" s="38">
        <f t="shared" si="0"/>
        <v>3</v>
      </c>
    </row>
    <row r="7" spans="3:5" ht="15.75" customHeight="1" x14ac:dyDescent="0.2">
      <c r="C7" s="19" t="s">
        <v>35</v>
      </c>
      <c r="D7" s="21">
        <v>175.1</v>
      </c>
      <c r="E7" s="23">
        <f t="shared" si="0"/>
        <v>4</v>
      </c>
    </row>
    <row r="8" spans="3:5" ht="15.75" customHeight="1" x14ac:dyDescent="0.2">
      <c r="C8" s="27" t="s">
        <v>47</v>
      </c>
      <c r="D8" s="29">
        <v>167</v>
      </c>
      <c r="E8" s="31">
        <f t="shared" si="0"/>
        <v>5</v>
      </c>
    </row>
    <row r="9" spans="3:5" ht="15.75" customHeight="1" x14ac:dyDescent="0.2">
      <c r="C9" s="19" t="s">
        <v>16</v>
      </c>
      <c r="D9" s="21">
        <v>165.5</v>
      </c>
      <c r="E9" s="23">
        <f t="shared" si="0"/>
        <v>6</v>
      </c>
    </row>
    <row r="10" spans="3:5" ht="15.75" customHeight="1" x14ac:dyDescent="0.2">
      <c r="C10" s="19" t="s">
        <v>10</v>
      </c>
      <c r="D10" s="21">
        <v>164</v>
      </c>
      <c r="E10" s="23">
        <f t="shared" si="0"/>
        <v>7</v>
      </c>
    </row>
    <row r="11" spans="3:5" ht="15.75" customHeight="1" x14ac:dyDescent="0.2">
      <c r="C11" s="19" t="s">
        <v>39</v>
      </c>
      <c r="D11" s="21">
        <v>162</v>
      </c>
      <c r="E11" s="23">
        <f t="shared" si="0"/>
        <v>8</v>
      </c>
    </row>
    <row r="12" spans="3:5" ht="15.75" customHeight="1" x14ac:dyDescent="0.2">
      <c r="C12" s="19" t="s">
        <v>22</v>
      </c>
      <c r="D12" s="21">
        <v>161</v>
      </c>
      <c r="E12" s="23">
        <f t="shared" si="0"/>
        <v>9</v>
      </c>
    </row>
    <row r="13" spans="3:5" ht="15.75" customHeight="1" x14ac:dyDescent="0.2">
      <c r="C13" s="27" t="s">
        <v>38</v>
      </c>
      <c r="D13" s="29">
        <v>161</v>
      </c>
      <c r="E13" s="31">
        <f t="shared" si="0"/>
        <v>9</v>
      </c>
    </row>
    <row r="14" spans="3:5" ht="15.75" customHeight="1" x14ac:dyDescent="0.2">
      <c r="C14" s="19" t="s">
        <v>34</v>
      </c>
      <c r="D14" s="21">
        <v>153.5</v>
      </c>
      <c r="E14" s="38">
        <f t="shared" si="0"/>
        <v>11</v>
      </c>
    </row>
    <row r="15" spans="3:5" ht="15.75" customHeight="1" x14ac:dyDescent="0.2">
      <c r="C15" s="19" t="s">
        <v>40</v>
      </c>
      <c r="D15" s="21">
        <v>152.5</v>
      </c>
      <c r="E15" s="38">
        <f t="shared" si="0"/>
        <v>12</v>
      </c>
    </row>
    <row r="16" spans="3:5" ht="15.75" customHeight="1" x14ac:dyDescent="0.2">
      <c r="C16" s="19" t="s">
        <v>46</v>
      </c>
      <c r="D16" s="21">
        <v>151.5</v>
      </c>
      <c r="E16" s="23">
        <f t="shared" si="0"/>
        <v>13</v>
      </c>
    </row>
    <row r="17" spans="3:5" ht="15.75" customHeight="1" x14ac:dyDescent="0.2">
      <c r="C17" s="19" t="s">
        <v>36</v>
      </c>
      <c r="D17" s="21">
        <v>151</v>
      </c>
      <c r="E17" s="23">
        <f t="shared" si="0"/>
        <v>14</v>
      </c>
    </row>
    <row r="18" spans="3:5" ht="15.75" customHeight="1" x14ac:dyDescent="0.2">
      <c r="C18" s="27" t="s">
        <v>42</v>
      </c>
      <c r="D18" s="29">
        <v>139.19999999999999</v>
      </c>
      <c r="E18" s="79">
        <f t="shared" si="0"/>
        <v>15</v>
      </c>
    </row>
    <row r="19" spans="3:5" ht="15.75" customHeight="1" x14ac:dyDescent="0.2">
      <c r="C19" s="19" t="s">
        <v>41</v>
      </c>
      <c r="D19" s="21">
        <v>136.5</v>
      </c>
      <c r="E19" s="38">
        <f t="shared" si="0"/>
        <v>16</v>
      </c>
    </row>
    <row r="20" spans="3:5" ht="15.75" customHeight="1" x14ac:dyDescent="0.2">
      <c r="C20" s="19" t="s">
        <v>21</v>
      </c>
      <c r="D20" s="21">
        <v>127</v>
      </c>
      <c r="E20" s="23">
        <f t="shared" si="0"/>
        <v>17</v>
      </c>
    </row>
    <row r="21" spans="3:5" ht="15.75" customHeight="1" x14ac:dyDescent="0.2">
      <c r="C21" s="48" t="s">
        <v>45</v>
      </c>
      <c r="D21" s="49">
        <v>102.5</v>
      </c>
      <c r="E21" s="88">
        <f t="shared" si="0"/>
        <v>18</v>
      </c>
    </row>
    <row r="22" spans="3:5" ht="15.75" customHeight="1" x14ac:dyDescent="0.2">
      <c r="D22" s="67" t="s">
        <v>120</v>
      </c>
    </row>
  </sheetData>
  <autoFilter ref="C3:E21"/>
  <mergeCells count="1"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>
      <selection activeCell="K32" sqref="K32"/>
    </sheetView>
  </sheetViews>
  <sheetFormatPr defaultColWidth="14.42578125" defaultRowHeight="15.75" customHeight="1" x14ac:dyDescent="0.2"/>
  <cols>
    <col min="1" max="1" width="14.42578125" customWidth="1"/>
    <col min="2" max="2" width="8.7109375" customWidth="1"/>
    <col min="3" max="3" width="39.42578125" customWidth="1"/>
    <col min="4" max="4" width="8.7109375" customWidth="1"/>
    <col min="6" max="6" width="8.7109375" customWidth="1"/>
    <col min="7" max="7" width="39.42578125" customWidth="1"/>
    <col min="8" max="8" width="8.7109375" customWidth="1"/>
    <col min="10" max="10" width="39.42578125" customWidth="1"/>
    <col min="11" max="12" width="8.7109375" customWidth="1"/>
  </cols>
  <sheetData>
    <row r="1" spans="1:12" ht="15.75" customHeight="1" x14ac:dyDescent="0.2">
      <c r="C1" s="4"/>
      <c r="D1" s="1"/>
    </row>
    <row r="2" spans="1:12" x14ac:dyDescent="0.25">
      <c r="A2" s="89"/>
      <c r="B2" s="222" t="s">
        <v>121</v>
      </c>
      <c r="C2" s="223"/>
      <c r="D2" s="224"/>
      <c r="F2" s="222" t="s">
        <v>122</v>
      </c>
      <c r="G2" s="223"/>
      <c r="H2" s="224"/>
      <c r="J2" s="222" t="s">
        <v>123</v>
      </c>
      <c r="K2" s="223"/>
      <c r="L2" s="224"/>
    </row>
    <row r="3" spans="1:12" ht="15.75" customHeight="1" x14ac:dyDescent="0.2">
      <c r="B3" s="11" t="s">
        <v>7</v>
      </c>
      <c r="C3" s="56" t="s">
        <v>2</v>
      </c>
      <c r="D3" s="15" t="s">
        <v>8</v>
      </c>
      <c r="F3" s="11" t="s">
        <v>7</v>
      </c>
      <c r="G3" s="56" t="s">
        <v>2</v>
      </c>
      <c r="H3" s="15" t="s">
        <v>8</v>
      </c>
      <c r="J3" s="8" t="s">
        <v>2</v>
      </c>
      <c r="K3" s="10" t="s">
        <v>8</v>
      </c>
      <c r="L3" s="12" t="s">
        <v>7</v>
      </c>
    </row>
    <row r="4" spans="1:12" ht="15.75" customHeight="1" x14ac:dyDescent="0.2">
      <c r="A4" s="89"/>
      <c r="B4" s="18">
        <v>1</v>
      </c>
      <c r="C4" s="83" t="s">
        <v>16</v>
      </c>
      <c r="D4" s="58">
        <v>111</v>
      </c>
      <c r="F4" s="18">
        <v>1</v>
      </c>
      <c r="G4" s="83" t="s">
        <v>16</v>
      </c>
      <c r="H4" s="58">
        <v>46</v>
      </c>
      <c r="J4" s="13" t="s">
        <v>16</v>
      </c>
      <c r="K4" s="239">
        <f t="shared" ref="K4:K21" si="0">VLOOKUP(J4,$C$4:$D$21,2,0)+VLOOKUP(J4,$G$4:$H$21,2,0)</f>
        <v>157</v>
      </c>
      <c r="L4" s="17">
        <f t="shared" ref="L4:L21" si="1">RANK(K4,$K$4:$K$21)</f>
        <v>1</v>
      </c>
    </row>
    <row r="5" spans="1:12" ht="15.75" customHeight="1" x14ac:dyDescent="0.2">
      <c r="A5" s="89"/>
      <c r="B5" s="30">
        <v>2</v>
      </c>
      <c r="C5" s="62" t="s">
        <v>27</v>
      </c>
      <c r="D5" s="43">
        <v>108</v>
      </c>
      <c r="F5" s="30">
        <v>2</v>
      </c>
      <c r="G5" s="62" t="s">
        <v>22</v>
      </c>
      <c r="H5" s="43">
        <v>42</v>
      </c>
      <c r="J5" s="19" t="s">
        <v>27</v>
      </c>
      <c r="K5" s="240">
        <f t="shared" si="0"/>
        <v>146</v>
      </c>
      <c r="L5" s="38">
        <f t="shared" si="1"/>
        <v>2</v>
      </c>
    </row>
    <row r="6" spans="1:12" ht="15.75" customHeight="1" x14ac:dyDescent="0.2">
      <c r="A6" s="89"/>
      <c r="B6" s="30">
        <v>3</v>
      </c>
      <c r="C6" s="62" t="s">
        <v>47</v>
      </c>
      <c r="D6" s="43">
        <v>105</v>
      </c>
      <c r="F6" s="30">
        <v>3</v>
      </c>
      <c r="G6" s="62" t="s">
        <v>27</v>
      </c>
      <c r="H6" s="43">
        <v>38</v>
      </c>
      <c r="J6" s="19" t="s">
        <v>22</v>
      </c>
      <c r="K6" s="240">
        <f t="shared" si="0"/>
        <v>139</v>
      </c>
      <c r="L6" s="23">
        <f t="shared" si="1"/>
        <v>3</v>
      </c>
    </row>
    <row r="7" spans="1:12" ht="15.75" customHeight="1" x14ac:dyDescent="0.2">
      <c r="A7" s="90"/>
      <c r="B7" s="30">
        <v>4</v>
      </c>
      <c r="C7" s="62" t="s">
        <v>38</v>
      </c>
      <c r="D7" s="43">
        <v>98</v>
      </c>
      <c r="F7" s="30">
        <v>4</v>
      </c>
      <c r="G7" s="62" t="s">
        <v>44</v>
      </c>
      <c r="H7" s="43">
        <v>38</v>
      </c>
      <c r="J7" s="19" t="s">
        <v>38</v>
      </c>
      <c r="K7" s="240">
        <f t="shared" si="0"/>
        <v>136</v>
      </c>
      <c r="L7" s="38">
        <f t="shared" si="1"/>
        <v>4</v>
      </c>
    </row>
    <row r="8" spans="1:12" ht="15.75" customHeight="1" x14ac:dyDescent="0.2">
      <c r="A8" s="89"/>
      <c r="B8" s="39">
        <v>4</v>
      </c>
      <c r="C8" s="70" t="s">
        <v>34</v>
      </c>
      <c r="D8" s="46">
        <v>98</v>
      </c>
      <c r="F8" s="39">
        <v>5</v>
      </c>
      <c r="G8" s="70" t="s">
        <v>21</v>
      </c>
      <c r="H8" s="46">
        <v>38</v>
      </c>
      <c r="J8" s="27" t="s">
        <v>21</v>
      </c>
      <c r="K8" s="241">
        <f t="shared" si="0"/>
        <v>132</v>
      </c>
      <c r="L8" s="79">
        <f t="shared" si="1"/>
        <v>5</v>
      </c>
    </row>
    <row r="9" spans="1:12" ht="15.75" customHeight="1" x14ac:dyDescent="0.2">
      <c r="A9" s="89"/>
      <c r="B9" s="30">
        <v>6</v>
      </c>
      <c r="C9" s="62" t="s">
        <v>22</v>
      </c>
      <c r="D9" s="43">
        <v>97</v>
      </c>
      <c r="F9" s="30">
        <v>6</v>
      </c>
      <c r="G9" s="62" t="s">
        <v>38</v>
      </c>
      <c r="H9" s="43">
        <v>38</v>
      </c>
      <c r="J9" s="19" t="s">
        <v>47</v>
      </c>
      <c r="K9" s="240">
        <f t="shared" si="0"/>
        <v>131</v>
      </c>
      <c r="L9" s="38">
        <f t="shared" si="1"/>
        <v>6</v>
      </c>
    </row>
    <row r="10" spans="1:12" ht="15.75" customHeight="1" x14ac:dyDescent="0.2">
      <c r="A10" s="89"/>
      <c r="B10" s="30">
        <v>7</v>
      </c>
      <c r="C10" s="62" t="s">
        <v>21</v>
      </c>
      <c r="D10" s="43">
        <v>94</v>
      </c>
      <c r="F10" s="30">
        <v>7</v>
      </c>
      <c r="G10" s="62" t="s">
        <v>10</v>
      </c>
      <c r="H10" s="43">
        <v>38</v>
      </c>
      <c r="J10" s="19" t="s">
        <v>34</v>
      </c>
      <c r="K10" s="240">
        <f t="shared" si="0"/>
        <v>129</v>
      </c>
      <c r="L10" s="38">
        <f t="shared" si="1"/>
        <v>7</v>
      </c>
    </row>
    <row r="11" spans="1:12" ht="15.75" customHeight="1" x14ac:dyDescent="0.2">
      <c r="A11" s="89"/>
      <c r="B11" s="30">
        <v>8</v>
      </c>
      <c r="C11" s="62" t="s">
        <v>44</v>
      </c>
      <c r="D11" s="43">
        <v>90</v>
      </c>
      <c r="F11" s="30">
        <v>8</v>
      </c>
      <c r="G11" s="62" t="s">
        <v>42</v>
      </c>
      <c r="H11" s="43">
        <v>37</v>
      </c>
      <c r="J11" s="19" t="s">
        <v>44</v>
      </c>
      <c r="K11" s="240">
        <f t="shared" si="0"/>
        <v>128</v>
      </c>
      <c r="L11" s="38">
        <f t="shared" si="1"/>
        <v>8</v>
      </c>
    </row>
    <row r="12" spans="1:12" ht="15.75" customHeight="1" x14ac:dyDescent="0.2">
      <c r="A12" s="89"/>
      <c r="B12" s="30">
        <v>9</v>
      </c>
      <c r="C12" s="62" t="s">
        <v>46</v>
      </c>
      <c r="D12" s="43">
        <v>84</v>
      </c>
      <c r="F12" s="30">
        <v>9</v>
      </c>
      <c r="G12" s="62" t="s">
        <v>36</v>
      </c>
      <c r="H12" s="43">
        <v>36</v>
      </c>
      <c r="J12" s="19" t="s">
        <v>46</v>
      </c>
      <c r="K12" s="240">
        <f t="shared" si="0"/>
        <v>118</v>
      </c>
      <c r="L12" s="23">
        <f t="shared" si="1"/>
        <v>9</v>
      </c>
    </row>
    <row r="13" spans="1:12" ht="15.75" customHeight="1" x14ac:dyDescent="0.2">
      <c r="A13" s="89"/>
      <c r="B13" s="39">
        <v>10</v>
      </c>
      <c r="C13" s="70" t="s">
        <v>35</v>
      </c>
      <c r="D13" s="46">
        <v>79</v>
      </c>
      <c r="F13" s="39">
        <v>10</v>
      </c>
      <c r="G13" s="70" t="s">
        <v>46</v>
      </c>
      <c r="H13" s="46">
        <v>34</v>
      </c>
      <c r="J13" s="27" t="s">
        <v>10</v>
      </c>
      <c r="K13" s="241">
        <f t="shared" si="0"/>
        <v>112</v>
      </c>
      <c r="L13" s="79">
        <f t="shared" si="1"/>
        <v>10</v>
      </c>
    </row>
    <row r="14" spans="1:12" ht="15.75" customHeight="1" x14ac:dyDescent="0.2">
      <c r="A14" s="89"/>
      <c r="B14" s="30">
        <v>11</v>
      </c>
      <c r="C14" s="62" t="s">
        <v>10</v>
      </c>
      <c r="D14" s="43">
        <v>74</v>
      </c>
      <c r="F14" s="30">
        <v>11</v>
      </c>
      <c r="G14" s="62" t="s">
        <v>45</v>
      </c>
      <c r="H14" s="43">
        <v>31</v>
      </c>
      <c r="J14" s="19" t="s">
        <v>35</v>
      </c>
      <c r="K14" s="240">
        <f t="shared" si="0"/>
        <v>108</v>
      </c>
      <c r="L14" s="23">
        <f t="shared" si="1"/>
        <v>11</v>
      </c>
    </row>
    <row r="15" spans="1:12" ht="15.75" customHeight="1" x14ac:dyDescent="0.2">
      <c r="A15" s="89"/>
      <c r="B15" s="30">
        <v>12</v>
      </c>
      <c r="C15" s="62" t="s">
        <v>36</v>
      </c>
      <c r="D15" s="43">
        <v>70</v>
      </c>
      <c r="F15" s="30">
        <v>12</v>
      </c>
      <c r="G15" s="62" t="s">
        <v>34</v>
      </c>
      <c r="H15" s="43">
        <v>31</v>
      </c>
      <c r="J15" s="19" t="s">
        <v>36</v>
      </c>
      <c r="K15" s="240">
        <f t="shared" si="0"/>
        <v>106</v>
      </c>
      <c r="L15" s="23">
        <f t="shared" si="1"/>
        <v>12</v>
      </c>
    </row>
    <row r="16" spans="1:12" ht="15.75" customHeight="1" x14ac:dyDescent="0.2">
      <c r="A16" s="89"/>
      <c r="B16" s="30">
        <v>13</v>
      </c>
      <c r="C16" s="62" t="s">
        <v>45</v>
      </c>
      <c r="D16" s="43">
        <v>65</v>
      </c>
      <c r="F16" s="30">
        <v>13</v>
      </c>
      <c r="G16" s="62" t="s">
        <v>35</v>
      </c>
      <c r="H16" s="43">
        <v>29</v>
      </c>
      <c r="J16" s="19" t="s">
        <v>45</v>
      </c>
      <c r="K16" s="240">
        <f t="shared" si="0"/>
        <v>96</v>
      </c>
      <c r="L16" s="23">
        <f t="shared" si="1"/>
        <v>13</v>
      </c>
    </row>
    <row r="17" spans="1:12" ht="15.75" customHeight="1" x14ac:dyDescent="0.2">
      <c r="A17" s="89"/>
      <c r="B17" s="30">
        <v>14</v>
      </c>
      <c r="C17" s="62" t="s">
        <v>42</v>
      </c>
      <c r="D17" s="43">
        <v>58</v>
      </c>
      <c r="F17" s="30">
        <v>14</v>
      </c>
      <c r="G17" s="62" t="s">
        <v>47</v>
      </c>
      <c r="H17" s="43">
        <v>26</v>
      </c>
      <c r="J17" s="19" t="s">
        <v>42</v>
      </c>
      <c r="K17" s="240">
        <f t="shared" si="0"/>
        <v>95</v>
      </c>
      <c r="L17" s="23">
        <f t="shared" si="1"/>
        <v>14</v>
      </c>
    </row>
    <row r="18" spans="1:12" ht="15.75" customHeight="1" x14ac:dyDescent="0.2">
      <c r="A18" s="89"/>
      <c r="B18" s="39">
        <v>15</v>
      </c>
      <c r="C18" s="70" t="s">
        <v>40</v>
      </c>
      <c r="D18" s="46">
        <v>38</v>
      </c>
      <c r="F18" s="39">
        <v>15</v>
      </c>
      <c r="G18" s="70" t="s">
        <v>40</v>
      </c>
      <c r="H18" s="46">
        <v>19</v>
      </c>
      <c r="J18" s="27" t="s">
        <v>40</v>
      </c>
      <c r="K18" s="241">
        <f t="shared" si="0"/>
        <v>57</v>
      </c>
      <c r="L18" s="31">
        <f t="shared" si="1"/>
        <v>15</v>
      </c>
    </row>
    <row r="19" spans="1:12" ht="15.75" customHeight="1" x14ac:dyDescent="0.2">
      <c r="A19" s="89"/>
      <c r="B19" s="30">
        <v>16</v>
      </c>
      <c r="C19" s="62" t="s">
        <v>37</v>
      </c>
      <c r="D19" s="43" t="s">
        <v>233</v>
      </c>
      <c r="F19" s="30">
        <v>16</v>
      </c>
      <c r="G19" s="62" t="s">
        <v>37</v>
      </c>
      <c r="H19" s="43" t="s">
        <v>233</v>
      </c>
      <c r="J19" s="19" t="s">
        <v>39</v>
      </c>
      <c r="K19" s="240" t="s">
        <v>233</v>
      </c>
      <c r="L19" s="23" t="s">
        <v>233</v>
      </c>
    </row>
    <row r="20" spans="1:12" ht="15.75" customHeight="1" x14ac:dyDescent="0.2">
      <c r="A20" s="89"/>
      <c r="B20" s="30">
        <v>16</v>
      </c>
      <c r="C20" s="62" t="s">
        <v>39</v>
      </c>
      <c r="D20" s="43" t="s">
        <v>233</v>
      </c>
      <c r="F20" s="30">
        <v>17</v>
      </c>
      <c r="G20" s="62" t="s">
        <v>39</v>
      </c>
      <c r="H20" s="43" t="s">
        <v>233</v>
      </c>
      <c r="J20" s="19" t="s">
        <v>41</v>
      </c>
      <c r="K20" s="240" t="s">
        <v>233</v>
      </c>
      <c r="L20" s="38" t="s">
        <v>233</v>
      </c>
    </row>
    <row r="21" spans="1:12" ht="15.75" customHeight="1" x14ac:dyDescent="0.2">
      <c r="A21" s="89"/>
      <c r="B21" s="52">
        <v>16</v>
      </c>
      <c r="C21" s="75" t="s">
        <v>41</v>
      </c>
      <c r="D21" s="50" t="s">
        <v>233</v>
      </c>
      <c r="F21" s="52">
        <v>18</v>
      </c>
      <c r="G21" s="75" t="s">
        <v>41</v>
      </c>
      <c r="H21" s="50" t="s">
        <v>233</v>
      </c>
      <c r="J21" s="48" t="s">
        <v>37</v>
      </c>
      <c r="K21" s="242" t="s">
        <v>233</v>
      </c>
      <c r="L21" s="84" t="s">
        <v>233</v>
      </c>
    </row>
    <row r="22" spans="1:12" ht="15.75" customHeight="1" x14ac:dyDescent="0.2">
      <c r="C22" s="4"/>
      <c r="D22" s="91" t="s">
        <v>126</v>
      </c>
      <c r="H22" s="67" t="s">
        <v>127</v>
      </c>
      <c r="K22" s="67" t="s">
        <v>120</v>
      </c>
    </row>
    <row r="23" spans="1:12" ht="15.75" customHeight="1" x14ac:dyDescent="0.2">
      <c r="C23" s="4"/>
      <c r="D23" s="1"/>
    </row>
    <row r="24" spans="1:12" ht="15.75" customHeight="1" x14ac:dyDescent="0.2">
      <c r="C24" s="4"/>
      <c r="D24" s="1"/>
    </row>
    <row r="25" spans="1:12" ht="15.75" customHeight="1" x14ac:dyDescent="0.2">
      <c r="C25" s="4"/>
      <c r="D25" s="1"/>
    </row>
    <row r="26" spans="1:12" ht="15.75" customHeight="1" x14ac:dyDescent="0.2">
      <c r="C26" s="4"/>
      <c r="D26" s="1"/>
    </row>
    <row r="27" spans="1:12" ht="15.75" customHeight="1" x14ac:dyDescent="0.2">
      <c r="C27" s="4"/>
      <c r="D27" s="1"/>
    </row>
    <row r="28" spans="1:12" ht="15.75" customHeight="1" x14ac:dyDescent="0.2">
      <c r="C28" s="4"/>
      <c r="D28" s="1"/>
    </row>
    <row r="29" spans="1:12" ht="15.75" customHeight="1" x14ac:dyDescent="0.2">
      <c r="C29" s="4"/>
      <c r="D29" s="1"/>
    </row>
    <row r="30" spans="1:12" ht="15.75" customHeight="1" x14ac:dyDescent="0.2">
      <c r="C30" s="4"/>
      <c r="D30" s="1"/>
    </row>
    <row r="31" spans="1:12" ht="15.75" customHeight="1" x14ac:dyDescent="0.2">
      <c r="C31" s="4"/>
      <c r="D31" s="1"/>
    </row>
    <row r="32" spans="1:12" ht="15.75" customHeight="1" x14ac:dyDescent="0.2">
      <c r="C32" s="4"/>
      <c r="D32" s="1"/>
    </row>
    <row r="33" spans="3:4" ht="15.75" customHeight="1" x14ac:dyDescent="0.2">
      <c r="C33" s="4"/>
      <c r="D33" s="1"/>
    </row>
    <row r="34" spans="3:4" ht="15.75" customHeight="1" x14ac:dyDescent="0.2">
      <c r="C34" s="4"/>
      <c r="D34" s="1"/>
    </row>
    <row r="35" spans="3:4" ht="15.75" customHeight="1" x14ac:dyDescent="0.2">
      <c r="C35" s="4"/>
      <c r="D35" s="1"/>
    </row>
    <row r="36" spans="3:4" ht="15.75" customHeight="1" x14ac:dyDescent="0.2">
      <c r="C36" s="4"/>
      <c r="D36" s="1"/>
    </row>
    <row r="37" spans="3:4" ht="15.75" customHeight="1" x14ac:dyDescent="0.2">
      <c r="C37" s="4"/>
      <c r="D37" s="1"/>
    </row>
    <row r="38" spans="3:4" ht="15.75" customHeight="1" x14ac:dyDescent="0.2">
      <c r="C38" s="4"/>
      <c r="D38" s="1"/>
    </row>
    <row r="39" spans="3:4" ht="15.75" customHeight="1" x14ac:dyDescent="0.2">
      <c r="C39" s="4"/>
      <c r="D39" s="1"/>
    </row>
    <row r="40" spans="3:4" ht="12.75" x14ac:dyDescent="0.2">
      <c r="C40" s="4"/>
      <c r="D40" s="1"/>
    </row>
    <row r="41" spans="3:4" ht="12.75" x14ac:dyDescent="0.2">
      <c r="C41" s="4"/>
      <c r="D41" s="1"/>
    </row>
    <row r="42" spans="3:4" ht="12.75" x14ac:dyDescent="0.2">
      <c r="C42" s="4"/>
      <c r="D42" s="1"/>
    </row>
    <row r="43" spans="3:4" ht="12.75" x14ac:dyDescent="0.2">
      <c r="C43" s="4"/>
      <c r="D43" s="1"/>
    </row>
    <row r="44" spans="3:4" ht="12.75" x14ac:dyDescent="0.2">
      <c r="C44" s="4"/>
      <c r="D44" s="1"/>
    </row>
    <row r="45" spans="3:4" ht="12.75" x14ac:dyDescent="0.2">
      <c r="C45" s="4"/>
      <c r="D45" s="1"/>
    </row>
    <row r="46" spans="3:4" ht="12.75" x14ac:dyDescent="0.2">
      <c r="C46" s="4"/>
      <c r="D46" s="1"/>
    </row>
    <row r="47" spans="3:4" ht="12.75" x14ac:dyDescent="0.2">
      <c r="C47" s="4"/>
      <c r="D47" s="1"/>
    </row>
    <row r="48" spans="3:4" ht="12.75" x14ac:dyDescent="0.2">
      <c r="C48" s="4"/>
      <c r="D48" s="1"/>
    </row>
    <row r="49" spans="3:4" ht="12.75" x14ac:dyDescent="0.2">
      <c r="C49" s="4"/>
      <c r="D49" s="1"/>
    </row>
    <row r="50" spans="3:4" ht="12.75" x14ac:dyDescent="0.2">
      <c r="C50" s="4"/>
      <c r="D50" s="1"/>
    </row>
    <row r="51" spans="3:4" ht="12.75" x14ac:dyDescent="0.2">
      <c r="C51" s="4"/>
      <c r="D51" s="1"/>
    </row>
    <row r="52" spans="3:4" ht="12.75" x14ac:dyDescent="0.2">
      <c r="C52" s="4"/>
      <c r="D52" s="1"/>
    </row>
    <row r="53" spans="3:4" ht="12.75" x14ac:dyDescent="0.2">
      <c r="C53" s="4"/>
      <c r="D53" s="1"/>
    </row>
    <row r="54" spans="3:4" ht="12.75" x14ac:dyDescent="0.2">
      <c r="C54" s="4"/>
      <c r="D54" s="1"/>
    </row>
    <row r="55" spans="3:4" ht="12.75" x14ac:dyDescent="0.2">
      <c r="C55" s="4"/>
      <c r="D55" s="1"/>
    </row>
    <row r="56" spans="3:4" ht="12.75" x14ac:dyDescent="0.2">
      <c r="C56" s="4"/>
      <c r="D56" s="1"/>
    </row>
    <row r="57" spans="3:4" ht="12.75" x14ac:dyDescent="0.2">
      <c r="C57" s="4"/>
      <c r="D57" s="1"/>
    </row>
    <row r="58" spans="3:4" ht="12.75" x14ac:dyDescent="0.2">
      <c r="C58" s="4"/>
      <c r="D58" s="1"/>
    </row>
    <row r="59" spans="3:4" ht="12.75" x14ac:dyDescent="0.2">
      <c r="C59" s="4"/>
      <c r="D59" s="1"/>
    </row>
    <row r="60" spans="3:4" ht="12.75" x14ac:dyDescent="0.2">
      <c r="C60" s="4"/>
      <c r="D60" s="1"/>
    </row>
    <row r="61" spans="3:4" ht="12.75" x14ac:dyDescent="0.2">
      <c r="C61" s="4"/>
      <c r="D61" s="1"/>
    </row>
    <row r="62" spans="3:4" ht="12.75" x14ac:dyDescent="0.2">
      <c r="C62" s="4"/>
      <c r="D62" s="1"/>
    </row>
    <row r="63" spans="3:4" ht="12.75" x14ac:dyDescent="0.2">
      <c r="C63" s="4"/>
      <c r="D63" s="1"/>
    </row>
    <row r="64" spans="3:4" ht="12.75" x14ac:dyDescent="0.2">
      <c r="C64" s="4"/>
      <c r="D64" s="1"/>
    </row>
    <row r="65" spans="3:4" ht="12.75" x14ac:dyDescent="0.2">
      <c r="C65" s="4"/>
      <c r="D65" s="1"/>
    </row>
    <row r="66" spans="3:4" ht="12.75" x14ac:dyDescent="0.2">
      <c r="C66" s="4"/>
      <c r="D66" s="1"/>
    </row>
    <row r="67" spans="3:4" ht="12.75" x14ac:dyDescent="0.2">
      <c r="C67" s="4"/>
      <c r="D67" s="1"/>
    </row>
    <row r="68" spans="3:4" ht="12.75" x14ac:dyDescent="0.2">
      <c r="C68" s="4"/>
      <c r="D68" s="1"/>
    </row>
    <row r="69" spans="3:4" ht="12.75" x14ac:dyDescent="0.2">
      <c r="C69" s="4"/>
      <c r="D69" s="1"/>
    </row>
    <row r="70" spans="3:4" ht="12.75" x14ac:dyDescent="0.2">
      <c r="C70" s="4"/>
      <c r="D70" s="1"/>
    </row>
    <row r="71" spans="3:4" ht="12.75" x14ac:dyDescent="0.2">
      <c r="C71" s="4"/>
      <c r="D71" s="1"/>
    </row>
    <row r="72" spans="3:4" ht="12.75" x14ac:dyDescent="0.2">
      <c r="C72" s="4"/>
      <c r="D72" s="1"/>
    </row>
    <row r="73" spans="3:4" ht="12.75" x14ac:dyDescent="0.2">
      <c r="C73" s="4"/>
      <c r="D73" s="1"/>
    </row>
    <row r="74" spans="3:4" ht="12.75" x14ac:dyDescent="0.2">
      <c r="C74" s="4"/>
      <c r="D74" s="1"/>
    </row>
    <row r="75" spans="3:4" ht="12.75" x14ac:dyDescent="0.2">
      <c r="C75" s="4"/>
      <c r="D75" s="1"/>
    </row>
    <row r="76" spans="3:4" ht="12.75" x14ac:dyDescent="0.2">
      <c r="C76" s="4"/>
      <c r="D76" s="1"/>
    </row>
    <row r="77" spans="3:4" ht="12.75" x14ac:dyDescent="0.2">
      <c r="C77" s="4"/>
      <c r="D77" s="1"/>
    </row>
    <row r="78" spans="3:4" ht="12.75" x14ac:dyDescent="0.2">
      <c r="C78" s="4"/>
      <c r="D78" s="1"/>
    </row>
    <row r="79" spans="3:4" ht="12.75" x14ac:dyDescent="0.2">
      <c r="C79" s="4"/>
      <c r="D79" s="1"/>
    </row>
    <row r="80" spans="3:4" ht="12.75" x14ac:dyDescent="0.2">
      <c r="C80" s="4"/>
      <c r="D80" s="1"/>
    </row>
    <row r="81" spans="3:4" ht="12.75" x14ac:dyDescent="0.2">
      <c r="C81" s="4"/>
      <c r="D81" s="1"/>
    </row>
    <row r="82" spans="3:4" ht="12.75" x14ac:dyDescent="0.2">
      <c r="C82" s="4"/>
      <c r="D82" s="1"/>
    </row>
    <row r="83" spans="3:4" ht="12.75" x14ac:dyDescent="0.2">
      <c r="C83" s="4"/>
      <c r="D83" s="1"/>
    </row>
    <row r="84" spans="3:4" ht="12.75" x14ac:dyDescent="0.2">
      <c r="C84" s="4"/>
      <c r="D84" s="1"/>
    </row>
    <row r="85" spans="3:4" ht="12.75" x14ac:dyDescent="0.2">
      <c r="C85" s="4"/>
      <c r="D85" s="1"/>
    </row>
    <row r="86" spans="3:4" ht="12.75" x14ac:dyDescent="0.2">
      <c r="C86" s="4"/>
      <c r="D86" s="1"/>
    </row>
    <row r="87" spans="3:4" ht="12.75" x14ac:dyDescent="0.2">
      <c r="C87" s="4"/>
      <c r="D87" s="1"/>
    </row>
    <row r="88" spans="3:4" ht="12.75" x14ac:dyDescent="0.2">
      <c r="C88" s="4"/>
      <c r="D88" s="1"/>
    </row>
    <row r="89" spans="3:4" ht="12.75" x14ac:dyDescent="0.2">
      <c r="C89" s="4"/>
      <c r="D89" s="1"/>
    </row>
    <row r="90" spans="3:4" ht="12.75" x14ac:dyDescent="0.2">
      <c r="C90" s="4"/>
      <c r="D90" s="1"/>
    </row>
    <row r="91" spans="3:4" ht="12.75" x14ac:dyDescent="0.2">
      <c r="C91" s="4"/>
      <c r="D91" s="1"/>
    </row>
    <row r="92" spans="3:4" ht="12.75" x14ac:dyDescent="0.2">
      <c r="C92" s="4"/>
      <c r="D92" s="1"/>
    </row>
    <row r="93" spans="3:4" ht="12.75" x14ac:dyDescent="0.2">
      <c r="C93" s="4"/>
      <c r="D93" s="1"/>
    </row>
    <row r="94" spans="3:4" ht="12.75" x14ac:dyDescent="0.2">
      <c r="C94" s="4"/>
      <c r="D94" s="1"/>
    </row>
    <row r="95" spans="3:4" ht="12.75" x14ac:dyDescent="0.2">
      <c r="C95" s="4"/>
      <c r="D95" s="1"/>
    </row>
    <row r="96" spans="3:4" ht="12.75" x14ac:dyDescent="0.2">
      <c r="C96" s="4"/>
      <c r="D96" s="1"/>
    </row>
    <row r="97" spans="3:4" ht="12.75" x14ac:dyDescent="0.2">
      <c r="C97" s="4"/>
      <c r="D97" s="1"/>
    </row>
    <row r="98" spans="3:4" ht="12.75" x14ac:dyDescent="0.2">
      <c r="C98" s="4"/>
      <c r="D98" s="1"/>
    </row>
    <row r="99" spans="3:4" ht="12.75" x14ac:dyDescent="0.2">
      <c r="C99" s="4"/>
      <c r="D99" s="1"/>
    </row>
    <row r="100" spans="3:4" ht="12.75" x14ac:dyDescent="0.2">
      <c r="C100" s="4"/>
      <c r="D100" s="1"/>
    </row>
    <row r="101" spans="3:4" ht="12.75" x14ac:dyDescent="0.2">
      <c r="C101" s="4"/>
      <c r="D101" s="1"/>
    </row>
    <row r="102" spans="3:4" ht="12.75" x14ac:dyDescent="0.2">
      <c r="C102" s="4"/>
      <c r="D102" s="1"/>
    </row>
    <row r="103" spans="3:4" ht="12.75" x14ac:dyDescent="0.2">
      <c r="C103" s="4"/>
      <c r="D103" s="1"/>
    </row>
    <row r="104" spans="3:4" ht="12.75" x14ac:dyDescent="0.2">
      <c r="C104" s="4"/>
      <c r="D104" s="1"/>
    </row>
    <row r="105" spans="3:4" ht="12.75" x14ac:dyDescent="0.2">
      <c r="C105" s="4"/>
      <c r="D105" s="1"/>
    </row>
    <row r="106" spans="3:4" ht="12.75" x14ac:dyDescent="0.2">
      <c r="C106" s="4"/>
      <c r="D106" s="1"/>
    </row>
    <row r="107" spans="3:4" ht="12.75" x14ac:dyDescent="0.2">
      <c r="C107" s="4"/>
      <c r="D107" s="1"/>
    </row>
    <row r="108" spans="3:4" ht="12.75" x14ac:dyDescent="0.2">
      <c r="C108" s="4"/>
      <c r="D108" s="1"/>
    </row>
    <row r="109" spans="3:4" ht="12.75" x14ac:dyDescent="0.2">
      <c r="C109" s="4"/>
      <c r="D109" s="1"/>
    </row>
    <row r="110" spans="3:4" ht="12.75" x14ac:dyDescent="0.2">
      <c r="C110" s="4"/>
      <c r="D110" s="1"/>
    </row>
    <row r="111" spans="3:4" ht="12.75" x14ac:dyDescent="0.2">
      <c r="C111" s="4"/>
      <c r="D111" s="1"/>
    </row>
    <row r="112" spans="3:4" ht="12.75" x14ac:dyDescent="0.2">
      <c r="C112" s="4"/>
      <c r="D112" s="1"/>
    </row>
    <row r="113" spans="3:4" ht="12.75" x14ac:dyDescent="0.2">
      <c r="C113" s="4"/>
      <c r="D113" s="1"/>
    </row>
    <row r="114" spans="3:4" ht="12.75" x14ac:dyDescent="0.2">
      <c r="C114" s="4"/>
      <c r="D114" s="1"/>
    </row>
    <row r="115" spans="3:4" ht="12.75" x14ac:dyDescent="0.2">
      <c r="C115" s="4"/>
      <c r="D115" s="1"/>
    </row>
    <row r="116" spans="3:4" ht="12.75" x14ac:dyDescent="0.2">
      <c r="C116" s="4"/>
      <c r="D116" s="1"/>
    </row>
    <row r="117" spans="3:4" ht="12.75" x14ac:dyDescent="0.2">
      <c r="C117" s="4"/>
      <c r="D117" s="1"/>
    </row>
    <row r="118" spans="3:4" ht="12.75" x14ac:dyDescent="0.2">
      <c r="C118" s="4"/>
      <c r="D118" s="1"/>
    </row>
    <row r="119" spans="3:4" ht="12.75" x14ac:dyDescent="0.2">
      <c r="C119" s="4"/>
      <c r="D119" s="1"/>
    </row>
    <row r="120" spans="3:4" ht="12.75" x14ac:dyDescent="0.2">
      <c r="C120" s="4"/>
      <c r="D120" s="1"/>
    </row>
    <row r="121" spans="3:4" ht="12.75" x14ac:dyDescent="0.2">
      <c r="C121" s="4"/>
      <c r="D121" s="1"/>
    </row>
    <row r="122" spans="3:4" ht="12.75" x14ac:dyDescent="0.2">
      <c r="C122" s="4"/>
      <c r="D122" s="1"/>
    </row>
    <row r="123" spans="3:4" ht="12.75" x14ac:dyDescent="0.2">
      <c r="C123" s="4"/>
      <c r="D123" s="1"/>
    </row>
    <row r="124" spans="3:4" ht="12.75" x14ac:dyDescent="0.2">
      <c r="C124" s="4"/>
      <c r="D124" s="1"/>
    </row>
    <row r="125" spans="3:4" ht="12.75" x14ac:dyDescent="0.2">
      <c r="C125" s="4"/>
      <c r="D125" s="1"/>
    </row>
    <row r="126" spans="3:4" ht="12.75" x14ac:dyDescent="0.2">
      <c r="C126" s="4"/>
      <c r="D126" s="1"/>
    </row>
    <row r="127" spans="3:4" ht="12.75" x14ac:dyDescent="0.2">
      <c r="C127" s="4"/>
      <c r="D127" s="1"/>
    </row>
    <row r="128" spans="3:4" ht="12.75" x14ac:dyDescent="0.2">
      <c r="C128" s="4"/>
      <c r="D128" s="1"/>
    </row>
    <row r="129" spans="3:4" ht="12.75" x14ac:dyDescent="0.2">
      <c r="C129" s="4"/>
      <c r="D129" s="1"/>
    </row>
    <row r="130" spans="3:4" ht="12.75" x14ac:dyDescent="0.2">
      <c r="C130" s="4"/>
      <c r="D130" s="1"/>
    </row>
    <row r="131" spans="3:4" ht="12.75" x14ac:dyDescent="0.2">
      <c r="C131" s="4"/>
      <c r="D131" s="1"/>
    </row>
    <row r="132" spans="3:4" ht="12.75" x14ac:dyDescent="0.2">
      <c r="C132" s="4"/>
      <c r="D132" s="1"/>
    </row>
    <row r="133" spans="3:4" ht="12.75" x14ac:dyDescent="0.2">
      <c r="C133" s="4"/>
      <c r="D133" s="1"/>
    </row>
    <row r="134" spans="3:4" ht="12.75" x14ac:dyDescent="0.2">
      <c r="C134" s="4"/>
      <c r="D134" s="1"/>
    </row>
    <row r="135" spans="3:4" ht="12.75" x14ac:dyDescent="0.2">
      <c r="C135" s="4"/>
      <c r="D135" s="1"/>
    </row>
    <row r="136" spans="3:4" ht="12.75" x14ac:dyDescent="0.2">
      <c r="C136" s="4"/>
      <c r="D136" s="1"/>
    </row>
    <row r="137" spans="3:4" ht="12.75" x14ac:dyDescent="0.2">
      <c r="C137" s="4"/>
      <c r="D137" s="1"/>
    </row>
    <row r="138" spans="3:4" ht="12.75" x14ac:dyDescent="0.2">
      <c r="C138" s="4"/>
      <c r="D138" s="1"/>
    </row>
    <row r="139" spans="3:4" ht="12.75" x14ac:dyDescent="0.2">
      <c r="C139" s="4"/>
      <c r="D139" s="1"/>
    </row>
    <row r="140" spans="3:4" ht="12.75" x14ac:dyDescent="0.2">
      <c r="C140" s="4"/>
      <c r="D140" s="1"/>
    </row>
    <row r="141" spans="3:4" ht="12.75" x14ac:dyDescent="0.2">
      <c r="C141" s="4"/>
      <c r="D141" s="1"/>
    </row>
    <row r="142" spans="3:4" ht="12.75" x14ac:dyDescent="0.2">
      <c r="C142" s="4"/>
      <c r="D142" s="1"/>
    </row>
    <row r="143" spans="3:4" ht="12.75" x14ac:dyDescent="0.2">
      <c r="C143" s="4"/>
      <c r="D143" s="1"/>
    </row>
    <row r="144" spans="3:4" ht="12.75" x14ac:dyDescent="0.2">
      <c r="C144" s="4"/>
      <c r="D144" s="1"/>
    </row>
    <row r="145" spans="3:4" ht="12.75" x14ac:dyDescent="0.2">
      <c r="C145" s="4"/>
      <c r="D145" s="1"/>
    </row>
    <row r="146" spans="3:4" ht="12.75" x14ac:dyDescent="0.2">
      <c r="C146" s="4"/>
      <c r="D146" s="1"/>
    </row>
    <row r="147" spans="3:4" ht="12.75" x14ac:dyDescent="0.2">
      <c r="C147" s="4"/>
      <c r="D147" s="1"/>
    </row>
    <row r="148" spans="3:4" ht="12.75" x14ac:dyDescent="0.2">
      <c r="C148" s="4"/>
      <c r="D148" s="1"/>
    </row>
    <row r="149" spans="3:4" ht="12.75" x14ac:dyDescent="0.2">
      <c r="C149" s="4"/>
      <c r="D149" s="1"/>
    </row>
    <row r="150" spans="3:4" ht="12.75" x14ac:dyDescent="0.2">
      <c r="C150" s="4"/>
      <c r="D150" s="1"/>
    </row>
    <row r="151" spans="3:4" ht="12.75" x14ac:dyDescent="0.2">
      <c r="C151" s="4"/>
      <c r="D151" s="1"/>
    </row>
    <row r="152" spans="3:4" ht="12.75" x14ac:dyDescent="0.2">
      <c r="C152" s="4"/>
      <c r="D152" s="1"/>
    </row>
    <row r="153" spans="3:4" ht="12.75" x14ac:dyDescent="0.2">
      <c r="C153" s="4"/>
      <c r="D153" s="1"/>
    </row>
    <row r="154" spans="3:4" ht="12.75" x14ac:dyDescent="0.2">
      <c r="C154" s="4"/>
      <c r="D154" s="1"/>
    </row>
    <row r="155" spans="3:4" ht="12.75" x14ac:dyDescent="0.2">
      <c r="C155" s="4"/>
      <c r="D155" s="1"/>
    </row>
    <row r="156" spans="3:4" ht="12.75" x14ac:dyDescent="0.2">
      <c r="C156" s="4"/>
      <c r="D156" s="1"/>
    </row>
    <row r="157" spans="3:4" ht="12.75" x14ac:dyDescent="0.2">
      <c r="C157" s="4"/>
      <c r="D157" s="1"/>
    </row>
    <row r="158" spans="3:4" ht="12.75" x14ac:dyDescent="0.2">
      <c r="C158" s="4"/>
      <c r="D158" s="1"/>
    </row>
    <row r="159" spans="3:4" ht="12.75" x14ac:dyDescent="0.2">
      <c r="C159" s="4"/>
      <c r="D159" s="1"/>
    </row>
    <row r="160" spans="3:4" ht="12.75" x14ac:dyDescent="0.2">
      <c r="C160" s="4"/>
      <c r="D160" s="1"/>
    </row>
    <row r="161" spans="3:4" ht="12.75" x14ac:dyDescent="0.2">
      <c r="C161" s="4"/>
      <c r="D161" s="1"/>
    </row>
    <row r="162" spans="3:4" ht="12.75" x14ac:dyDescent="0.2">
      <c r="C162" s="4"/>
      <c r="D162" s="1"/>
    </row>
    <row r="163" spans="3:4" ht="12.75" x14ac:dyDescent="0.2">
      <c r="C163" s="4"/>
      <c r="D163" s="1"/>
    </row>
    <row r="164" spans="3:4" ht="12.75" x14ac:dyDescent="0.2">
      <c r="C164" s="4"/>
      <c r="D164" s="1"/>
    </row>
    <row r="165" spans="3:4" ht="12.75" x14ac:dyDescent="0.2">
      <c r="C165" s="4"/>
      <c r="D165" s="1"/>
    </row>
    <row r="166" spans="3:4" ht="12.75" x14ac:dyDescent="0.2">
      <c r="C166" s="4"/>
      <c r="D166" s="1"/>
    </row>
    <row r="167" spans="3:4" ht="12.75" x14ac:dyDescent="0.2">
      <c r="C167" s="4"/>
      <c r="D167" s="1"/>
    </row>
    <row r="168" spans="3:4" ht="12.75" x14ac:dyDescent="0.2">
      <c r="C168" s="4"/>
      <c r="D168" s="1"/>
    </row>
    <row r="169" spans="3:4" ht="12.75" x14ac:dyDescent="0.2">
      <c r="C169" s="4"/>
      <c r="D169" s="1"/>
    </row>
    <row r="170" spans="3:4" ht="12.75" x14ac:dyDescent="0.2">
      <c r="C170" s="4"/>
      <c r="D170" s="1"/>
    </row>
    <row r="171" spans="3:4" ht="12.75" x14ac:dyDescent="0.2">
      <c r="C171" s="4"/>
      <c r="D171" s="1"/>
    </row>
    <row r="172" spans="3:4" ht="12.75" x14ac:dyDescent="0.2">
      <c r="C172" s="4"/>
      <c r="D172" s="1"/>
    </row>
    <row r="173" spans="3:4" ht="12.75" x14ac:dyDescent="0.2">
      <c r="C173" s="4"/>
      <c r="D173" s="1"/>
    </row>
    <row r="174" spans="3:4" ht="12.75" x14ac:dyDescent="0.2">
      <c r="C174" s="4"/>
      <c r="D174" s="1"/>
    </row>
    <row r="175" spans="3:4" ht="12.75" x14ac:dyDescent="0.2">
      <c r="C175" s="4"/>
      <c r="D175" s="1"/>
    </row>
    <row r="176" spans="3:4" ht="12.75" x14ac:dyDescent="0.2">
      <c r="C176" s="4"/>
      <c r="D176" s="1"/>
    </row>
    <row r="177" spans="3:4" ht="12.75" x14ac:dyDescent="0.2">
      <c r="C177" s="4"/>
      <c r="D177" s="1"/>
    </row>
    <row r="178" spans="3:4" ht="12.75" x14ac:dyDescent="0.2">
      <c r="C178" s="4"/>
      <c r="D178" s="1"/>
    </row>
    <row r="179" spans="3:4" ht="12.75" x14ac:dyDescent="0.2">
      <c r="C179" s="4"/>
      <c r="D179" s="1"/>
    </row>
    <row r="180" spans="3:4" ht="12.75" x14ac:dyDescent="0.2">
      <c r="C180" s="4"/>
      <c r="D180" s="1"/>
    </row>
    <row r="181" spans="3:4" ht="12.75" x14ac:dyDescent="0.2">
      <c r="C181" s="4"/>
      <c r="D181" s="1"/>
    </row>
    <row r="182" spans="3:4" ht="12.75" x14ac:dyDescent="0.2">
      <c r="C182" s="4"/>
      <c r="D182" s="1"/>
    </row>
    <row r="183" spans="3:4" ht="12.75" x14ac:dyDescent="0.2">
      <c r="C183" s="4"/>
      <c r="D183" s="1"/>
    </row>
    <row r="184" spans="3:4" ht="12.75" x14ac:dyDescent="0.2">
      <c r="C184" s="4"/>
      <c r="D184" s="1"/>
    </row>
    <row r="185" spans="3:4" ht="12.75" x14ac:dyDescent="0.2">
      <c r="C185" s="4"/>
      <c r="D185" s="1"/>
    </row>
    <row r="186" spans="3:4" ht="12.75" x14ac:dyDescent="0.2">
      <c r="C186" s="4"/>
      <c r="D186" s="1"/>
    </row>
    <row r="187" spans="3:4" ht="12.75" x14ac:dyDescent="0.2">
      <c r="C187" s="4"/>
      <c r="D187" s="1"/>
    </row>
    <row r="188" spans="3:4" ht="12.75" x14ac:dyDescent="0.2">
      <c r="C188" s="4"/>
      <c r="D188" s="1"/>
    </row>
    <row r="189" spans="3:4" ht="12.75" x14ac:dyDescent="0.2">
      <c r="C189" s="4"/>
      <c r="D189" s="1"/>
    </row>
    <row r="190" spans="3:4" ht="12.75" x14ac:dyDescent="0.2">
      <c r="C190" s="4"/>
      <c r="D190" s="1"/>
    </row>
    <row r="191" spans="3:4" ht="12.75" x14ac:dyDescent="0.2">
      <c r="C191" s="4"/>
      <c r="D191" s="1"/>
    </row>
    <row r="192" spans="3:4" ht="12.75" x14ac:dyDescent="0.2">
      <c r="C192" s="4"/>
      <c r="D192" s="1"/>
    </row>
    <row r="193" spans="3:4" ht="12.75" x14ac:dyDescent="0.2">
      <c r="C193" s="4"/>
      <c r="D193" s="1"/>
    </row>
    <row r="194" spans="3:4" ht="12.75" x14ac:dyDescent="0.2">
      <c r="C194" s="4"/>
      <c r="D194" s="1"/>
    </row>
    <row r="195" spans="3:4" ht="12.75" x14ac:dyDescent="0.2">
      <c r="C195" s="4"/>
      <c r="D195" s="1"/>
    </row>
    <row r="196" spans="3:4" ht="12.75" x14ac:dyDescent="0.2">
      <c r="C196" s="4"/>
      <c r="D196" s="1"/>
    </row>
    <row r="197" spans="3:4" ht="12.75" x14ac:dyDescent="0.2">
      <c r="C197" s="4"/>
      <c r="D197" s="1"/>
    </row>
    <row r="198" spans="3:4" ht="12.75" x14ac:dyDescent="0.2">
      <c r="C198" s="4"/>
      <c r="D198" s="1"/>
    </row>
    <row r="199" spans="3:4" ht="12.75" x14ac:dyDescent="0.2">
      <c r="C199" s="4"/>
      <c r="D199" s="1"/>
    </row>
    <row r="200" spans="3:4" ht="12.75" x14ac:dyDescent="0.2">
      <c r="C200" s="4"/>
      <c r="D200" s="1"/>
    </row>
    <row r="201" spans="3:4" ht="12.75" x14ac:dyDescent="0.2">
      <c r="C201" s="4"/>
      <c r="D201" s="1"/>
    </row>
    <row r="202" spans="3:4" ht="12.75" x14ac:dyDescent="0.2">
      <c r="C202" s="4"/>
      <c r="D202" s="1"/>
    </row>
    <row r="203" spans="3:4" ht="12.75" x14ac:dyDescent="0.2">
      <c r="C203" s="4"/>
      <c r="D203" s="1"/>
    </row>
    <row r="204" spans="3:4" ht="12.75" x14ac:dyDescent="0.2">
      <c r="C204" s="4"/>
      <c r="D204" s="1"/>
    </row>
    <row r="205" spans="3:4" ht="12.75" x14ac:dyDescent="0.2">
      <c r="C205" s="4"/>
      <c r="D205" s="1"/>
    </row>
    <row r="206" spans="3:4" ht="12.75" x14ac:dyDescent="0.2">
      <c r="C206" s="4"/>
      <c r="D206" s="1"/>
    </row>
    <row r="207" spans="3:4" ht="12.75" x14ac:dyDescent="0.2">
      <c r="C207" s="4"/>
      <c r="D207" s="1"/>
    </row>
    <row r="208" spans="3:4" ht="12.75" x14ac:dyDescent="0.2">
      <c r="C208" s="4"/>
      <c r="D208" s="1"/>
    </row>
    <row r="209" spans="3:4" ht="12.75" x14ac:dyDescent="0.2">
      <c r="C209" s="4"/>
      <c r="D209" s="1"/>
    </row>
    <row r="210" spans="3:4" ht="12.75" x14ac:dyDescent="0.2">
      <c r="C210" s="4"/>
      <c r="D210" s="1"/>
    </row>
    <row r="211" spans="3:4" ht="12.75" x14ac:dyDescent="0.2">
      <c r="C211" s="4"/>
      <c r="D211" s="1"/>
    </row>
    <row r="212" spans="3:4" ht="12.75" x14ac:dyDescent="0.2">
      <c r="C212" s="4"/>
      <c r="D212" s="1"/>
    </row>
    <row r="213" spans="3:4" ht="12.75" x14ac:dyDescent="0.2">
      <c r="C213" s="4"/>
      <c r="D213" s="1"/>
    </row>
    <row r="214" spans="3:4" ht="12.75" x14ac:dyDescent="0.2">
      <c r="C214" s="4"/>
      <c r="D214" s="1"/>
    </row>
    <row r="215" spans="3:4" ht="12.75" x14ac:dyDescent="0.2">
      <c r="C215" s="4"/>
      <c r="D215" s="1"/>
    </row>
    <row r="216" spans="3:4" ht="12.75" x14ac:dyDescent="0.2">
      <c r="C216" s="4"/>
      <c r="D216" s="1"/>
    </row>
    <row r="217" spans="3:4" ht="12.75" x14ac:dyDescent="0.2">
      <c r="C217" s="4"/>
      <c r="D217" s="1"/>
    </row>
    <row r="218" spans="3:4" ht="12.75" x14ac:dyDescent="0.2">
      <c r="C218" s="4"/>
      <c r="D218" s="1"/>
    </row>
    <row r="219" spans="3:4" ht="12.75" x14ac:dyDescent="0.2">
      <c r="C219" s="4"/>
      <c r="D219" s="1"/>
    </row>
    <row r="220" spans="3:4" ht="12.75" x14ac:dyDescent="0.2">
      <c r="C220" s="4"/>
      <c r="D220" s="1"/>
    </row>
    <row r="221" spans="3:4" ht="12.75" x14ac:dyDescent="0.2">
      <c r="C221" s="4"/>
      <c r="D221" s="1"/>
    </row>
    <row r="222" spans="3:4" ht="12.75" x14ac:dyDescent="0.2">
      <c r="C222" s="4"/>
      <c r="D222" s="1"/>
    </row>
    <row r="223" spans="3:4" ht="12.75" x14ac:dyDescent="0.2">
      <c r="C223" s="4"/>
      <c r="D223" s="1"/>
    </row>
    <row r="224" spans="3:4" ht="12.75" x14ac:dyDescent="0.2">
      <c r="C224" s="4"/>
      <c r="D224" s="1"/>
    </row>
    <row r="225" spans="3:4" ht="12.75" x14ac:dyDescent="0.2">
      <c r="C225" s="4"/>
      <c r="D225" s="1"/>
    </row>
    <row r="226" spans="3:4" ht="12.75" x14ac:dyDescent="0.2">
      <c r="C226" s="4"/>
      <c r="D226" s="1"/>
    </row>
    <row r="227" spans="3:4" ht="12.75" x14ac:dyDescent="0.2">
      <c r="C227" s="4"/>
      <c r="D227" s="1"/>
    </row>
    <row r="228" spans="3:4" ht="12.75" x14ac:dyDescent="0.2">
      <c r="C228" s="4"/>
      <c r="D228" s="1"/>
    </row>
    <row r="229" spans="3:4" ht="12.75" x14ac:dyDescent="0.2">
      <c r="C229" s="4"/>
      <c r="D229" s="1"/>
    </row>
    <row r="230" spans="3:4" ht="12.75" x14ac:dyDescent="0.2">
      <c r="C230" s="4"/>
      <c r="D230" s="1"/>
    </row>
    <row r="231" spans="3:4" ht="12.75" x14ac:dyDescent="0.2">
      <c r="C231" s="4"/>
      <c r="D231" s="1"/>
    </row>
    <row r="232" spans="3:4" ht="12.75" x14ac:dyDescent="0.2">
      <c r="C232" s="4"/>
      <c r="D232" s="1"/>
    </row>
    <row r="233" spans="3:4" ht="12.75" x14ac:dyDescent="0.2">
      <c r="C233" s="4"/>
      <c r="D233" s="1"/>
    </row>
    <row r="234" spans="3:4" ht="12.75" x14ac:dyDescent="0.2">
      <c r="C234" s="4"/>
      <c r="D234" s="1"/>
    </row>
    <row r="235" spans="3:4" ht="12.75" x14ac:dyDescent="0.2">
      <c r="C235" s="4"/>
      <c r="D235" s="1"/>
    </row>
    <row r="236" spans="3:4" ht="12.75" x14ac:dyDescent="0.2">
      <c r="C236" s="4"/>
      <c r="D236" s="1"/>
    </row>
    <row r="237" spans="3:4" ht="12.75" x14ac:dyDescent="0.2">
      <c r="C237" s="4"/>
      <c r="D237" s="1"/>
    </row>
    <row r="238" spans="3:4" ht="12.75" x14ac:dyDescent="0.2">
      <c r="C238" s="4"/>
      <c r="D238" s="1"/>
    </row>
    <row r="239" spans="3:4" ht="12.75" x14ac:dyDescent="0.2">
      <c r="C239" s="4"/>
      <c r="D239" s="1"/>
    </row>
    <row r="240" spans="3:4" ht="12.75" x14ac:dyDescent="0.2">
      <c r="C240" s="4"/>
      <c r="D240" s="1"/>
    </row>
    <row r="241" spans="3:4" ht="12.75" x14ac:dyDescent="0.2">
      <c r="C241" s="4"/>
      <c r="D241" s="1"/>
    </row>
    <row r="242" spans="3:4" ht="12.75" x14ac:dyDescent="0.2">
      <c r="C242" s="4"/>
      <c r="D242" s="1"/>
    </row>
    <row r="243" spans="3:4" ht="12.75" x14ac:dyDescent="0.2">
      <c r="C243" s="4"/>
      <c r="D243" s="1"/>
    </row>
    <row r="244" spans="3:4" ht="12.75" x14ac:dyDescent="0.2">
      <c r="C244" s="4"/>
      <c r="D244" s="1"/>
    </row>
    <row r="245" spans="3:4" ht="12.75" x14ac:dyDescent="0.2">
      <c r="C245" s="4"/>
      <c r="D245" s="1"/>
    </row>
    <row r="246" spans="3:4" ht="12.75" x14ac:dyDescent="0.2">
      <c r="C246" s="4"/>
      <c r="D246" s="1"/>
    </row>
    <row r="247" spans="3:4" ht="12.75" x14ac:dyDescent="0.2">
      <c r="C247" s="4"/>
      <c r="D247" s="1"/>
    </row>
    <row r="248" spans="3:4" ht="12.75" x14ac:dyDescent="0.2">
      <c r="C248" s="4"/>
      <c r="D248" s="1"/>
    </row>
    <row r="249" spans="3:4" ht="12.75" x14ac:dyDescent="0.2">
      <c r="C249" s="4"/>
      <c r="D249" s="1"/>
    </row>
    <row r="250" spans="3:4" ht="12.75" x14ac:dyDescent="0.2">
      <c r="C250" s="4"/>
      <c r="D250" s="1"/>
    </row>
    <row r="251" spans="3:4" ht="12.75" x14ac:dyDescent="0.2">
      <c r="C251" s="4"/>
      <c r="D251" s="1"/>
    </row>
    <row r="252" spans="3:4" ht="12.75" x14ac:dyDescent="0.2">
      <c r="C252" s="4"/>
      <c r="D252" s="1"/>
    </row>
    <row r="253" spans="3:4" ht="12.75" x14ac:dyDescent="0.2">
      <c r="C253" s="4"/>
      <c r="D253" s="1"/>
    </row>
    <row r="254" spans="3:4" ht="12.75" x14ac:dyDescent="0.2">
      <c r="C254" s="4"/>
      <c r="D254" s="1"/>
    </row>
    <row r="255" spans="3:4" ht="12.75" x14ac:dyDescent="0.2">
      <c r="C255" s="4"/>
      <c r="D255" s="1"/>
    </row>
    <row r="256" spans="3:4" ht="12.75" x14ac:dyDescent="0.2">
      <c r="C256" s="4"/>
      <c r="D256" s="1"/>
    </row>
    <row r="257" spans="3:4" ht="12.75" x14ac:dyDescent="0.2">
      <c r="C257" s="4"/>
      <c r="D257" s="1"/>
    </row>
    <row r="258" spans="3:4" ht="12.75" x14ac:dyDescent="0.2">
      <c r="C258" s="4"/>
      <c r="D258" s="1"/>
    </row>
    <row r="259" spans="3:4" ht="12.75" x14ac:dyDescent="0.2">
      <c r="C259" s="4"/>
      <c r="D259" s="1"/>
    </row>
    <row r="260" spans="3:4" ht="12.75" x14ac:dyDescent="0.2">
      <c r="C260" s="4"/>
      <c r="D260" s="1"/>
    </row>
    <row r="261" spans="3:4" ht="12.75" x14ac:dyDescent="0.2">
      <c r="C261" s="4"/>
      <c r="D261" s="1"/>
    </row>
    <row r="262" spans="3:4" ht="12.75" x14ac:dyDescent="0.2">
      <c r="C262" s="4"/>
      <c r="D262" s="1"/>
    </row>
    <row r="263" spans="3:4" ht="12.75" x14ac:dyDescent="0.2">
      <c r="C263" s="4"/>
      <c r="D263" s="1"/>
    </row>
    <row r="264" spans="3:4" ht="12.75" x14ac:dyDescent="0.2">
      <c r="C264" s="4"/>
      <c r="D264" s="1"/>
    </row>
    <row r="265" spans="3:4" ht="12.75" x14ac:dyDescent="0.2">
      <c r="C265" s="4"/>
      <c r="D265" s="1"/>
    </row>
    <row r="266" spans="3:4" ht="12.75" x14ac:dyDescent="0.2">
      <c r="C266" s="4"/>
      <c r="D266" s="1"/>
    </row>
    <row r="267" spans="3:4" ht="12.75" x14ac:dyDescent="0.2">
      <c r="C267" s="4"/>
      <c r="D267" s="1"/>
    </row>
    <row r="268" spans="3:4" ht="12.75" x14ac:dyDescent="0.2">
      <c r="C268" s="4"/>
      <c r="D268" s="1"/>
    </row>
    <row r="269" spans="3:4" ht="12.75" x14ac:dyDescent="0.2">
      <c r="C269" s="4"/>
      <c r="D269" s="1"/>
    </row>
    <row r="270" spans="3:4" ht="12.75" x14ac:dyDescent="0.2">
      <c r="C270" s="4"/>
      <c r="D270" s="1"/>
    </row>
    <row r="271" spans="3:4" ht="12.75" x14ac:dyDescent="0.2">
      <c r="C271" s="4"/>
      <c r="D271" s="1"/>
    </row>
    <row r="272" spans="3:4" ht="12.75" x14ac:dyDescent="0.2">
      <c r="C272" s="4"/>
      <c r="D272" s="1"/>
    </row>
    <row r="273" spans="3:4" ht="12.75" x14ac:dyDescent="0.2">
      <c r="C273" s="4"/>
      <c r="D273" s="1"/>
    </row>
    <row r="274" spans="3:4" ht="12.75" x14ac:dyDescent="0.2">
      <c r="C274" s="4"/>
      <c r="D274" s="1"/>
    </row>
    <row r="275" spans="3:4" ht="12.75" x14ac:dyDescent="0.2">
      <c r="C275" s="4"/>
      <c r="D275" s="1"/>
    </row>
    <row r="276" spans="3:4" ht="12.75" x14ac:dyDescent="0.2">
      <c r="C276" s="4"/>
      <c r="D276" s="1"/>
    </row>
    <row r="277" spans="3:4" ht="12.75" x14ac:dyDescent="0.2">
      <c r="C277" s="4"/>
      <c r="D277" s="1"/>
    </row>
    <row r="278" spans="3:4" ht="12.75" x14ac:dyDescent="0.2">
      <c r="C278" s="4"/>
      <c r="D278" s="1"/>
    </row>
    <row r="279" spans="3:4" ht="12.75" x14ac:dyDescent="0.2">
      <c r="C279" s="4"/>
      <c r="D279" s="1"/>
    </row>
    <row r="280" spans="3:4" ht="12.75" x14ac:dyDescent="0.2">
      <c r="C280" s="4"/>
      <c r="D280" s="1"/>
    </row>
    <row r="281" spans="3:4" ht="12.75" x14ac:dyDescent="0.2">
      <c r="C281" s="4"/>
      <c r="D281" s="1"/>
    </row>
    <row r="282" spans="3:4" ht="12.75" x14ac:dyDescent="0.2">
      <c r="C282" s="4"/>
      <c r="D282" s="1"/>
    </row>
    <row r="283" spans="3:4" ht="12.75" x14ac:dyDescent="0.2">
      <c r="C283" s="4"/>
      <c r="D283" s="1"/>
    </row>
    <row r="284" spans="3:4" ht="12.75" x14ac:dyDescent="0.2">
      <c r="C284" s="4"/>
      <c r="D284" s="1"/>
    </row>
    <row r="285" spans="3:4" ht="12.75" x14ac:dyDescent="0.2">
      <c r="C285" s="4"/>
      <c r="D285" s="1"/>
    </row>
    <row r="286" spans="3:4" ht="12.75" x14ac:dyDescent="0.2">
      <c r="C286" s="4"/>
      <c r="D286" s="1"/>
    </row>
    <row r="287" spans="3:4" ht="12.75" x14ac:dyDescent="0.2">
      <c r="C287" s="4"/>
      <c r="D287" s="1"/>
    </row>
    <row r="288" spans="3:4" ht="12.75" x14ac:dyDescent="0.2">
      <c r="C288" s="4"/>
      <c r="D288" s="1"/>
    </row>
    <row r="289" spans="3:4" ht="12.75" x14ac:dyDescent="0.2">
      <c r="C289" s="4"/>
      <c r="D289" s="1"/>
    </row>
    <row r="290" spans="3:4" ht="12.75" x14ac:dyDescent="0.2">
      <c r="C290" s="4"/>
      <c r="D290" s="1"/>
    </row>
    <row r="291" spans="3:4" ht="12.75" x14ac:dyDescent="0.2">
      <c r="C291" s="4"/>
      <c r="D291" s="1"/>
    </row>
    <row r="292" spans="3:4" ht="12.75" x14ac:dyDescent="0.2">
      <c r="C292" s="4"/>
      <c r="D292" s="1"/>
    </row>
    <row r="293" spans="3:4" ht="12.75" x14ac:dyDescent="0.2">
      <c r="C293" s="4"/>
      <c r="D293" s="1"/>
    </row>
    <row r="294" spans="3:4" ht="12.75" x14ac:dyDescent="0.2">
      <c r="C294" s="4"/>
      <c r="D294" s="1"/>
    </row>
    <row r="295" spans="3:4" ht="12.75" x14ac:dyDescent="0.2">
      <c r="C295" s="4"/>
      <c r="D295" s="1"/>
    </row>
    <row r="296" spans="3:4" ht="12.75" x14ac:dyDescent="0.2">
      <c r="C296" s="4"/>
      <c r="D296" s="1"/>
    </row>
    <row r="297" spans="3:4" ht="12.75" x14ac:dyDescent="0.2">
      <c r="C297" s="4"/>
      <c r="D297" s="1"/>
    </row>
    <row r="298" spans="3:4" ht="12.75" x14ac:dyDescent="0.2">
      <c r="C298" s="4"/>
      <c r="D298" s="1"/>
    </row>
    <row r="299" spans="3:4" ht="12.75" x14ac:dyDescent="0.2">
      <c r="C299" s="4"/>
      <c r="D299" s="1"/>
    </row>
    <row r="300" spans="3:4" ht="12.75" x14ac:dyDescent="0.2">
      <c r="C300" s="4"/>
      <c r="D300" s="1"/>
    </row>
    <row r="301" spans="3:4" ht="12.75" x14ac:dyDescent="0.2">
      <c r="C301" s="4"/>
      <c r="D301" s="1"/>
    </row>
    <row r="302" spans="3:4" ht="12.75" x14ac:dyDescent="0.2">
      <c r="C302" s="4"/>
      <c r="D302" s="1"/>
    </row>
    <row r="303" spans="3:4" ht="12.75" x14ac:dyDescent="0.2">
      <c r="C303" s="4"/>
      <c r="D303" s="1"/>
    </row>
    <row r="304" spans="3:4" ht="12.75" x14ac:dyDescent="0.2">
      <c r="C304" s="4"/>
      <c r="D304" s="1"/>
    </row>
    <row r="305" spans="3:4" ht="12.75" x14ac:dyDescent="0.2">
      <c r="C305" s="4"/>
      <c r="D305" s="1"/>
    </row>
    <row r="306" spans="3:4" ht="12.75" x14ac:dyDescent="0.2">
      <c r="C306" s="4"/>
      <c r="D306" s="1"/>
    </row>
    <row r="307" spans="3:4" ht="12.75" x14ac:dyDescent="0.2">
      <c r="C307" s="4"/>
      <c r="D307" s="1"/>
    </row>
    <row r="308" spans="3:4" ht="12.75" x14ac:dyDescent="0.2">
      <c r="C308" s="4"/>
      <c r="D308" s="1"/>
    </row>
    <row r="309" spans="3:4" ht="12.75" x14ac:dyDescent="0.2">
      <c r="C309" s="4"/>
      <c r="D309" s="1"/>
    </row>
    <row r="310" spans="3:4" ht="12.75" x14ac:dyDescent="0.2">
      <c r="C310" s="4"/>
      <c r="D310" s="1"/>
    </row>
    <row r="311" spans="3:4" ht="12.75" x14ac:dyDescent="0.2">
      <c r="C311" s="4"/>
      <c r="D311" s="1"/>
    </row>
    <row r="312" spans="3:4" ht="12.75" x14ac:dyDescent="0.2">
      <c r="C312" s="4"/>
      <c r="D312" s="1"/>
    </row>
    <row r="313" spans="3:4" ht="12.75" x14ac:dyDescent="0.2">
      <c r="C313" s="4"/>
      <c r="D313" s="1"/>
    </row>
    <row r="314" spans="3:4" ht="12.75" x14ac:dyDescent="0.2">
      <c r="C314" s="4"/>
      <c r="D314" s="1"/>
    </row>
    <row r="315" spans="3:4" ht="12.75" x14ac:dyDescent="0.2">
      <c r="C315" s="4"/>
      <c r="D315" s="1"/>
    </row>
    <row r="316" spans="3:4" ht="12.75" x14ac:dyDescent="0.2">
      <c r="C316" s="4"/>
      <c r="D316" s="1"/>
    </row>
    <row r="317" spans="3:4" ht="12.75" x14ac:dyDescent="0.2">
      <c r="C317" s="4"/>
      <c r="D317" s="1"/>
    </row>
    <row r="318" spans="3:4" ht="12.75" x14ac:dyDescent="0.2">
      <c r="C318" s="4"/>
      <c r="D318" s="1"/>
    </row>
    <row r="319" spans="3:4" ht="12.75" x14ac:dyDescent="0.2">
      <c r="C319" s="4"/>
      <c r="D319" s="1"/>
    </row>
    <row r="320" spans="3:4" ht="12.75" x14ac:dyDescent="0.2">
      <c r="C320" s="4"/>
      <c r="D320" s="1"/>
    </row>
    <row r="321" spans="3:4" ht="12.75" x14ac:dyDescent="0.2">
      <c r="C321" s="4"/>
      <c r="D321" s="1"/>
    </row>
    <row r="322" spans="3:4" ht="12.75" x14ac:dyDescent="0.2">
      <c r="C322" s="4"/>
      <c r="D322" s="1"/>
    </row>
    <row r="323" spans="3:4" ht="12.75" x14ac:dyDescent="0.2">
      <c r="C323" s="4"/>
      <c r="D323" s="1"/>
    </row>
    <row r="324" spans="3:4" ht="12.75" x14ac:dyDescent="0.2">
      <c r="C324" s="4"/>
      <c r="D324" s="1"/>
    </row>
    <row r="325" spans="3:4" ht="12.75" x14ac:dyDescent="0.2">
      <c r="C325" s="4"/>
      <c r="D325" s="1"/>
    </row>
    <row r="326" spans="3:4" ht="12.75" x14ac:dyDescent="0.2">
      <c r="C326" s="4"/>
      <c r="D326" s="1"/>
    </row>
    <row r="327" spans="3:4" ht="12.75" x14ac:dyDescent="0.2">
      <c r="C327" s="4"/>
      <c r="D327" s="1"/>
    </row>
    <row r="328" spans="3:4" ht="12.75" x14ac:dyDescent="0.2">
      <c r="C328" s="4"/>
      <c r="D328" s="1"/>
    </row>
    <row r="329" spans="3:4" ht="12.75" x14ac:dyDescent="0.2">
      <c r="C329" s="4"/>
      <c r="D329" s="1"/>
    </row>
    <row r="330" spans="3:4" ht="12.75" x14ac:dyDescent="0.2">
      <c r="C330" s="4"/>
      <c r="D330" s="1"/>
    </row>
    <row r="331" spans="3:4" ht="12.75" x14ac:dyDescent="0.2">
      <c r="C331" s="4"/>
      <c r="D331" s="1"/>
    </row>
    <row r="332" spans="3:4" ht="12.75" x14ac:dyDescent="0.2">
      <c r="C332" s="4"/>
      <c r="D332" s="1"/>
    </row>
    <row r="333" spans="3:4" ht="12.75" x14ac:dyDescent="0.2">
      <c r="C333" s="4"/>
      <c r="D333" s="1"/>
    </row>
    <row r="334" spans="3:4" ht="12.75" x14ac:dyDescent="0.2">
      <c r="C334" s="4"/>
      <c r="D334" s="1"/>
    </row>
    <row r="335" spans="3:4" ht="12.75" x14ac:dyDescent="0.2">
      <c r="C335" s="4"/>
      <c r="D335" s="1"/>
    </row>
    <row r="336" spans="3:4" ht="12.75" x14ac:dyDescent="0.2">
      <c r="C336" s="4"/>
      <c r="D336" s="1"/>
    </row>
    <row r="337" spans="3:4" ht="12.75" x14ac:dyDescent="0.2">
      <c r="C337" s="4"/>
      <c r="D337" s="1"/>
    </row>
    <row r="338" spans="3:4" ht="12.75" x14ac:dyDescent="0.2">
      <c r="C338" s="4"/>
      <c r="D338" s="1"/>
    </row>
    <row r="339" spans="3:4" ht="12.75" x14ac:dyDescent="0.2">
      <c r="C339" s="4"/>
      <c r="D339" s="1"/>
    </row>
    <row r="340" spans="3:4" ht="12.75" x14ac:dyDescent="0.2">
      <c r="C340" s="4"/>
      <c r="D340" s="1"/>
    </row>
    <row r="341" spans="3:4" ht="12.75" x14ac:dyDescent="0.2">
      <c r="C341" s="4"/>
      <c r="D341" s="1"/>
    </row>
    <row r="342" spans="3:4" ht="12.75" x14ac:dyDescent="0.2">
      <c r="C342" s="4"/>
      <c r="D342" s="1"/>
    </row>
    <row r="343" spans="3:4" ht="12.75" x14ac:dyDescent="0.2">
      <c r="C343" s="4"/>
      <c r="D343" s="1"/>
    </row>
    <row r="344" spans="3:4" ht="12.75" x14ac:dyDescent="0.2">
      <c r="C344" s="4"/>
      <c r="D344" s="1"/>
    </row>
    <row r="345" spans="3:4" ht="12.75" x14ac:dyDescent="0.2">
      <c r="C345" s="4"/>
      <c r="D345" s="1"/>
    </row>
    <row r="346" spans="3:4" ht="12.75" x14ac:dyDescent="0.2">
      <c r="C346" s="4"/>
      <c r="D346" s="1"/>
    </row>
    <row r="347" spans="3:4" ht="12.75" x14ac:dyDescent="0.2">
      <c r="C347" s="4"/>
      <c r="D347" s="1"/>
    </row>
    <row r="348" spans="3:4" ht="12.75" x14ac:dyDescent="0.2">
      <c r="C348" s="4"/>
      <c r="D348" s="1"/>
    </row>
    <row r="349" spans="3:4" ht="12.75" x14ac:dyDescent="0.2">
      <c r="C349" s="4"/>
      <c r="D349" s="1"/>
    </row>
    <row r="350" spans="3:4" ht="12.75" x14ac:dyDescent="0.2">
      <c r="C350" s="4"/>
      <c r="D350" s="1"/>
    </row>
    <row r="351" spans="3:4" ht="12.75" x14ac:dyDescent="0.2">
      <c r="C351" s="4"/>
      <c r="D351" s="1"/>
    </row>
    <row r="352" spans="3:4" ht="12.75" x14ac:dyDescent="0.2">
      <c r="C352" s="4"/>
      <c r="D352" s="1"/>
    </row>
    <row r="353" spans="3:4" ht="12.75" x14ac:dyDescent="0.2">
      <c r="C353" s="4"/>
      <c r="D353" s="1"/>
    </row>
    <row r="354" spans="3:4" ht="12.75" x14ac:dyDescent="0.2">
      <c r="C354" s="4"/>
      <c r="D354" s="1"/>
    </row>
    <row r="355" spans="3:4" ht="12.75" x14ac:dyDescent="0.2">
      <c r="C355" s="4"/>
      <c r="D355" s="1"/>
    </row>
    <row r="356" spans="3:4" ht="12.75" x14ac:dyDescent="0.2">
      <c r="C356" s="4"/>
      <c r="D356" s="1"/>
    </row>
    <row r="357" spans="3:4" ht="12.75" x14ac:dyDescent="0.2">
      <c r="C357" s="4"/>
      <c r="D357" s="1"/>
    </row>
    <row r="358" spans="3:4" ht="12.75" x14ac:dyDescent="0.2">
      <c r="C358" s="4"/>
      <c r="D358" s="1"/>
    </row>
    <row r="359" spans="3:4" ht="12.75" x14ac:dyDescent="0.2">
      <c r="C359" s="4"/>
      <c r="D359" s="1"/>
    </row>
    <row r="360" spans="3:4" ht="12.75" x14ac:dyDescent="0.2">
      <c r="C360" s="4"/>
      <c r="D360" s="1"/>
    </row>
    <row r="361" spans="3:4" ht="12.75" x14ac:dyDescent="0.2">
      <c r="C361" s="4"/>
      <c r="D361" s="1"/>
    </row>
    <row r="362" spans="3:4" ht="12.75" x14ac:dyDescent="0.2">
      <c r="C362" s="4"/>
      <c r="D362" s="1"/>
    </row>
    <row r="363" spans="3:4" ht="12.75" x14ac:dyDescent="0.2">
      <c r="C363" s="4"/>
      <c r="D363" s="1"/>
    </row>
    <row r="364" spans="3:4" ht="12.75" x14ac:dyDescent="0.2">
      <c r="C364" s="4"/>
      <c r="D364" s="1"/>
    </row>
    <row r="365" spans="3:4" ht="12.75" x14ac:dyDescent="0.2">
      <c r="C365" s="4"/>
      <c r="D365" s="1"/>
    </row>
    <row r="366" spans="3:4" ht="12.75" x14ac:dyDescent="0.2">
      <c r="C366" s="4"/>
      <c r="D366" s="1"/>
    </row>
    <row r="367" spans="3:4" ht="12.75" x14ac:dyDescent="0.2">
      <c r="C367" s="4"/>
      <c r="D367" s="1"/>
    </row>
    <row r="368" spans="3:4" ht="12.75" x14ac:dyDescent="0.2">
      <c r="C368" s="4"/>
      <c r="D368" s="1"/>
    </row>
    <row r="369" spans="3:4" ht="12.75" x14ac:dyDescent="0.2">
      <c r="C369" s="4"/>
      <c r="D369" s="1"/>
    </row>
    <row r="370" spans="3:4" ht="12.75" x14ac:dyDescent="0.2">
      <c r="C370" s="4"/>
      <c r="D370" s="1"/>
    </row>
    <row r="371" spans="3:4" ht="12.75" x14ac:dyDescent="0.2">
      <c r="C371" s="4"/>
      <c r="D371" s="1"/>
    </row>
    <row r="372" spans="3:4" ht="12.75" x14ac:dyDescent="0.2">
      <c r="C372" s="4"/>
      <c r="D372" s="1"/>
    </row>
    <row r="373" spans="3:4" ht="12.75" x14ac:dyDescent="0.2">
      <c r="C373" s="4"/>
      <c r="D373" s="1"/>
    </row>
    <row r="374" spans="3:4" ht="12.75" x14ac:dyDescent="0.2">
      <c r="C374" s="4"/>
      <c r="D374" s="1"/>
    </row>
    <row r="375" spans="3:4" ht="12.75" x14ac:dyDescent="0.2">
      <c r="C375" s="4"/>
      <c r="D375" s="1"/>
    </row>
    <row r="376" spans="3:4" ht="12.75" x14ac:dyDescent="0.2">
      <c r="C376" s="4"/>
      <c r="D376" s="1"/>
    </row>
    <row r="377" spans="3:4" ht="12.75" x14ac:dyDescent="0.2">
      <c r="C377" s="4"/>
      <c r="D377" s="1"/>
    </row>
    <row r="378" spans="3:4" ht="12.75" x14ac:dyDescent="0.2">
      <c r="C378" s="4"/>
      <c r="D378" s="1"/>
    </row>
    <row r="379" spans="3:4" ht="12.75" x14ac:dyDescent="0.2">
      <c r="C379" s="4"/>
      <c r="D379" s="1"/>
    </row>
    <row r="380" spans="3:4" ht="12.75" x14ac:dyDescent="0.2">
      <c r="C380" s="4"/>
      <c r="D380" s="1"/>
    </row>
    <row r="381" spans="3:4" ht="12.75" x14ac:dyDescent="0.2">
      <c r="C381" s="4"/>
      <c r="D381" s="1"/>
    </row>
    <row r="382" spans="3:4" ht="12.75" x14ac:dyDescent="0.2">
      <c r="C382" s="4"/>
      <c r="D382" s="1"/>
    </row>
    <row r="383" spans="3:4" ht="12.75" x14ac:dyDescent="0.2">
      <c r="C383" s="4"/>
      <c r="D383" s="1"/>
    </row>
    <row r="384" spans="3:4" ht="12.75" x14ac:dyDescent="0.2">
      <c r="C384" s="4"/>
      <c r="D384" s="1"/>
    </row>
    <row r="385" spans="3:4" ht="12.75" x14ac:dyDescent="0.2">
      <c r="C385" s="4"/>
      <c r="D385" s="1"/>
    </row>
    <row r="386" spans="3:4" ht="12.75" x14ac:dyDescent="0.2">
      <c r="C386" s="4"/>
      <c r="D386" s="1"/>
    </row>
    <row r="387" spans="3:4" ht="12.75" x14ac:dyDescent="0.2">
      <c r="C387" s="4"/>
      <c r="D387" s="1"/>
    </row>
    <row r="388" spans="3:4" ht="12.75" x14ac:dyDescent="0.2">
      <c r="C388" s="4"/>
      <c r="D388" s="1"/>
    </row>
    <row r="389" spans="3:4" ht="12.75" x14ac:dyDescent="0.2">
      <c r="C389" s="4"/>
      <c r="D389" s="1"/>
    </row>
    <row r="390" spans="3:4" ht="12.75" x14ac:dyDescent="0.2">
      <c r="C390" s="4"/>
      <c r="D390" s="1"/>
    </row>
    <row r="391" spans="3:4" ht="12.75" x14ac:dyDescent="0.2">
      <c r="C391" s="4"/>
      <c r="D391" s="1"/>
    </row>
    <row r="392" spans="3:4" ht="12.75" x14ac:dyDescent="0.2">
      <c r="C392" s="4"/>
      <c r="D392" s="1"/>
    </row>
    <row r="393" spans="3:4" ht="12.75" x14ac:dyDescent="0.2">
      <c r="C393" s="4"/>
      <c r="D393" s="1"/>
    </row>
    <row r="394" spans="3:4" ht="12.75" x14ac:dyDescent="0.2">
      <c r="C394" s="4"/>
      <c r="D394" s="1"/>
    </row>
    <row r="395" spans="3:4" ht="12.75" x14ac:dyDescent="0.2">
      <c r="C395" s="4"/>
      <c r="D395" s="1"/>
    </row>
    <row r="396" spans="3:4" ht="12.75" x14ac:dyDescent="0.2">
      <c r="C396" s="4"/>
      <c r="D396" s="1"/>
    </row>
    <row r="397" spans="3:4" ht="12.75" x14ac:dyDescent="0.2">
      <c r="C397" s="4"/>
      <c r="D397" s="1"/>
    </row>
    <row r="398" spans="3:4" ht="12.75" x14ac:dyDescent="0.2">
      <c r="C398" s="4"/>
      <c r="D398" s="1"/>
    </row>
    <row r="399" spans="3:4" ht="12.75" x14ac:dyDescent="0.2">
      <c r="C399" s="4"/>
      <c r="D399" s="1"/>
    </row>
    <row r="400" spans="3:4" ht="12.75" x14ac:dyDescent="0.2">
      <c r="C400" s="4"/>
      <c r="D400" s="1"/>
    </row>
    <row r="401" spans="3:4" ht="12.75" x14ac:dyDescent="0.2">
      <c r="C401" s="4"/>
      <c r="D401" s="1"/>
    </row>
    <row r="402" spans="3:4" ht="12.75" x14ac:dyDescent="0.2">
      <c r="C402" s="4"/>
      <c r="D402" s="1"/>
    </row>
    <row r="403" spans="3:4" ht="12.75" x14ac:dyDescent="0.2">
      <c r="C403" s="4"/>
      <c r="D403" s="1"/>
    </row>
    <row r="404" spans="3:4" ht="12.75" x14ac:dyDescent="0.2">
      <c r="C404" s="4"/>
      <c r="D404" s="1"/>
    </row>
    <row r="405" spans="3:4" ht="12.75" x14ac:dyDescent="0.2">
      <c r="C405" s="4"/>
      <c r="D405" s="1"/>
    </row>
    <row r="406" spans="3:4" ht="12.75" x14ac:dyDescent="0.2">
      <c r="C406" s="4"/>
      <c r="D406" s="1"/>
    </row>
    <row r="407" spans="3:4" ht="12.75" x14ac:dyDescent="0.2">
      <c r="C407" s="4"/>
      <c r="D407" s="1"/>
    </row>
    <row r="408" spans="3:4" ht="12.75" x14ac:dyDescent="0.2">
      <c r="C408" s="4"/>
      <c r="D408" s="1"/>
    </row>
    <row r="409" spans="3:4" ht="12.75" x14ac:dyDescent="0.2">
      <c r="C409" s="4"/>
      <c r="D409" s="1"/>
    </row>
    <row r="410" spans="3:4" ht="12.75" x14ac:dyDescent="0.2">
      <c r="C410" s="4"/>
      <c r="D410" s="1"/>
    </row>
    <row r="411" spans="3:4" ht="12.75" x14ac:dyDescent="0.2">
      <c r="C411" s="4"/>
      <c r="D411" s="1"/>
    </row>
    <row r="412" spans="3:4" ht="12.75" x14ac:dyDescent="0.2">
      <c r="C412" s="4"/>
      <c r="D412" s="1"/>
    </row>
    <row r="413" spans="3:4" ht="12.75" x14ac:dyDescent="0.2">
      <c r="C413" s="4"/>
      <c r="D413" s="1"/>
    </row>
    <row r="414" spans="3:4" ht="12.75" x14ac:dyDescent="0.2">
      <c r="C414" s="4"/>
      <c r="D414" s="1"/>
    </row>
    <row r="415" spans="3:4" ht="12.75" x14ac:dyDescent="0.2">
      <c r="C415" s="4"/>
      <c r="D415" s="1"/>
    </row>
    <row r="416" spans="3:4" ht="12.75" x14ac:dyDescent="0.2">
      <c r="C416" s="4"/>
      <c r="D416" s="1"/>
    </row>
    <row r="417" spans="3:4" ht="12.75" x14ac:dyDescent="0.2">
      <c r="C417" s="4"/>
      <c r="D417" s="1"/>
    </row>
    <row r="418" spans="3:4" ht="12.75" x14ac:dyDescent="0.2">
      <c r="C418" s="4"/>
      <c r="D418" s="1"/>
    </row>
    <row r="419" spans="3:4" ht="12.75" x14ac:dyDescent="0.2">
      <c r="C419" s="4"/>
      <c r="D419" s="1"/>
    </row>
    <row r="420" spans="3:4" ht="12.75" x14ac:dyDescent="0.2">
      <c r="C420" s="4"/>
      <c r="D420" s="1"/>
    </row>
    <row r="421" spans="3:4" ht="12.75" x14ac:dyDescent="0.2">
      <c r="C421" s="4"/>
      <c r="D421" s="1"/>
    </row>
    <row r="422" spans="3:4" ht="12.75" x14ac:dyDescent="0.2">
      <c r="C422" s="4"/>
      <c r="D422" s="1"/>
    </row>
    <row r="423" spans="3:4" ht="12.75" x14ac:dyDescent="0.2">
      <c r="C423" s="4"/>
      <c r="D423" s="1"/>
    </row>
    <row r="424" spans="3:4" ht="12.75" x14ac:dyDescent="0.2">
      <c r="C424" s="4"/>
      <c r="D424" s="1"/>
    </row>
    <row r="425" spans="3:4" ht="12.75" x14ac:dyDescent="0.2">
      <c r="C425" s="4"/>
      <c r="D425" s="1"/>
    </row>
    <row r="426" spans="3:4" ht="12.75" x14ac:dyDescent="0.2">
      <c r="C426" s="4"/>
      <c r="D426" s="1"/>
    </row>
    <row r="427" spans="3:4" ht="12.75" x14ac:dyDescent="0.2">
      <c r="C427" s="4"/>
      <c r="D427" s="1"/>
    </row>
    <row r="428" spans="3:4" ht="12.75" x14ac:dyDescent="0.2">
      <c r="C428" s="4"/>
      <c r="D428" s="1"/>
    </row>
    <row r="429" spans="3:4" ht="12.75" x14ac:dyDescent="0.2">
      <c r="C429" s="4"/>
      <c r="D429" s="1"/>
    </row>
    <row r="430" spans="3:4" ht="12.75" x14ac:dyDescent="0.2">
      <c r="C430" s="4"/>
      <c r="D430" s="1"/>
    </row>
    <row r="431" spans="3:4" ht="12.75" x14ac:dyDescent="0.2">
      <c r="C431" s="4"/>
      <c r="D431" s="1"/>
    </row>
    <row r="432" spans="3:4" ht="12.75" x14ac:dyDescent="0.2">
      <c r="C432" s="4"/>
      <c r="D432" s="1"/>
    </row>
    <row r="433" spans="3:4" ht="12.75" x14ac:dyDescent="0.2">
      <c r="C433" s="4"/>
      <c r="D433" s="1"/>
    </row>
    <row r="434" spans="3:4" ht="12.75" x14ac:dyDescent="0.2">
      <c r="C434" s="4"/>
      <c r="D434" s="1"/>
    </row>
    <row r="435" spans="3:4" ht="12.75" x14ac:dyDescent="0.2">
      <c r="C435" s="4"/>
      <c r="D435" s="1"/>
    </row>
    <row r="436" spans="3:4" ht="12.75" x14ac:dyDescent="0.2">
      <c r="C436" s="4"/>
      <c r="D436" s="1"/>
    </row>
    <row r="437" spans="3:4" ht="12.75" x14ac:dyDescent="0.2">
      <c r="C437" s="4"/>
      <c r="D437" s="1"/>
    </row>
    <row r="438" spans="3:4" ht="12.75" x14ac:dyDescent="0.2">
      <c r="C438" s="4"/>
      <c r="D438" s="1"/>
    </row>
    <row r="439" spans="3:4" ht="12.75" x14ac:dyDescent="0.2">
      <c r="C439" s="4"/>
      <c r="D439" s="1"/>
    </row>
    <row r="440" spans="3:4" ht="12.75" x14ac:dyDescent="0.2">
      <c r="C440" s="4"/>
      <c r="D440" s="1"/>
    </row>
    <row r="441" spans="3:4" ht="12.75" x14ac:dyDescent="0.2">
      <c r="C441" s="4"/>
      <c r="D441" s="1"/>
    </row>
    <row r="442" spans="3:4" ht="12.75" x14ac:dyDescent="0.2">
      <c r="C442" s="4"/>
      <c r="D442" s="1"/>
    </row>
    <row r="443" spans="3:4" ht="12.75" x14ac:dyDescent="0.2">
      <c r="C443" s="4"/>
      <c r="D443" s="1"/>
    </row>
    <row r="444" spans="3:4" ht="12.75" x14ac:dyDescent="0.2">
      <c r="C444" s="4"/>
      <c r="D444" s="1"/>
    </row>
    <row r="445" spans="3:4" ht="12.75" x14ac:dyDescent="0.2">
      <c r="C445" s="4"/>
      <c r="D445" s="1"/>
    </row>
    <row r="446" spans="3:4" ht="12.75" x14ac:dyDescent="0.2">
      <c r="C446" s="4"/>
      <c r="D446" s="1"/>
    </row>
    <row r="447" spans="3:4" ht="12.75" x14ac:dyDescent="0.2">
      <c r="C447" s="4"/>
      <c r="D447" s="1"/>
    </row>
    <row r="448" spans="3:4" ht="12.75" x14ac:dyDescent="0.2">
      <c r="C448" s="4"/>
      <c r="D448" s="1"/>
    </row>
    <row r="449" spans="3:4" ht="12.75" x14ac:dyDescent="0.2">
      <c r="C449" s="4"/>
      <c r="D449" s="1"/>
    </row>
    <row r="450" spans="3:4" ht="12.75" x14ac:dyDescent="0.2">
      <c r="C450" s="4"/>
      <c r="D450" s="1"/>
    </row>
    <row r="451" spans="3:4" ht="12.75" x14ac:dyDescent="0.2">
      <c r="C451" s="4"/>
      <c r="D451" s="1"/>
    </row>
    <row r="452" spans="3:4" ht="12.75" x14ac:dyDescent="0.2">
      <c r="C452" s="4"/>
      <c r="D452" s="1"/>
    </row>
    <row r="453" spans="3:4" ht="12.75" x14ac:dyDescent="0.2">
      <c r="C453" s="4"/>
      <c r="D453" s="1"/>
    </row>
    <row r="454" spans="3:4" ht="12.75" x14ac:dyDescent="0.2">
      <c r="C454" s="4"/>
      <c r="D454" s="1"/>
    </row>
    <row r="455" spans="3:4" ht="12.75" x14ac:dyDescent="0.2">
      <c r="C455" s="4"/>
      <c r="D455" s="1"/>
    </row>
    <row r="456" spans="3:4" ht="12.75" x14ac:dyDescent="0.2">
      <c r="C456" s="4"/>
      <c r="D456" s="1"/>
    </row>
    <row r="457" spans="3:4" ht="12.75" x14ac:dyDescent="0.2">
      <c r="C457" s="4"/>
      <c r="D457" s="1"/>
    </row>
    <row r="458" spans="3:4" ht="12.75" x14ac:dyDescent="0.2">
      <c r="C458" s="4"/>
      <c r="D458" s="1"/>
    </row>
    <row r="459" spans="3:4" ht="12.75" x14ac:dyDescent="0.2">
      <c r="C459" s="4"/>
      <c r="D459" s="1"/>
    </row>
    <row r="460" spans="3:4" ht="12.75" x14ac:dyDescent="0.2">
      <c r="C460" s="4"/>
      <c r="D460" s="1"/>
    </row>
    <row r="461" spans="3:4" ht="12.75" x14ac:dyDescent="0.2">
      <c r="C461" s="4"/>
      <c r="D461" s="1"/>
    </row>
    <row r="462" spans="3:4" ht="12.75" x14ac:dyDescent="0.2">
      <c r="C462" s="4"/>
      <c r="D462" s="1"/>
    </row>
    <row r="463" spans="3:4" ht="12.75" x14ac:dyDescent="0.2">
      <c r="C463" s="4"/>
      <c r="D463" s="1"/>
    </row>
    <row r="464" spans="3:4" ht="12.75" x14ac:dyDescent="0.2">
      <c r="C464" s="4"/>
      <c r="D464" s="1"/>
    </row>
    <row r="465" spans="3:4" ht="12.75" x14ac:dyDescent="0.2">
      <c r="C465" s="4"/>
      <c r="D465" s="1"/>
    </row>
    <row r="466" spans="3:4" ht="12.75" x14ac:dyDescent="0.2">
      <c r="C466" s="4"/>
      <c r="D466" s="1"/>
    </row>
    <row r="467" spans="3:4" ht="12.75" x14ac:dyDescent="0.2">
      <c r="C467" s="4"/>
      <c r="D467" s="1"/>
    </row>
    <row r="468" spans="3:4" ht="12.75" x14ac:dyDescent="0.2">
      <c r="C468" s="4"/>
      <c r="D468" s="1"/>
    </row>
    <row r="469" spans="3:4" ht="12.75" x14ac:dyDescent="0.2">
      <c r="C469" s="4"/>
      <c r="D469" s="1"/>
    </row>
    <row r="470" spans="3:4" ht="12.75" x14ac:dyDescent="0.2">
      <c r="C470" s="4"/>
      <c r="D470" s="1"/>
    </row>
    <row r="471" spans="3:4" ht="12.75" x14ac:dyDescent="0.2">
      <c r="C471" s="4"/>
      <c r="D471" s="1"/>
    </row>
    <row r="472" spans="3:4" ht="12.75" x14ac:dyDescent="0.2">
      <c r="C472" s="4"/>
      <c r="D472" s="1"/>
    </row>
    <row r="473" spans="3:4" ht="12.75" x14ac:dyDescent="0.2">
      <c r="C473" s="4"/>
      <c r="D473" s="1"/>
    </row>
    <row r="474" spans="3:4" ht="12.75" x14ac:dyDescent="0.2">
      <c r="C474" s="4"/>
      <c r="D474" s="1"/>
    </row>
    <row r="475" spans="3:4" ht="12.75" x14ac:dyDescent="0.2">
      <c r="C475" s="4"/>
      <c r="D475" s="1"/>
    </row>
    <row r="476" spans="3:4" ht="12.75" x14ac:dyDescent="0.2">
      <c r="C476" s="4"/>
      <c r="D476" s="1"/>
    </row>
    <row r="477" spans="3:4" ht="12.75" x14ac:dyDescent="0.2">
      <c r="C477" s="4"/>
      <c r="D477" s="1"/>
    </row>
    <row r="478" spans="3:4" ht="12.75" x14ac:dyDescent="0.2">
      <c r="C478" s="4"/>
      <c r="D478" s="1"/>
    </row>
    <row r="479" spans="3:4" ht="12.75" x14ac:dyDescent="0.2">
      <c r="C479" s="4"/>
      <c r="D479" s="1"/>
    </row>
    <row r="480" spans="3:4" ht="12.75" x14ac:dyDescent="0.2">
      <c r="C480" s="4"/>
      <c r="D480" s="1"/>
    </row>
    <row r="481" spans="3:4" ht="12.75" x14ac:dyDescent="0.2">
      <c r="C481" s="4"/>
      <c r="D481" s="1"/>
    </row>
    <row r="482" spans="3:4" ht="12.75" x14ac:dyDescent="0.2">
      <c r="C482" s="4"/>
      <c r="D482" s="1"/>
    </row>
    <row r="483" spans="3:4" ht="12.75" x14ac:dyDescent="0.2">
      <c r="C483" s="4"/>
      <c r="D483" s="1"/>
    </row>
    <row r="484" spans="3:4" ht="12.75" x14ac:dyDescent="0.2">
      <c r="C484" s="4"/>
      <c r="D484" s="1"/>
    </row>
    <row r="485" spans="3:4" ht="12.75" x14ac:dyDescent="0.2">
      <c r="C485" s="4"/>
      <c r="D485" s="1"/>
    </row>
    <row r="486" spans="3:4" ht="12.75" x14ac:dyDescent="0.2">
      <c r="C486" s="4"/>
      <c r="D486" s="1"/>
    </row>
    <row r="487" spans="3:4" ht="12.75" x14ac:dyDescent="0.2">
      <c r="C487" s="4"/>
      <c r="D487" s="1"/>
    </row>
    <row r="488" spans="3:4" ht="12.75" x14ac:dyDescent="0.2">
      <c r="C488" s="4"/>
      <c r="D488" s="1"/>
    </row>
    <row r="489" spans="3:4" ht="12.75" x14ac:dyDescent="0.2">
      <c r="C489" s="4"/>
      <c r="D489" s="1"/>
    </row>
    <row r="490" spans="3:4" ht="12.75" x14ac:dyDescent="0.2">
      <c r="C490" s="4"/>
      <c r="D490" s="1"/>
    </row>
    <row r="491" spans="3:4" ht="12.75" x14ac:dyDescent="0.2">
      <c r="C491" s="4"/>
      <c r="D491" s="1"/>
    </row>
    <row r="492" spans="3:4" ht="12.75" x14ac:dyDescent="0.2">
      <c r="C492" s="4"/>
      <c r="D492" s="1"/>
    </row>
    <row r="493" spans="3:4" ht="12.75" x14ac:dyDescent="0.2">
      <c r="C493" s="4"/>
      <c r="D493" s="1"/>
    </row>
    <row r="494" spans="3:4" ht="12.75" x14ac:dyDescent="0.2">
      <c r="C494" s="4"/>
      <c r="D494" s="1"/>
    </row>
    <row r="495" spans="3:4" ht="12.75" x14ac:dyDescent="0.2">
      <c r="C495" s="4"/>
      <c r="D495" s="1"/>
    </row>
    <row r="496" spans="3:4" ht="12.75" x14ac:dyDescent="0.2">
      <c r="C496" s="4"/>
      <c r="D496" s="1"/>
    </row>
    <row r="497" spans="3:4" ht="12.75" x14ac:dyDescent="0.2">
      <c r="C497" s="4"/>
      <c r="D497" s="1"/>
    </row>
    <row r="498" spans="3:4" ht="12.75" x14ac:dyDescent="0.2">
      <c r="C498" s="4"/>
      <c r="D498" s="1"/>
    </row>
    <row r="499" spans="3:4" ht="12.75" x14ac:dyDescent="0.2">
      <c r="C499" s="4"/>
      <c r="D499" s="1"/>
    </row>
    <row r="500" spans="3:4" ht="12.75" x14ac:dyDescent="0.2">
      <c r="C500" s="4"/>
      <c r="D500" s="1"/>
    </row>
    <row r="501" spans="3:4" ht="12.75" x14ac:dyDescent="0.2">
      <c r="C501" s="4"/>
      <c r="D501" s="1"/>
    </row>
    <row r="502" spans="3:4" ht="12.75" x14ac:dyDescent="0.2">
      <c r="C502" s="4"/>
      <c r="D502" s="1"/>
    </row>
    <row r="503" spans="3:4" ht="12.75" x14ac:dyDescent="0.2">
      <c r="C503" s="4"/>
      <c r="D503" s="1"/>
    </row>
    <row r="504" spans="3:4" ht="12.75" x14ac:dyDescent="0.2">
      <c r="C504" s="4"/>
      <c r="D504" s="1"/>
    </row>
    <row r="505" spans="3:4" ht="12.75" x14ac:dyDescent="0.2">
      <c r="C505" s="4"/>
      <c r="D505" s="1"/>
    </row>
    <row r="506" spans="3:4" ht="12.75" x14ac:dyDescent="0.2">
      <c r="C506" s="4"/>
      <c r="D506" s="1"/>
    </row>
    <row r="507" spans="3:4" ht="12.75" x14ac:dyDescent="0.2">
      <c r="C507" s="4"/>
      <c r="D507" s="1"/>
    </row>
    <row r="508" spans="3:4" ht="12.75" x14ac:dyDescent="0.2">
      <c r="C508" s="4"/>
      <c r="D508" s="1"/>
    </row>
    <row r="509" spans="3:4" ht="12.75" x14ac:dyDescent="0.2">
      <c r="C509" s="4"/>
      <c r="D509" s="1"/>
    </row>
    <row r="510" spans="3:4" ht="12.75" x14ac:dyDescent="0.2">
      <c r="C510" s="4"/>
      <c r="D510" s="1"/>
    </row>
    <row r="511" spans="3:4" ht="12.75" x14ac:dyDescent="0.2">
      <c r="C511" s="4"/>
      <c r="D511" s="1"/>
    </row>
    <row r="512" spans="3:4" ht="12.75" x14ac:dyDescent="0.2">
      <c r="C512" s="4"/>
      <c r="D512" s="1"/>
    </row>
    <row r="513" spans="3:4" ht="12.75" x14ac:dyDescent="0.2">
      <c r="C513" s="4"/>
      <c r="D513" s="1"/>
    </row>
    <row r="514" spans="3:4" ht="12.75" x14ac:dyDescent="0.2">
      <c r="C514" s="4"/>
      <c r="D514" s="1"/>
    </row>
    <row r="515" spans="3:4" ht="12.75" x14ac:dyDescent="0.2">
      <c r="C515" s="4"/>
      <c r="D515" s="1"/>
    </row>
    <row r="516" spans="3:4" ht="12.75" x14ac:dyDescent="0.2">
      <c r="C516" s="4"/>
      <c r="D516" s="1"/>
    </row>
    <row r="517" spans="3:4" ht="12.75" x14ac:dyDescent="0.2">
      <c r="C517" s="4"/>
      <c r="D517" s="1"/>
    </row>
    <row r="518" spans="3:4" ht="12.75" x14ac:dyDescent="0.2">
      <c r="C518" s="4"/>
      <c r="D518" s="1"/>
    </row>
    <row r="519" spans="3:4" ht="12.75" x14ac:dyDescent="0.2">
      <c r="C519" s="4"/>
      <c r="D519" s="1"/>
    </row>
    <row r="520" spans="3:4" ht="12.75" x14ac:dyDescent="0.2">
      <c r="C520" s="4"/>
      <c r="D520" s="1"/>
    </row>
    <row r="521" spans="3:4" ht="12.75" x14ac:dyDescent="0.2">
      <c r="C521" s="4"/>
      <c r="D521" s="1"/>
    </row>
    <row r="522" spans="3:4" ht="12.75" x14ac:dyDescent="0.2">
      <c r="C522" s="4"/>
      <c r="D522" s="1"/>
    </row>
    <row r="523" spans="3:4" ht="12.75" x14ac:dyDescent="0.2">
      <c r="C523" s="4"/>
      <c r="D523" s="1"/>
    </row>
    <row r="524" spans="3:4" ht="12.75" x14ac:dyDescent="0.2">
      <c r="C524" s="4"/>
      <c r="D524" s="1"/>
    </row>
    <row r="525" spans="3:4" ht="12.75" x14ac:dyDescent="0.2">
      <c r="C525" s="4"/>
      <c r="D525" s="1"/>
    </row>
    <row r="526" spans="3:4" ht="12.75" x14ac:dyDescent="0.2">
      <c r="C526" s="4"/>
      <c r="D526" s="1"/>
    </row>
    <row r="527" spans="3:4" ht="12.75" x14ac:dyDescent="0.2">
      <c r="C527" s="4"/>
      <c r="D527" s="1"/>
    </row>
    <row r="528" spans="3:4" ht="12.75" x14ac:dyDescent="0.2">
      <c r="C528" s="4"/>
      <c r="D528" s="1"/>
    </row>
    <row r="529" spans="3:4" ht="12.75" x14ac:dyDescent="0.2">
      <c r="C529" s="4"/>
      <c r="D529" s="1"/>
    </row>
    <row r="530" spans="3:4" ht="12.75" x14ac:dyDescent="0.2">
      <c r="C530" s="4"/>
      <c r="D530" s="1"/>
    </row>
    <row r="531" spans="3:4" ht="12.75" x14ac:dyDescent="0.2">
      <c r="C531" s="4"/>
      <c r="D531" s="1"/>
    </row>
    <row r="532" spans="3:4" ht="12.75" x14ac:dyDescent="0.2">
      <c r="C532" s="4"/>
      <c r="D532" s="1"/>
    </row>
    <row r="533" spans="3:4" ht="12.75" x14ac:dyDescent="0.2">
      <c r="C533" s="4"/>
      <c r="D533" s="1"/>
    </row>
    <row r="534" spans="3:4" ht="12.75" x14ac:dyDescent="0.2">
      <c r="C534" s="4"/>
      <c r="D534" s="1"/>
    </row>
    <row r="535" spans="3:4" ht="12.75" x14ac:dyDescent="0.2">
      <c r="C535" s="4"/>
      <c r="D535" s="1"/>
    </row>
    <row r="536" spans="3:4" ht="12.75" x14ac:dyDescent="0.2">
      <c r="C536" s="4"/>
      <c r="D536" s="1"/>
    </row>
    <row r="537" spans="3:4" ht="12.75" x14ac:dyDescent="0.2">
      <c r="C537" s="4"/>
      <c r="D537" s="1"/>
    </row>
    <row r="538" spans="3:4" ht="12.75" x14ac:dyDescent="0.2">
      <c r="C538" s="4"/>
      <c r="D538" s="1"/>
    </row>
    <row r="539" spans="3:4" ht="12.75" x14ac:dyDescent="0.2">
      <c r="C539" s="4"/>
      <c r="D539" s="1"/>
    </row>
    <row r="540" spans="3:4" ht="12.75" x14ac:dyDescent="0.2">
      <c r="C540" s="4"/>
      <c r="D540" s="1"/>
    </row>
    <row r="541" spans="3:4" ht="12.75" x14ac:dyDescent="0.2">
      <c r="C541" s="4"/>
      <c r="D541" s="1"/>
    </row>
    <row r="542" spans="3:4" ht="12.75" x14ac:dyDescent="0.2">
      <c r="C542" s="4"/>
      <c r="D542" s="1"/>
    </row>
    <row r="543" spans="3:4" ht="12.75" x14ac:dyDescent="0.2">
      <c r="C543" s="4"/>
      <c r="D543" s="1"/>
    </row>
    <row r="544" spans="3:4" ht="12.75" x14ac:dyDescent="0.2">
      <c r="C544" s="4"/>
      <c r="D544" s="1"/>
    </row>
    <row r="545" spans="3:4" ht="12.75" x14ac:dyDescent="0.2">
      <c r="C545" s="4"/>
      <c r="D545" s="1"/>
    </row>
    <row r="546" spans="3:4" ht="12.75" x14ac:dyDescent="0.2">
      <c r="C546" s="4"/>
      <c r="D546" s="1"/>
    </row>
    <row r="547" spans="3:4" ht="12.75" x14ac:dyDescent="0.2">
      <c r="C547" s="4"/>
      <c r="D547" s="1"/>
    </row>
    <row r="548" spans="3:4" ht="12.75" x14ac:dyDescent="0.2">
      <c r="C548" s="4"/>
      <c r="D548" s="1"/>
    </row>
    <row r="549" spans="3:4" ht="12.75" x14ac:dyDescent="0.2">
      <c r="C549" s="4"/>
      <c r="D549" s="1"/>
    </row>
    <row r="550" spans="3:4" ht="12.75" x14ac:dyDescent="0.2">
      <c r="C550" s="4"/>
      <c r="D550" s="1"/>
    </row>
    <row r="551" spans="3:4" ht="12.75" x14ac:dyDescent="0.2">
      <c r="C551" s="4"/>
      <c r="D551" s="1"/>
    </row>
    <row r="552" spans="3:4" ht="12.75" x14ac:dyDescent="0.2">
      <c r="C552" s="4"/>
      <c r="D552" s="1"/>
    </row>
    <row r="553" spans="3:4" ht="12.75" x14ac:dyDescent="0.2">
      <c r="C553" s="4"/>
      <c r="D553" s="1"/>
    </row>
    <row r="554" spans="3:4" ht="12.75" x14ac:dyDescent="0.2">
      <c r="C554" s="4"/>
      <c r="D554" s="1"/>
    </row>
    <row r="555" spans="3:4" ht="12.75" x14ac:dyDescent="0.2">
      <c r="C555" s="4"/>
      <c r="D555" s="1"/>
    </row>
    <row r="556" spans="3:4" ht="12.75" x14ac:dyDescent="0.2">
      <c r="C556" s="4"/>
      <c r="D556" s="1"/>
    </row>
    <row r="557" spans="3:4" ht="12.75" x14ac:dyDescent="0.2">
      <c r="C557" s="4"/>
      <c r="D557" s="1"/>
    </row>
    <row r="558" spans="3:4" ht="12.75" x14ac:dyDescent="0.2">
      <c r="C558" s="4"/>
      <c r="D558" s="1"/>
    </row>
    <row r="559" spans="3:4" ht="12.75" x14ac:dyDescent="0.2">
      <c r="C559" s="4"/>
      <c r="D559" s="1"/>
    </row>
    <row r="560" spans="3:4" ht="12.75" x14ac:dyDescent="0.2">
      <c r="C560" s="4"/>
      <c r="D560" s="1"/>
    </row>
    <row r="561" spans="3:4" ht="12.75" x14ac:dyDescent="0.2">
      <c r="C561" s="4"/>
      <c r="D561" s="1"/>
    </row>
    <row r="562" spans="3:4" ht="12.75" x14ac:dyDescent="0.2">
      <c r="C562" s="4"/>
      <c r="D562" s="1"/>
    </row>
    <row r="563" spans="3:4" ht="12.75" x14ac:dyDescent="0.2">
      <c r="C563" s="4"/>
      <c r="D563" s="1"/>
    </row>
    <row r="564" spans="3:4" ht="12.75" x14ac:dyDescent="0.2">
      <c r="C564" s="4"/>
      <c r="D564" s="1"/>
    </row>
    <row r="565" spans="3:4" ht="12.75" x14ac:dyDescent="0.2">
      <c r="C565" s="4"/>
      <c r="D565" s="1"/>
    </row>
    <row r="566" spans="3:4" ht="12.75" x14ac:dyDescent="0.2">
      <c r="C566" s="4"/>
      <c r="D566" s="1"/>
    </row>
    <row r="567" spans="3:4" ht="12.75" x14ac:dyDescent="0.2">
      <c r="C567" s="4"/>
      <c r="D567" s="1"/>
    </row>
    <row r="568" spans="3:4" ht="12.75" x14ac:dyDescent="0.2">
      <c r="C568" s="4"/>
      <c r="D568" s="1"/>
    </row>
    <row r="569" spans="3:4" ht="12.75" x14ac:dyDescent="0.2">
      <c r="C569" s="4"/>
      <c r="D569" s="1"/>
    </row>
    <row r="570" spans="3:4" ht="12.75" x14ac:dyDescent="0.2">
      <c r="C570" s="4"/>
      <c r="D570" s="1"/>
    </row>
    <row r="571" spans="3:4" ht="12.75" x14ac:dyDescent="0.2">
      <c r="C571" s="4"/>
      <c r="D571" s="1"/>
    </row>
    <row r="572" spans="3:4" ht="12.75" x14ac:dyDescent="0.2">
      <c r="C572" s="4"/>
      <c r="D572" s="1"/>
    </row>
    <row r="573" spans="3:4" ht="12.75" x14ac:dyDescent="0.2">
      <c r="C573" s="4"/>
      <c r="D573" s="1"/>
    </row>
    <row r="574" spans="3:4" ht="12.75" x14ac:dyDescent="0.2">
      <c r="C574" s="4"/>
      <c r="D574" s="1"/>
    </row>
    <row r="575" spans="3:4" ht="12.75" x14ac:dyDescent="0.2">
      <c r="C575" s="4"/>
      <c r="D575" s="1"/>
    </row>
    <row r="576" spans="3:4" ht="12.75" x14ac:dyDescent="0.2">
      <c r="C576" s="4"/>
      <c r="D576" s="1"/>
    </row>
    <row r="577" spans="3:4" ht="12.75" x14ac:dyDescent="0.2">
      <c r="C577" s="4"/>
      <c r="D577" s="1"/>
    </row>
    <row r="578" spans="3:4" ht="12.75" x14ac:dyDescent="0.2">
      <c r="C578" s="4"/>
      <c r="D578" s="1"/>
    </row>
    <row r="579" spans="3:4" ht="12.75" x14ac:dyDescent="0.2">
      <c r="C579" s="4"/>
      <c r="D579" s="1"/>
    </row>
    <row r="580" spans="3:4" ht="12.75" x14ac:dyDescent="0.2">
      <c r="C580" s="4"/>
      <c r="D580" s="1"/>
    </row>
    <row r="581" spans="3:4" ht="12.75" x14ac:dyDescent="0.2">
      <c r="C581" s="4"/>
      <c r="D581" s="1"/>
    </row>
    <row r="582" spans="3:4" ht="12.75" x14ac:dyDescent="0.2">
      <c r="C582" s="4"/>
      <c r="D582" s="1"/>
    </row>
    <row r="583" spans="3:4" ht="12.75" x14ac:dyDescent="0.2">
      <c r="C583" s="4"/>
      <c r="D583" s="1"/>
    </row>
    <row r="584" spans="3:4" ht="12.75" x14ac:dyDescent="0.2">
      <c r="C584" s="4"/>
      <c r="D584" s="1"/>
    </row>
    <row r="585" spans="3:4" ht="12.75" x14ac:dyDescent="0.2">
      <c r="C585" s="4"/>
      <c r="D585" s="1"/>
    </row>
    <row r="586" spans="3:4" ht="12.75" x14ac:dyDescent="0.2">
      <c r="C586" s="4"/>
      <c r="D586" s="1"/>
    </row>
    <row r="587" spans="3:4" ht="12.75" x14ac:dyDescent="0.2">
      <c r="C587" s="4"/>
      <c r="D587" s="1"/>
    </row>
    <row r="588" spans="3:4" ht="12.75" x14ac:dyDescent="0.2">
      <c r="C588" s="4"/>
      <c r="D588" s="1"/>
    </row>
    <row r="589" spans="3:4" ht="12.75" x14ac:dyDescent="0.2">
      <c r="C589" s="4"/>
      <c r="D589" s="1"/>
    </row>
    <row r="590" spans="3:4" ht="12.75" x14ac:dyDescent="0.2">
      <c r="C590" s="4"/>
      <c r="D590" s="1"/>
    </row>
    <row r="591" spans="3:4" ht="12.75" x14ac:dyDescent="0.2">
      <c r="C591" s="4"/>
      <c r="D591" s="1"/>
    </row>
    <row r="592" spans="3:4" ht="12.75" x14ac:dyDescent="0.2">
      <c r="C592" s="4"/>
      <c r="D592" s="1"/>
    </row>
    <row r="593" spans="3:4" ht="12.75" x14ac:dyDescent="0.2">
      <c r="C593" s="4"/>
      <c r="D593" s="1"/>
    </row>
    <row r="594" spans="3:4" ht="12.75" x14ac:dyDescent="0.2">
      <c r="C594" s="4"/>
      <c r="D594" s="1"/>
    </row>
    <row r="595" spans="3:4" ht="12.75" x14ac:dyDescent="0.2">
      <c r="C595" s="4"/>
      <c r="D595" s="1"/>
    </row>
    <row r="596" spans="3:4" ht="12.75" x14ac:dyDescent="0.2">
      <c r="C596" s="4"/>
      <c r="D596" s="1"/>
    </row>
    <row r="597" spans="3:4" ht="12.75" x14ac:dyDescent="0.2">
      <c r="C597" s="4"/>
      <c r="D597" s="1"/>
    </row>
    <row r="598" spans="3:4" ht="12.75" x14ac:dyDescent="0.2">
      <c r="C598" s="4"/>
      <c r="D598" s="1"/>
    </row>
    <row r="599" spans="3:4" ht="12.75" x14ac:dyDescent="0.2">
      <c r="C599" s="4"/>
      <c r="D599" s="1"/>
    </row>
    <row r="600" spans="3:4" ht="12.75" x14ac:dyDescent="0.2">
      <c r="C600" s="4"/>
      <c r="D600" s="1"/>
    </row>
    <row r="601" spans="3:4" ht="12.75" x14ac:dyDescent="0.2">
      <c r="C601" s="4"/>
      <c r="D601" s="1"/>
    </row>
    <row r="602" spans="3:4" ht="12.75" x14ac:dyDescent="0.2">
      <c r="C602" s="4"/>
      <c r="D602" s="1"/>
    </row>
    <row r="603" spans="3:4" ht="12.75" x14ac:dyDescent="0.2">
      <c r="C603" s="4"/>
      <c r="D603" s="1"/>
    </row>
    <row r="604" spans="3:4" ht="12.75" x14ac:dyDescent="0.2">
      <c r="C604" s="4"/>
      <c r="D604" s="1"/>
    </row>
    <row r="605" spans="3:4" ht="12.75" x14ac:dyDescent="0.2">
      <c r="C605" s="4"/>
      <c r="D605" s="1"/>
    </row>
    <row r="606" spans="3:4" ht="12.75" x14ac:dyDescent="0.2">
      <c r="C606" s="4"/>
      <c r="D606" s="1"/>
    </row>
    <row r="607" spans="3:4" ht="12.75" x14ac:dyDescent="0.2">
      <c r="C607" s="4"/>
      <c r="D607" s="1"/>
    </row>
    <row r="608" spans="3:4" ht="12.75" x14ac:dyDescent="0.2">
      <c r="C608" s="4"/>
      <c r="D608" s="1"/>
    </row>
    <row r="609" spans="3:4" ht="12.75" x14ac:dyDescent="0.2">
      <c r="C609" s="4"/>
      <c r="D609" s="1"/>
    </row>
    <row r="610" spans="3:4" ht="12.75" x14ac:dyDescent="0.2">
      <c r="C610" s="4"/>
      <c r="D610" s="1"/>
    </row>
    <row r="611" spans="3:4" ht="12.75" x14ac:dyDescent="0.2">
      <c r="C611" s="4"/>
      <c r="D611" s="1"/>
    </row>
    <row r="612" spans="3:4" ht="12.75" x14ac:dyDescent="0.2">
      <c r="C612" s="4"/>
      <c r="D612" s="1"/>
    </row>
    <row r="613" spans="3:4" ht="12.75" x14ac:dyDescent="0.2">
      <c r="C613" s="4"/>
      <c r="D613" s="1"/>
    </row>
    <row r="614" spans="3:4" ht="12.75" x14ac:dyDescent="0.2">
      <c r="C614" s="4"/>
      <c r="D614" s="1"/>
    </row>
    <row r="615" spans="3:4" ht="12.75" x14ac:dyDescent="0.2">
      <c r="C615" s="4"/>
      <c r="D615" s="1"/>
    </row>
    <row r="616" spans="3:4" ht="12.75" x14ac:dyDescent="0.2">
      <c r="C616" s="4"/>
      <c r="D616" s="1"/>
    </row>
    <row r="617" spans="3:4" ht="12.75" x14ac:dyDescent="0.2">
      <c r="C617" s="4"/>
      <c r="D617" s="1"/>
    </row>
    <row r="618" spans="3:4" ht="12.75" x14ac:dyDescent="0.2">
      <c r="C618" s="4"/>
      <c r="D618" s="1"/>
    </row>
    <row r="619" spans="3:4" ht="12.75" x14ac:dyDescent="0.2">
      <c r="C619" s="4"/>
      <c r="D619" s="1"/>
    </row>
    <row r="620" spans="3:4" ht="12.75" x14ac:dyDescent="0.2">
      <c r="C620" s="4"/>
      <c r="D620" s="1"/>
    </row>
    <row r="621" spans="3:4" ht="12.75" x14ac:dyDescent="0.2">
      <c r="C621" s="4"/>
      <c r="D621" s="1"/>
    </row>
    <row r="622" spans="3:4" ht="12.75" x14ac:dyDescent="0.2">
      <c r="C622" s="4"/>
      <c r="D622" s="1"/>
    </row>
    <row r="623" spans="3:4" ht="12.75" x14ac:dyDescent="0.2">
      <c r="C623" s="4"/>
      <c r="D623" s="1"/>
    </row>
    <row r="624" spans="3:4" ht="12.75" x14ac:dyDescent="0.2">
      <c r="C624" s="4"/>
      <c r="D624" s="1"/>
    </row>
    <row r="625" spans="3:4" ht="12.75" x14ac:dyDescent="0.2">
      <c r="C625" s="4"/>
      <c r="D625" s="1"/>
    </row>
    <row r="626" spans="3:4" ht="12.75" x14ac:dyDescent="0.2">
      <c r="C626" s="4"/>
      <c r="D626" s="1"/>
    </row>
    <row r="627" spans="3:4" ht="12.75" x14ac:dyDescent="0.2">
      <c r="C627" s="4"/>
      <c r="D627" s="1"/>
    </row>
    <row r="628" spans="3:4" ht="12.75" x14ac:dyDescent="0.2">
      <c r="C628" s="4"/>
      <c r="D628" s="1"/>
    </row>
    <row r="629" spans="3:4" ht="12.75" x14ac:dyDescent="0.2">
      <c r="C629" s="4"/>
      <c r="D629" s="1"/>
    </row>
    <row r="630" spans="3:4" ht="12.75" x14ac:dyDescent="0.2">
      <c r="C630" s="4"/>
      <c r="D630" s="1"/>
    </row>
    <row r="631" spans="3:4" ht="12.75" x14ac:dyDescent="0.2">
      <c r="C631" s="4"/>
      <c r="D631" s="1"/>
    </row>
    <row r="632" spans="3:4" ht="12.75" x14ac:dyDescent="0.2">
      <c r="C632" s="4"/>
      <c r="D632" s="1"/>
    </row>
    <row r="633" spans="3:4" ht="12.75" x14ac:dyDescent="0.2">
      <c r="C633" s="4"/>
      <c r="D633" s="1"/>
    </row>
    <row r="634" spans="3:4" ht="12.75" x14ac:dyDescent="0.2">
      <c r="C634" s="4"/>
      <c r="D634" s="1"/>
    </row>
    <row r="635" spans="3:4" ht="12.75" x14ac:dyDescent="0.2">
      <c r="C635" s="4"/>
      <c r="D635" s="1"/>
    </row>
    <row r="636" spans="3:4" ht="12.75" x14ac:dyDescent="0.2">
      <c r="C636" s="4"/>
      <c r="D636" s="1"/>
    </row>
    <row r="637" spans="3:4" ht="12.75" x14ac:dyDescent="0.2">
      <c r="C637" s="4"/>
      <c r="D637" s="1"/>
    </row>
    <row r="638" spans="3:4" ht="12.75" x14ac:dyDescent="0.2">
      <c r="C638" s="4"/>
      <c r="D638" s="1"/>
    </row>
    <row r="639" spans="3:4" ht="12.75" x14ac:dyDescent="0.2">
      <c r="C639" s="4"/>
      <c r="D639" s="1"/>
    </row>
    <row r="640" spans="3:4" ht="12.75" x14ac:dyDescent="0.2">
      <c r="C640" s="4"/>
      <c r="D640" s="1"/>
    </row>
    <row r="641" spans="3:4" ht="12.75" x14ac:dyDescent="0.2">
      <c r="C641" s="4"/>
      <c r="D641" s="1"/>
    </row>
    <row r="642" spans="3:4" ht="12.75" x14ac:dyDescent="0.2">
      <c r="C642" s="4"/>
      <c r="D642" s="1"/>
    </row>
    <row r="643" spans="3:4" ht="12.75" x14ac:dyDescent="0.2">
      <c r="C643" s="4"/>
      <c r="D643" s="1"/>
    </row>
    <row r="644" spans="3:4" ht="12.75" x14ac:dyDescent="0.2">
      <c r="C644" s="4"/>
      <c r="D644" s="1"/>
    </row>
    <row r="645" spans="3:4" ht="12.75" x14ac:dyDescent="0.2">
      <c r="C645" s="4"/>
      <c r="D645" s="1"/>
    </row>
    <row r="646" spans="3:4" ht="12.75" x14ac:dyDescent="0.2">
      <c r="C646" s="4"/>
      <c r="D646" s="1"/>
    </row>
    <row r="647" spans="3:4" ht="12.75" x14ac:dyDescent="0.2">
      <c r="C647" s="4"/>
      <c r="D647" s="1"/>
    </row>
    <row r="648" spans="3:4" ht="12.75" x14ac:dyDescent="0.2">
      <c r="C648" s="4"/>
      <c r="D648" s="1"/>
    </row>
    <row r="649" spans="3:4" ht="12.75" x14ac:dyDescent="0.2">
      <c r="C649" s="4"/>
      <c r="D649" s="1"/>
    </row>
    <row r="650" spans="3:4" ht="12.75" x14ac:dyDescent="0.2">
      <c r="C650" s="4"/>
      <c r="D650" s="1"/>
    </row>
    <row r="651" spans="3:4" ht="12.75" x14ac:dyDescent="0.2">
      <c r="C651" s="4"/>
      <c r="D651" s="1"/>
    </row>
    <row r="652" spans="3:4" ht="12.75" x14ac:dyDescent="0.2">
      <c r="C652" s="4"/>
      <c r="D652" s="1"/>
    </row>
    <row r="653" spans="3:4" ht="12.75" x14ac:dyDescent="0.2">
      <c r="C653" s="4"/>
      <c r="D653" s="1"/>
    </row>
    <row r="654" spans="3:4" ht="12.75" x14ac:dyDescent="0.2">
      <c r="C654" s="4"/>
      <c r="D654" s="1"/>
    </row>
    <row r="655" spans="3:4" ht="12.75" x14ac:dyDescent="0.2">
      <c r="C655" s="4"/>
      <c r="D655" s="1"/>
    </row>
    <row r="656" spans="3:4" ht="12.75" x14ac:dyDescent="0.2">
      <c r="C656" s="4"/>
      <c r="D656" s="1"/>
    </row>
    <row r="657" spans="3:4" ht="12.75" x14ac:dyDescent="0.2">
      <c r="C657" s="4"/>
      <c r="D657" s="1"/>
    </row>
    <row r="658" spans="3:4" ht="12.75" x14ac:dyDescent="0.2">
      <c r="C658" s="4"/>
      <c r="D658" s="1"/>
    </row>
    <row r="659" spans="3:4" ht="12.75" x14ac:dyDescent="0.2">
      <c r="C659" s="4"/>
      <c r="D659" s="1"/>
    </row>
    <row r="660" spans="3:4" ht="12.75" x14ac:dyDescent="0.2">
      <c r="C660" s="4"/>
      <c r="D660" s="1"/>
    </row>
    <row r="661" spans="3:4" ht="12.75" x14ac:dyDescent="0.2">
      <c r="C661" s="4"/>
      <c r="D661" s="1"/>
    </row>
    <row r="662" spans="3:4" ht="12.75" x14ac:dyDescent="0.2">
      <c r="C662" s="4"/>
      <c r="D662" s="1"/>
    </row>
    <row r="663" spans="3:4" ht="12.75" x14ac:dyDescent="0.2">
      <c r="C663" s="4"/>
      <c r="D663" s="1"/>
    </row>
    <row r="664" spans="3:4" ht="12.75" x14ac:dyDescent="0.2">
      <c r="C664" s="4"/>
      <c r="D664" s="1"/>
    </row>
    <row r="665" spans="3:4" ht="12.75" x14ac:dyDescent="0.2">
      <c r="C665" s="4"/>
      <c r="D665" s="1"/>
    </row>
    <row r="666" spans="3:4" ht="12.75" x14ac:dyDescent="0.2">
      <c r="C666" s="4"/>
      <c r="D666" s="1"/>
    </row>
    <row r="667" spans="3:4" ht="12.75" x14ac:dyDescent="0.2">
      <c r="C667" s="4"/>
      <c r="D667" s="1"/>
    </row>
    <row r="668" spans="3:4" ht="12.75" x14ac:dyDescent="0.2">
      <c r="C668" s="4"/>
      <c r="D668" s="1"/>
    </row>
    <row r="669" spans="3:4" ht="12.75" x14ac:dyDescent="0.2">
      <c r="C669" s="4"/>
      <c r="D669" s="1"/>
    </row>
    <row r="670" spans="3:4" ht="12.75" x14ac:dyDescent="0.2">
      <c r="C670" s="4"/>
      <c r="D670" s="1"/>
    </row>
    <row r="671" spans="3:4" ht="12.75" x14ac:dyDescent="0.2">
      <c r="C671" s="4"/>
      <c r="D671" s="1"/>
    </row>
    <row r="672" spans="3:4" ht="12.75" x14ac:dyDescent="0.2">
      <c r="C672" s="4"/>
      <c r="D672" s="1"/>
    </row>
    <row r="673" spans="3:4" ht="12.75" x14ac:dyDescent="0.2">
      <c r="C673" s="4"/>
      <c r="D673" s="1"/>
    </row>
    <row r="674" spans="3:4" ht="12.75" x14ac:dyDescent="0.2">
      <c r="C674" s="4"/>
      <c r="D674" s="1"/>
    </row>
    <row r="675" spans="3:4" ht="12.75" x14ac:dyDescent="0.2">
      <c r="C675" s="4"/>
      <c r="D675" s="1"/>
    </row>
    <row r="676" spans="3:4" ht="12.75" x14ac:dyDescent="0.2">
      <c r="C676" s="4"/>
      <c r="D676" s="1"/>
    </row>
    <row r="677" spans="3:4" ht="12.75" x14ac:dyDescent="0.2">
      <c r="C677" s="4"/>
      <c r="D677" s="1"/>
    </row>
    <row r="678" spans="3:4" ht="12.75" x14ac:dyDescent="0.2">
      <c r="C678" s="4"/>
      <c r="D678" s="1"/>
    </row>
    <row r="679" spans="3:4" ht="12.75" x14ac:dyDescent="0.2">
      <c r="C679" s="4"/>
      <c r="D679" s="1"/>
    </row>
    <row r="680" spans="3:4" ht="12.75" x14ac:dyDescent="0.2">
      <c r="C680" s="4"/>
      <c r="D680" s="1"/>
    </row>
    <row r="681" spans="3:4" ht="12.75" x14ac:dyDescent="0.2">
      <c r="C681" s="4"/>
      <c r="D681" s="1"/>
    </row>
    <row r="682" spans="3:4" ht="12.75" x14ac:dyDescent="0.2">
      <c r="C682" s="4"/>
      <c r="D682" s="1"/>
    </row>
    <row r="683" spans="3:4" ht="12.75" x14ac:dyDescent="0.2">
      <c r="C683" s="4"/>
      <c r="D683" s="1"/>
    </row>
    <row r="684" spans="3:4" ht="12.75" x14ac:dyDescent="0.2">
      <c r="C684" s="4"/>
      <c r="D684" s="1"/>
    </row>
    <row r="685" spans="3:4" ht="12.75" x14ac:dyDescent="0.2">
      <c r="C685" s="4"/>
      <c r="D685" s="1"/>
    </row>
    <row r="686" spans="3:4" ht="12.75" x14ac:dyDescent="0.2">
      <c r="C686" s="4"/>
      <c r="D686" s="1"/>
    </row>
    <row r="687" spans="3:4" ht="12.75" x14ac:dyDescent="0.2">
      <c r="C687" s="4"/>
      <c r="D687" s="1"/>
    </row>
    <row r="688" spans="3:4" ht="12.75" x14ac:dyDescent="0.2">
      <c r="C688" s="4"/>
      <c r="D688" s="1"/>
    </row>
    <row r="689" spans="3:4" ht="12.75" x14ac:dyDescent="0.2">
      <c r="C689" s="4"/>
      <c r="D689" s="1"/>
    </row>
    <row r="690" spans="3:4" ht="12.75" x14ac:dyDescent="0.2">
      <c r="C690" s="4"/>
      <c r="D690" s="1"/>
    </row>
    <row r="691" spans="3:4" ht="12.75" x14ac:dyDescent="0.2">
      <c r="C691" s="4"/>
      <c r="D691" s="1"/>
    </row>
    <row r="692" spans="3:4" ht="12.75" x14ac:dyDescent="0.2">
      <c r="C692" s="4"/>
      <c r="D692" s="1"/>
    </row>
    <row r="693" spans="3:4" ht="12.75" x14ac:dyDescent="0.2">
      <c r="C693" s="4"/>
      <c r="D693" s="1"/>
    </row>
    <row r="694" spans="3:4" ht="12.75" x14ac:dyDescent="0.2">
      <c r="C694" s="4"/>
      <c r="D694" s="1"/>
    </row>
    <row r="695" spans="3:4" ht="12.75" x14ac:dyDescent="0.2">
      <c r="C695" s="4"/>
      <c r="D695" s="1"/>
    </row>
    <row r="696" spans="3:4" ht="12.75" x14ac:dyDescent="0.2">
      <c r="C696" s="4"/>
      <c r="D696" s="1"/>
    </row>
    <row r="697" spans="3:4" ht="12.75" x14ac:dyDescent="0.2">
      <c r="C697" s="4"/>
      <c r="D697" s="1"/>
    </row>
    <row r="698" spans="3:4" ht="12.75" x14ac:dyDescent="0.2">
      <c r="C698" s="4"/>
      <c r="D698" s="1"/>
    </row>
    <row r="699" spans="3:4" ht="12.75" x14ac:dyDescent="0.2">
      <c r="C699" s="4"/>
      <c r="D699" s="1"/>
    </row>
    <row r="700" spans="3:4" ht="12.75" x14ac:dyDescent="0.2">
      <c r="C700" s="4"/>
      <c r="D700" s="1"/>
    </row>
    <row r="701" spans="3:4" ht="12.75" x14ac:dyDescent="0.2">
      <c r="C701" s="4"/>
      <c r="D701" s="1"/>
    </row>
    <row r="702" spans="3:4" ht="12.75" x14ac:dyDescent="0.2">
      <c r="C702" s="4"/>
      <c r="D702" s="1"/>
    </row>
    <row r="703" spans="3:4" ht="12.75" x14ac:dyDescent="0.2">
      <c r="C703" s="4"/>
      <c r="D703" s="1"/>
    </row>
    <row r="704" spans="3:4" ht="12.75" x14ac:dyDescent="0.2">
      <c r="C704" s="4"/>
      <c r="D704" s="1"/>
    </row>
    <row r="705" spans="3:4" ht="12.75" x14ac:dyDescent="0.2">
      <c r="C705" s="4"/>
      <c r="D705" s="1"/>
    </row>
    <row r="706" spans="3:4" ht="12.75" x14ac:dyDescent="0.2">
      <c r="C706" s="4"/>
      <c r="D706" s="1"/>
    </row>
    <row r="707" spans="3:4" ht="12.75" x14ac:dyDescent="0.2">
      <c r="C707" s="4"/>
      <c r="D707" s="1"/>
    </row>
    <row r="708" spans="3:4" ht="12.75" x14ac:dyDescent="0.2">
      <c r="C708" s="4"/>
      <c r="D708" s="1"/>
    </row>
    <row r="709" spans="3:4" ht="12.75" x14ac:dyDescent="0.2">
      <c r="C709" s="4"/>
      <c r="D709" s="1"/>
    </row>
    <row r="710" spans="3:4" ht="12.75" x14ac:dyDescent="0.2">
      <c r="C710" s="4"/>
      <c r="D710" s="1"/>
    </row>
    <row r="711" spans="3:4" ht="12.75" x14ac:dyDescent="0.2">
      <c r="C711" s="4"/>
      <c r="D711" s="1"/>
    </row>
    <row r="712" spans="3:4" ht="12.75" x14ac:dyDescent="0.2">
      <c r="C712" s="4"/>
      <c r="D712" s="1"/>
    </row>
    <row r="713" spans="3:4" ht="12.75" x14ac:dyDescent="0.2">
      <c r="C713" s="4"/>
      <c r="D713" s="1"/>
    </row>
    <row r="714" spans="3:4" ht="12.75" x14ac:dyDescent="0.2">
      <c r="C714" s="4"/>
      <c r="D714" s="1"/>
    </row>
    <row r="715" spans="3:4" ht="12.75" x14ac:dyDescent="0.2">
      <c r="C715" s="4"/>
      <c r="D715" s="1"/>
    </row>
    <row r="716" spans="3:4" ht="12.75" x14ac:dyDescent="0.2">
      <c r="C716" s="4"/>
      <c r="D716" s="1"/>
    </row>
    <row r="717" spans="3:4" ht="12.75" x14ac:dyDescent="0.2">
      <c r="C717" s="4"/>
      <c r="D717" s="1"/>
    </row>
    <row r="718" spans="3:4" ht="12.75" x14ac:dyDescent="0.2">
      <c r="C718" s="4"/>
      <c r="D718" s="1"/>
    </row>
    <row r="719" spans="3:4" ht="12.75" x14ac:dyDescent="0.2">
      <c r="C719" s="4"/>
      <c r="D719" s="1"/>
    </row>
    <row r="720" spans="3:4" ht="12.75" x14ac:dyDescent="0.2">
      <c r="C720" s="4"/>
      <c r="D720" s="1"/>
    </row>
    <row r="721" spans="3:4" ht="12.75" x14ac:dyDescent="0.2">
      <c r="C721" s="4"/>
      <c r="D721" s="1"/>
    </row>
    <row r="722" spans="3:4" ht="12.75" x14ac:dyDescent="0.2">
      <c r="C722" s="4"/>
      <c r="D722" s="1"/>
    </row>
    <row r="723" spans="3:4" ht="12.75" x14ac:dyDescent="0.2">
      <c r="C723" s="4"/>
      <c r="D723" s="1"/>
    </row>
    <row r="724" spans="3:4" ht="12.75" x14ac:dyDescent="0.2">
      <c r="C724" s="4"/>
      <c r="D724" s="1"/>
    </row>
    <row r="725" spans="3:4" ht="12.75" x14ac:dyDescent="0.2">
      <c r="C725" s="4"/>
      <c r="D725" s="1"/>
    </row>
    <row r="726" spans="3:4" ht="12.75" x14ac:dyDescent="0.2">
      <c r="C726" s="4"/>
      <c r="D726" s="1"/>
    </row>
    <row r="727" spans="3:4" ht="12.75" x14ac:dyDescent="0.2">
      <c r="C727" s="4"/>
      <c r="D727" s="1"/>
    </row>
    <row r="728" spans="3:4" ht="12.75" x14ac:dyDescent="0.2">
      <c r="C728" s="4"/>
      <c r="D728" s="1"/>
    </row>
    <row r="729" spans="3:4" ht="12.75" x14ac:dyDescent="0.2">
      <c r="C729" s="4"/>
      <c r="D729" s="1"/>
    </row>
    <row r="730" spans="3:4" ht="12.75" x14ac:dyDescent="0.2">
      <c r="C730" s="4"/>
      <c r="D730" s="1"/>
    </row>
    <row r="731" spans="3:4" ht="12.75" x14ac:dyDescent="0.2">
      <c r="C731" s="4"/>
      <c r="D731" s="1"/>
    </row>
    <row r="732" spans="3:4" ht="12.75" x14ac:dyDescent="0.2">
      <c r="C732" s="4"/>
      <c r="D732" s="1"/>
    </row>
    <row r="733" spans="3:4" ht="12.75" x14ac:dyDescent="0.2">
      <c r="C733" s="4"/>
      <c r="D733" s="1"/>
    </row>
    <row r="734" spans="3:4" ht="12.75" x14ac:dyDescent="0.2">
      <c r="C734" s="4"/>
      <c r="D734" s="1"/>
    </row>
    <row r="735" spans="3:4" ht="12.75" x14ac:dyDescent="0.2">
      <c r="C735" s="4"/>
      <c r="D735" s="1"/>
    </row>
    <row r="736" spans="3:4" ht="12.75" x14ac:dyDescent="0.2">
      <c r="C736" s="4"/>
      <c r="D736" s="1"/>
    </row>
    <row r="737" spans="3:4" ht="12.75" x14ac:dyDescent="0.2">
      <c r="C737" s="4"/>
      <c r="D737" s="1"/>
    </row>
    <row r="738" spans="3:4" ht="12.75" x14ac:dyDescent="0.2">
      <c r="C738" s="4"/>
      <c r="D738" s="1"/>
    </row>
    <row r="739" spans="3:4" ht="12.75" x14ac:dyDescent="0.2">
      <c r="C739" s="4"/>
      <c r="D739" s="1"/>
    </row>
    <row r="740" spans="3:4" ht="12.75" x14ac:dyDescent="0.2">
      <c r="C740" s="4"/>
      <c r="D740" s="1"/>
    </row>
    <row r="741" spans="3:4" ht="12.75" x14ac:dyDescent="0.2">
      <c r="C741" s="4"/>
      <c r="D741" s="1"/>
    </row>
    <row r="742" spans="3:4" ht="12.75" x14ac:dyDescent="0.2">
      <c r="C742" s="4"/>
      <c r="D742" s="1"/>
    </row>
    <row r="743" spans="3:4" ht="12.75" x14ac:dyDescent="0.2">
      <c r="C743" s="4"/>
      <c r="D743" s="1"/>
    </row>
    <row r="744" spans="3:4" ht="12.75" x14ac:dyDescent="0.2">
      <c r="C744" s="4"/>
      <c r="D744" s="1"/>
    </row>
    <row r="745" spans="3:4" ht="12.75" x14ac:dyDescent="0.2">
      <c r="C745" s="4"/>
      <c r="D745" s="1"/>
    </row>
    <row r="746" spans="3:4" ht="12.75" x14ac:dyDescent="0.2">
      <c r="C746" s="4"/>
      <c r="D746" s="1"/>
    </row>
    <row r="747" spans="3:4" ht="12.75" x14ac:dyDescent="0.2">
      <c r="C747" s="4"/>
      <c r="D747" s="1"/>
    </row>
    <row r="748" spans="3:4" ht="12.75" x14ac:dyDescent="0.2">
      <c r="C748" s="4"/>
      <c r="D748" s="1"/>
    </row>
    <row r="749" spans="3:4" ht="12.75" x14ac:dyDescent="0.2">
      <c r="C749" s="4"/>
      <c r="D749" s="1"/>
    </row>
    <row r="750" spans="3:4" ht="12.75" x14ac:dyDescent="0.2">
      <c r="C750" s="4"/>
      <c r="D750" s="1"/>
    </row>
    <row r="751" spans="3:4" ht="12.75" x14ac:dyDescent="0.2">
      <c r="C751" s="4"/>
      <c r="D751" s="1"/>
    </row>
    <row r="752" spans="3:4" ht="12.75" x14ac:dyDescent="0.2">
      <c r="C752" s="4"/>
      <c r="D752" s="1"/>
    </row>
    <row r="753" spans="3:4" ht="12.75" x14ac:dyDescent="0.2">
      <c r="C753" s="4"/>
      <c r="D753" s="1"/>
    </row>
    <row r="754" spans="3:4" ht="12.75" x14ac:dyDescent="0.2">
      <c r="C754" s="4"/>
      <c r="D754" s="1"/>
    </row>
    <row r="755" spans="3:4" ht="12.75" x14ac:dyDescent="0.2">
      <c r="C755" s="4"/>
      <c r="D755" s="1"/>
    </row>
    <row r="756" spans="3:4" ht="12.75" x14ac:dyDescent="0.2">
      <c r="C756" s="4"/>
      <c r="D756" s="1"/>
    </row>
    <row r="757" spans="3:4" ht="12.75" x14ac:dyDescent="0.2">
      <c r="C757" s="4"/>
      <c r="D757" s="1"/>
    </row>
    <row r="758" spans="3:4" ht="12.75" x14ac:dyDescent="0.2">
      <c r="C758" s="4"/>
      <c r="D758" s="1"/>
    </row>
    <row r="759" spans="3:4" ht="12.75" x14ac:dyDescent="0.2">
      <c r="C759" s="4"/>
      <c r="D759" s="1"/>
    </row>
    <row r="760" spans="3:4" ht="12.75" x14ac:dyDescent="0.2">
      <c r="C760" s="4"/>
      <c r="D760" s="1"/>
    </row>
    <row r="761" spans="3:4" ht="12.75" x14ac:dyDescent="0.2">
      <c r="C761" s="4"/>
      <c r="D761" s="1"/>
    </row>
    <row r="762" spans="3:4" ht="12.75" x14ac:dyDescent="0.2">
      <c r="C762" s="4"/>
      <c r="D762" s="1"/>
    </row>
    <row r="763" spans="3:4" ht="12.75" x14ac:dyDescent="0.2">
      <c r="C763" s="4"/>
      <c r="D763" s="1"/>
    </row>
    <row r="764" spans="3:4" ht="12.75" x14ac:dyDescent="0.2">
      <c r="C764" s="4"/>
      <c r="D764" s="1"/>
    </row>
    <row r="765" spans="3:4" ht="12.75" x14ac:dyDescent="0.2">
      <c r="C765" s="4"/>
      <c r="D765" s="1"/>
    </row>
    <row r="766" spans="3:4" ht="12.75" x14ac:dyDescent="0.2">
      <c r="C766" s="4"/>
      <c r="D766" s="1"/>
    </row>
    <row r="767" spans="3:4" ht="12.75" x14ac:dyDescent="0.2">
      <c r="C767" s="4"/>
      <c r="D767" s="1"/>
    </row>
    <row r="768" spans="3:4" ht="12.75" x14ac:dyDescent="0.2">
      <c r="C768" s="4"/>
      <c r="D768" s="1"/>
    </row>
    <row r="769" spans="3:4" ht="12.75" x14ac:dyDescent="0.2">
      <c r="C769" s="4"/>
      <c r="D769" s="1"/>
    </row>
    <row r="770" spans="3:4" ht="12.75" x14ac:dyDescent="0.2">
      <c r="C770" s="4"/>
      <c r="D770" s="1"/>
    </row>
    <row r="771" spans="3:4" ht="12.75" x14ac:dyDescent="0.2">
      <c r="C771" s="4"/>
      <c r="D771" s="1"/>
    </row>
    <row r="772" spans="3:4" ht="12.75" x14ac:dyDescent="0.2">
      <c r="C772" s="4"/>
      <c r="D772" s="1"/>
    </row>
    <row r="773" spans="3:4" ht="12.75" x14ac:dyDescent="0.2">
      <c r="C773" s="4"/>
      <c r="D773" s="1"/>
    </row>
    <row r="774" spans="3:4" ht="12.75" x14ac:dyDescent="0.2">
      <c r="C774" s="4"/>
      <c r="D774" s="1"/>
    </row>
    <row r="775" spans="3:4" ht="12.75" x14ac:dyDescent="0.2">
      <c r="C775" s="4"/>
      <c r="D775" s="1"/>
    </row>
    <row r="776" spans="3:4" ht="12.75" x14ac:dyDescent="0.2">
      <c r="C776" s="4"/>
      <c r="D776" s="1"/>
    </row>
    <row r="777" spans="3:4" ht="12.75" x14ac:dyDescent="0.2">
      <c r="C777" s="4"/>
      <c r="D777" s="1"/>
    </row>
    <row r="778" spans="3:4" ht="12.75" x14ac:dyDescent="0.2">
      <c r="C778" s="4"/>
      <c r="D778" s="1"/>
    </row>
    <row r="779" spans="3:4" ht="12.75" x14ac:dyDescent="0.2">
      <c r="C779" s="4"/>
      <c r="D779" s="1"/>
    </row>
    <row r="780" spans="3:4" ht="12.75" x14ac:dyDescent="0.2">
      <c r="C780" s="4"/>
      <c r="D780" s="1"/>
    </row>
    <row r="781" spans="3:4" ht="12.75" x14ac:dyDescent="0.2">
      <c r="C781" s="4"/>
      <c r="D781" s="1"/>
    </row>
    <row r="782" spans="3:4" ht="12.75" x14ac:dyDescent="0.2">
      <c r="C782" s="4"/>
      <c r="D782" s="1"/>
    </row>
    <row r="783" spans="3:4" ht="12.75" x14ac:dyDescent="0.2">
      <c r="C783" s="4"/>
      <c r="D783" s="1"/>
    </row>
    <row r="784" spans="3:4" ht="12.75" x14ac:dyDescent="0.2">
      <c r="C784" s="4"/>
      <c r="D784" s="1"/>
    </row>
    <row r="785" spans="3:4" ht="12.75" x14ac:dyDescent="0.2">
      <c r="C785" s="4"/>
      <c r="D785" s="1"/>
    </row>
    <row r="786" spans="3:4" ht="12.75" x14ac:dyDescent="0.2">
      <c r="C786" s="4"/>
      <c r="D786" s="1"/>
    </row>
    <row r="787" spans="3:4" ht="12.75" x14ac:dyDescent="0.2">
      <c r="C787" s="4"/>
      <c r="D787" s="1"/>
    </row>
    <row r="788" spans="3:4" ht="12.75" x14ac:dyDescent="0.2">
      <c r="C788" s="4"/>
      <c r="D788" s="1"/>
    </row>
    <row r="789" spans="3:4" ht="12.75" x14ac:dyDescent="0.2">
      <c r="C789" s="4"/>
      <c r="D789" s="1"/>
    </row>
    <row r="790" spans="3:4" ht="12.75" x14ac:dyDescent="0.2">
      <c r="C790" s="4"/>
      <c r="D790" s="1"/>
    </row>
    <row r="791" spans="3:4" ht="12.75" x14ac:dyDescent="0.2">
      <c r="C791" s="4"/>
      <c r="D791" s="1"/>
    </row>
    <row r="792" spans="3:4" ht="12.75" x14ac:dyDescent="0.2">
      <c r="C792" s="4"/>
      <c r="D792" s="1"/>
    </row>
    <row r="793" spans="3:4" ht="12.75" x14ac:dyDescent="0.2">
      <c r="C793" s="4"/>
      <c r="D793" s="1"/>
    </row>
    <row r="794" spans="3:4" ht="12.75" x14ac:dyDescent="0.2">
      <c r="C794" s="4"/>
      <c r="D794" s="1"/>
    </row>
    <row r="795" spans="3:4" ht="12.75" x14ac:dyDescent="0.2">
      <c r="C795" s="4"/>
      <c r="D795" s="1"/>
    </row>
    <row r="796" spans="3:4" ht="12.75" x14ac:dyDescent="0.2">
      <c r="C796" s="4"/>
      <c r="D796" s="1"/>
    </row>
    <row r="797" spans="3:4" ht="12.75" x14ac:dyDescent="0.2">
      <c r="C797" s="4"/>
      <c r="D797" s="1"/>
    </row>
    <row r="798" spans="3:4" ht="12.75" x14ac:dyDescent="0.2">
      <c r="C798" s="4"/>
      <c r="D798" s="1"/>
    </row>
    <row r="799" spans="3:4" ht="12.75" x14ac:dyDescent="0.2">
      <c r="C799" s="4"/>
      <c r="D799" s="1"/>
    </row>
    <row r="800" spans="3:4" ht="12.75" x14ac:dyDescent="0.2">
      <c r="C800" s="4"/>
      <c r="D800" s="1"/>
    </row>
    <row r="801" spans="3:4" ht="12.75" x14ac:dyDescent="0.2">
      <c r="C801" s="4"/>
      <c r="D801" s="1"/>
    </row>
    <row r="802" spans="3:4" ht="12.75" x14ac:dyDescent="0.2">
      <c r="C802" s="4"/>
      <c r="D802" s="1"/>
    </row>
    <row r="803" spans="3:4" ht="12.75" x14ac:dyDescent="0.2">
      <c r="C803" s="4"/>
      <c r="D803" s="1"/>
    </row>
    <row r="804" spans="3:4" ht="12.75" x14ac:dyDescent="0.2">
      <c r="C804" s="4"/>
      <c r="D804" s="1"/>
    </row>
    <row r="805" spans="3:4" ht="12.75" x14ac:dyDescent="0.2">
      <c r="C805" s="4"/>
      <c r="D805" s="1"/>
    </row>
    <row r="806" spans="3:4" ht="12.75" x14ac:dyDescent="0.2">
      <c r="C806" s="4"/>
      <c r="D806" s="1"/>
    </row>
    <row r="807" spans="3:4" ht="12.75" x14ac:dyDescent="0.2">
      <c r="C807" s="4"/>
      <c r="D807" s="1"/>
    </row>
    <row r="808" spans="3:4" ht="12.75" x14ac:dyDescent="0.2">
      <c r="C808" s="4"/>
      <c r="D808" s="1"/>
    </row>
    <row r="809" spans="3:4" ht="12.75" x14ac:dyDescent="0.2">
      <c r="C809" s="4"/>
      <c r="D809" s="1"/>
    </row>
    <row r="810" spans="3:4" ht="12.75" x14ac:dyDescent="0.2">
      <c r="C810" s="4"/>
      <c r="D810" s="1"/>
    </row>
    <row r="811" spans="3:4" ht="12.75" x14ac:dyDescent="0.2">
      <c r="C811" s="4"/>
      <c r="D811" s="1"/>
    </row>
    <row r="812" spans="3:4" ht="12.75" x14ac:dyDescent="0.2">
      <c r="C812" s="4"/>
      <c r="D812" s="1"/>
    </row>
    <row r="813" spans="3:4" ht="12.75" x14ac:dyDescent="0.2">
      <c r="C813" s="4"/>
      <c r="D813" s="1"/>
    </row>
    <row r="814" spans="3:4" ht="12.75" x14ac:dyDescent="0.2">
      <c r="C814" s="4"/>
      <c r="D814" s="1"/>
    </row>
    <row r="815" spans="3:4" ht="12.75" x14ac:dyDescent="0.2">
      <c r="C815" s="4"/>
      <c r="D815" s="1"/>
    </row>
    <row r="816" spans="3:4" ht="12.75" x14ac:dyDescent="0.2">
      <c r="C816" s="4"/>
      <c r="D816" s="1"/>
    </row>
    <row r="817" spans="3:4" ht="12.75" x14ac:dyDescent="0.2">
      <c r="C817" s="4"/>
      <c r="D817" s="1"/>
    </row>
    <row r="818" spans="3:4" ht="12.75" x14ac:dyDescent="0.2">
      <c r="C818" s="4"/>
      <c r="D818" s="1"/>
    </row>
    <row r="819" spans="3:4" ht="12.75" x14ac:dyDescent="0.2">
      <c r="C819" s="4"/>
      <c r="D819" s="1"/>
    </row>
    <row r="820" spans="3:4" ht="12.75" x14ac:dyDescent="0.2">
      <c r="C820" s="4"/>
      <c r="D820" s="1"/>
    </row>
    <row r="821" spans="3:4" ht="12.75" x14ac:dyDescent="0.2">
      <c r="C821" s="4"/>
      <c r="D821" s="1"/>
    </row>
    <row r="822" spans="3:4" ht="12.75" x14ac:dyDescent="0.2">
      <c r="C822" s="4"/>
      <c r="D822" s="1"/>
    </row>
    <row r="823" spans="3:4" ht="12.75" x14ac:dyDescent="0.2">
      <c r="C823" s="4"/>
      <c r="D823" s="1"/>
    </row>
    <row r="824" spans="3:4" ht="12.75" x14ac:dyDescent="0.2">
      <c r="C824" s="4"/>
      <c r="D824" s="1"/>
    </row>
    <row r="825" spans="3:4" ht="12.75" x14ac:dyDescent="0.2">
      <c r="C825" s="4"/>
      <c r="D825" s="1"/>
    </row>
    <row r="826" spans="3:4" ht="12.75" x14ac:dyDescent="0.2">
      <c r="C826" s="4"/>
      <c r="D826" s="1"/>
    </row>
    <row r="827" spans="3:4" ht="12.75" x14ac:dyDescent="0.2">
      <c r="C827" s="4"/>
      <c r="D827" s="1"/>
    </row>
    <row r="828" spans="3:4" ht="12.75" x14ac:dyDescent="0.2">
      <c r="C828" s="4"/>
      <c r="D828" s="1"/>
    </row>
    <row r="829" spans="3:4" ht="12.75" x14ac:dyDescent="0.2">
      <c r="C829" s="4"/>
      <c r="D829" s="1"/>
    </row>
    <row r="830" spans="3:4" ht="12.75" x14ac:dyDescent="0.2">
      <c r="C830" s="4"/>
      <c r="D830" s="1"/>
    </row>
    <row r="831" spans="3:4" ht="12.75" x14ac:dyDescent="0.2">
      <c r="C831" s="4"/>
      <c r="D831" s="1"/>
    </row>
    <row r="832" spans="3:4" ht="12.75" x14ac:dyDescent="0.2">
      <c r="C832" s="4"/>
      <c r="D832" s="1"/>
    </row>
    <row r="833" spans="3:4" ht="12.75" x14ac:dyDescent="0.2">
      <c r="C833" s="4"/>
      <c r="D833" s="1"/>
    </row>
    <row r="834" spans="3:4" ht="12.75" x14ac:dyDescent="0.2">
      <c r="C834" s="4"/>
      <c r="D834" s="1"/>
    </row>
    <row r="835" spans="3:4" ht="12.75" x14ac:dyDescent="0.2">
      <c r="C835" s="4"/>
      <c r="D835" s="1"/>
    </row>
    <row r="836" spans="3:4" ht="12.75" x14ac:dyDescent="0.2">
      <c r="C836" s="4"/>
      <c r="D836" s="1"/>
    </row>
    <row r="837" spans="3:4" ht="12.75" x14ac:dyDescent="0.2">
      <c r="C837" s="4"/>
      <c r="D837" s="1"/>
    </row>
    <row r="838" spans="3:4" ht="12.75" x14ac:dyDescent="0.2">
      <c r="C838" s="4"/>
      <c r="D838" s="1"/>
    </row>
    <row r="839" spans="3:4" ht="12.75" x14ac:dyDescent="0.2">
      <c r="C839" s="4"/>
      <c r="D839" s="1"/>
    </row>
    <row r="840" spans="3:4" ht="12.75" x14ac:dyDescent="0.2">
      <c r="C840" s="4"/>
      <c r="D840" s="1"/>
    </row>
    <row r="841" spans="3:4" ht="12.75" x14ac:dyDescent="0.2">
      <c r="C841" s="4"/>
      <c r="D841" s="1"/>
    </row>
    <row r="842" spans="3:4" ht="12.75" x14ac:dyDescent="0.2">
      <c r="C842" s="4"/>
      <c r="D842" s="1"/>
    </row>
    <row r="843" spans="3:4" ht="12.75" x14ac:dyDescent="0.2">
      <c r="C843" s="4"/>
      <c r="D843" s="1"/>
    </row>
    <row r="844" spans="3:4" ht="12.75" x14ac:dyDescent="0.2">
      <c r="C844" s="4"/>
      <c r="D844" s="1"/>
    </row>
    <row r="845" spans="3:4" ht="12.75" x14ac:dyDescent="0.2">
      <c r="C845" s="4"/>
      <c r="D845" s="1"/>
    </row>
    <row r="846" spans="3:4" ht="12.75" x14ac:dyDescent="0.2">
      <c r="C846" s="4"/>
      <c r="D846" s="1"/>
    </row>
    <row r="847" spans="3:4" ht="12.75" x14ac:dyDescent="0.2">
      <c r="C847" s="4"/>
      <c r="D847" s="1"/>
    </row>
    <row r="848" spans="3:4" ht="12.75" x14ac:dyDescent="0.2">
      <c r="C848" s="4"/>
      <c r="D848" s="1"/>
    </row>
    <row r="849" spans="3:4" ht="12.75" x14ac:dyDescent="0.2">
      <c r="C849" s="4"/>
      <c r="D849" s="1"/>
    </row>
    <row r="850" spans="3:4" ht="12.75" x14ac:dyDescent="0.2">
      <c r="C850" s="4"/>
      <c r="D850" s="1"/>
    </row>
    <row r="851" spans="3:4" ht="12.75" x14ac:dyDescent="0.2">
      <c r="C851" s="4"/>
      <c r="D851" s="1"/>
    </row>
    <row r="852" spans="3:4" ht="12.75" x14ac:dyDescent="0.2">
      <c r="C852" s="4"/>
      <c r="D852" s="1"/>
    </row>
    <row r="853" spans="3:4" ht="12.75" x14ac:dyDescent="0.2">
      <c r="C853" s="4"/>
      <c r="D853" s="1"/>
    </row>
    <row r="854" spans="3:4" ht="12.75" x14ac:dyDescent="0.2">
      <c r="C854" s="4"/>
      <c r="D854" s="1"/>
    </row>
    <row r="855" spans="3:4" ht="12.75" x14ac:dyDescent="0.2">
      <c r="C855" s="4"/>
      <c r="D855" s="1"/>
    </row>
    <row r="856" spans="3:4" ht="12.75" x14ac:dyDescent="0.2">
      <c r="C856" s="4"/>
      <c r="D856" s="1"/>
    </row>
    <row r="857" spans="3:4" ht="12.75" x14ac:dyDescent="0.2">
      <c r="C857" s="4"/>
      <c r="D857" s="1"/>
    </row>
    <row r="858" spans="3:4" ht="12.75" x14ac:dyDescent="0.2">
      <c r="C858" s="4"/>
      <c r="D858" s="1"/>
    </row>
    <row r="859" spans="3:4" ht="12.75" x14ac:dyDescent="0.2">
      <c r="C859" s="4"/>
      <c r="D859" s="1"/>
    </row>
    <row r="860" spans="3:4" ht="12.75" x14ac:dyDescent="0.2">
      <c r="C860" s="4"/>
      <c r="D860" s="1"/>
    </row>
    <row r="861" spans="3:4" ht="12.75" x14ac:dyDescent="0.2">
      <c r="C861" s="4"/>
      <c r="D861" s="1"/>
    </row>
    <row r="862" spans="3:4" ht="12.75" x14ac:dyDescent="0.2">
      <c r="C862" s="4"/>
      <c r="D862" s="1"/>
    </row>
    <row r="863" spans="3:4" ht="12.75" x14ac:dyDescent="0.2">
      <c r="C863" s="4"/>
      <c r="D863" s="1"/>
    </row>
    <row r="864" spans="3:4" ht="12.75" x14ac:dyDescent="0.2">
      <c r="C864" s="4"/>
      <c r="D864" s="1"/>
    </row>
    <row r="865" spans="3:4" ht="12.75" x14ac:dyDescent="0.2">
      <c r="C865" s="4"/>
      <c r="D865" s="1"/>
    </row>
    <row r="866" spans="3:4" ht="12.75" x14ac:dyDescent="0.2">
      <c r="C866" s="4"/>
      <c r="D866" s="1"/>
    </row>
    <row r="867" spans="3:4" ht="12.75" x14ac:dyDescent="0.2">
      <c r="C867" s="4"/>
      <c r="D867" s="1"/>
    </row>
    <row r="868" spans="3:4" ht="12.75" x14ac:dyDescent="0.2">
      <c r="C868" s="4"/>
      <c r="D868" s="1"/>
    </row>
    <row r="869" spans="3:4" ht="12.75" x14ac:dyDescent="0.2">
      <c r="C869" s="4"/>
      <c r="D869" s="1"/>
    </row>
    <row r="870" spans="3:4" ht="12.75" x14ac:dyDescent="0.2">
      <c r="C870" s="4"/>
      <c r="D870" s="1"/>
    </row>
    <row r="871" spans="3:4" ht="12.75" x14ac:dyDescent="0.2">
      <c r="C871" s="4"/>
      <c r="D871" s="1"/>
    </row>
    <row r="872" spans="3:4" ht="12.75" x14ac:dyDescent="0.2">
      <c r="C872" s="4"/>
      <c r="D872" s="1"/>
    </row>
    <row r="873" spans="3:4" ht="12.75" x14ac:dyDescent="0.2">
      <c r="C873" s="4"/>
      <c r="D873" s="1"/>
    </row>
    <row r="874" spans="3:4" ht="12.75" x14ac:dyDescent="0.2">
      <c r="C874" s="4"/>
      <c r="D874" s="1"/>
    </row>
    <row r="875" spans="3:4" ht="12.75" x14ac:dyDescent="0.2">
      <c r="C875" s="4"/>
      <c r="D875" s="1"/>
    </row>
    <row r="876" spans="3:4" ht="12.75" x14ac:dyDescent="0.2">
      <c r="C876" s="4"/>
      <c r="D876" s="1"/>
    </row>
    <row r="877" spans="3:4" ht="12.75" x14ac:dyDescent="0.2">
      <c r="C877" s="4"/>
      <c r="D877" s="1"/>
    </row>
    <row r="878" spans="3:4" ht="12.75" x14ac:dyDescent="0.2">
      <c r="C878" s="4"/>
      <c r="D878" s="1"/>
    </row>
    <row r="879" spans="3:4" ht="12.75" x14ac:dyDescent="0.2">
      <c r="C879" s="4"/>
      <c r="D879" s="1"/>
    </row>
    <row r="880" spans="3:4" ht="12.75" x14ac:dyDescent="0.2">
      <c r="C880" s="4"/>
      <c r="D880" s="1"/>
    </row>
    <row r="881" spans="3:4" ht="12.75" x14ac:dyDescent="0.2">
      <c r="C881" s="4"/>
      <c r="D881" s="1"/>
    </row>
    <row r="882" spans="3:4" ht="12.75" x14ac:dyDescent="0.2">
      <c r="C882" s="4"/>
      <c r="D882" s="1"/>
    </row>
    <row r="883" spans="3:4" ht="12.75" x14ac:dyDescent="0.2">
      <c r="C883" s="4"/>
      <c r="D883" s="1"/>
    </row>
    <row r="884" spans="3:4" ht="12.75" x14ac:dyDescent="0.2">
      <c r="C884" s="4"/>
      <c r="D884" s="1"/>
    </row>
    <row r="885" spans="3:4" ht="12.75" x14ac:dyDescent="0.2">
      <c r="C885" s="4"/>
      <c r="D885" s="1"/>
    </row>
    <row r="886" spans="3:4" ht="12.75" x14ac:dyDescent="0.2">
      <c r="C886" s="4"/>
      <c r="D886" s="1"/>
    </row>
    <row r="887" spans="3:4" ht="12.75" x14ac:dyDescent="0.2">
      <c r="C887" s="4"/>
      <c r="D887" s="1"/>
    </row>
    <row r="888" spans="3:4" ht="12.75" x14ac:dyDescent="0.2">
      <c r="C888" s="4"/>
      <c r="D888" s="1"/>
    </row>
    <row r="889" spans="3:4" ht="12.75" x14ac:dyDescent="0.2">
      <c r="C889" s="4"/>
      <c r="D889" s="1"/>
    </row>
    <row r="890" spans="3:4" ht="12.75" x14ac:dyDescent="0.2">
      <c r="C890" s="4"/>
      <c r="D890" s="1"/>
    </row>
    <row r="891" spans="3:4" ht="12.75" x14ac:dyDescent="0.2">
      <c r="C891" s="4"/>
      <c r="D891" s="1"/>
    </row>
    <row r="892" spans="3:4" ht="12.75" x14ac:dyDescent="0.2">
      <c r="C892" s="4"/>
      <c r="D892" s="1"/>
    </row>
    <row r="893" spans="3:4" ht="12.75" x14ac:dyDescent="0.2">
      <c r="C893" s="4"/>
      <c r="D893" s="1"/>
    </row>
    <row r="894" spans="3:4" ht="12.75" x14ac:dyDescent="0.2">
      <c r="C894" s="4"/>
      <c r="D894" s="1"/>
    </row>
    <row r="895" spans="3:4" ht="12.75" x14ac:dyDescent="0.2">
      <c r="C895" s="4"/>
      <c r="D895" s="1"/>
    </row>
    <row r="896" spans="3:4" ht="12.75" x14ac:dyDescent="0.2">
      <c r="C896" s="4"/>
      <c r="D896" s="1"/>
    </row>
    <row r="897" spans="3:4" ht="12.75" x14ac:dyDescent="0.2">
      <c r="C897" s="4"/>
      <c r="D897" s="1"/>
    </row>
    <row r="898" spans="3:4" ht="12.75" x14ac:dyDescent="0.2">
      <c r="C898" s="4"/>
      <c r="D898" s="1"/>
    </row>
    <row r="899" spans="3:4" ht="12.75" x14ac:dyDescent="0.2">
      <c r="C899" s="4"/>
      <c r="D899" s="1"/>
    </row>
    <row r="900" spans="3:4" ht="12.75" x14ac:dyDescent="0.2">
      <c r="C900" s="4"/>
      <c r="D900" s="1"/>
    </row>
    <row r="901" spans="3:4" ht="12.75" x14ac:dyDescent="0.2">
      <c r="C901" s="4"/>
      <c r="D901" s="1"/>
    </row>
    <row r="902" spans="3:4" ht="12.75" x14ac:dyDescent="0.2">
      <c r="C902" s="4"/>
      <c r="D902" s="1"/>
    </row>
    <row r="903" spans="3:4" ht="12.75" x14ac:dyDescent="0.2">
      <c r="C903" s="4"/>
      <c r="D903" s="1"/>
    </row>
    <row r="904" spans="3:4" ht="12.75" x14ac:dyDescent="0.2">
      <c r="C904" s="4"/>
      <c r="D904" s="1"/>
    </row>
    <row r="905" spans="3:4" ht="12.75" x14ac:dyDescent="0.2">
      <c r="C905" s="4"/>
      <c r="D905" s="1"/>
    </row>
    <row r="906" spans="3:4" ht="12.75" x14ac:dyDescent="0.2">
      <c r="C906" s="4"/>
      <c r="D906" s="1"/>
    </row>
    <row r="907" spans="3:4" ht="12.75" x14ac:dyDescent="0.2">
      <c r="C907" s="4"/>
      <c r="D907" s="1"/>
    </row>
    <row r="908" spans="3:4" ht="12.75" x14ac:dyDescent="0.2">
      <c r="C908" s="4"/>
      <c r="D908" s="1"/>
    </row>
    <row r="909" spans="3:4" ht="12.75" x14ac:dyDescent="0.2">
      <c r="C909" s="4"/>
      <c r="D909" s="1"/>
    </row>
    <row r="910" spans="3:4" ht="12.75" x14ac:dyDescent="0.2">
      <c r="C910" s="4"/>
      <c r="D910" s="1"/>
    </row>
    <row r="911" spans="3:4" ht="12.75" x14ac:dyDescent="0.2">
      <c r="C911" s="4"/>
      <c r="D911" s="1"/>
    </row>
    <row r="912" spans="3:4" ht="12.75" x14ac:dyDescent="0.2">
      <c r="C912" s="4"/>
      <c r="D912" s="1"/>
    </row>
    <row r="913" spans="3:4" ht="12.75" x14ac:dyDescent="0.2">
      <c r="C913" s="4"/>
      <c r="D913" s="1"/>
    </row>
    <row r="914" spans="3:4" ht="12.75" x14ac:dyDescent="0.2">
      <c r="C914" s="4"/>
      <c r="D914" s="1"/>
    </row>
    <row r="915" spans="3:4" ht="12.75" x14ac:dyDescent="0.2">
      <c r="C915" s="4"/>
      <c r="D915" s="1"/>
    </row>
    <row r="916" spans="3:4" ht="12.75" x14ac:dyDescent="0.2">
      <c r="C916" s="4"/>
      <c r="D916" s="1"/>
    </row>
    <row r="917" spans="3:4" ht="12.75" x14ac:dyDescent="0.2">
      <c r="C917" s="4"/>
      <c r="D917" s="1"/>
    </row>
    <row r="918" spans="3:4" ht="12.75" x14ac:dyDescent="0.2">
      <c r="C918" s="4"/>
      <c r="D918" s="1"/>
    </row>
    <row r="919" spans="3:4" ht="12.75" x14ac:dyDescent="0.2">
      <c r="C919" s="4"/>
      <c r="D919" s="1"/>
    </row>
    <row r="920" spans="3:4" ht="12.75" x14ac:dyDescent="0.2">
      <c r="C920" s="4"/>
      <c r="D920" s="1"/>
    </row>
    <row r="921" spans="3:4" ht="12.75" x14ac:dyDescent="0.2">
      <c r="C921" s="4"/>
      <c r="D921" s="1"/>
    </row>
    <row r="922" spans="3:4" ht="12.75" x14ac:dyDescent="0.2">
      <c r="C922" s="4"/>
      <c r="D922" s="1"/>
    </row>
    <row r="923" spans="3:4" ht="12.75" x14ac:dyDescent="0.2">
      <c r="C923" s="4"/>
      <c r="D923" s="1"/>
    </row>
    <row r="924" spans="3:4" ht="12.75" x14ac:dyDescent="0.2">
      <c r="C924" s="4"/>
      <c r="D924" s="1"/>
    </row>
    <row r="925" spans="3:4" ht="12.75" x14ac:dyDescent="0.2">
      <c r="C925" s="4"/>
      <c r="D925" s="1"/>
    </row>
    <row r="926" spans="3:4" ht="12.75" x14ac:dyDescent="0.2">
      <c r="C926" s="4"/>
      <c r="D926" s="1"/>
    </row>
    <row r="927" spans="3:4" ht="12.75" x14ac:dyDescent="0.2">
      <c r="C927" s="4"/>
      <c r="D927" s="1"/>
    </row>
    <row r="928" spans="3:4" ht="12.75" x14ac:dyDescent="0.2">
      <c r="C928" s="4"/>
      <c r="D928" s="1"/>
    </row>
    <row r="929" spans="3:4" ht="12.75" x14ac:dyDescent="0.2">
      <c r="C929" s="4"/>
      <c r="D929" s="1"/>
    </row>
    <row r="930" spans="3:4" ht="12.75" x14ac:dyDescent="0.2">
      <c r="C930" s="4"/>
      <c r="D930" s="1"/>
    </row>
    <row r="931" spans="3:4" ht="12.75" x14ac:dyDescent="0.2">
      <c r="C931" s="4"/>
      <c r="D931" s="1"/>
    </row>
    <row r="932" spans="3:4" ht="12.75" x14ac:dyDescent="0.2">
      <c r="C932" s="4"/>
      <c r="D932" s="1"/>
    </row>
    <row r="933" spans="3:4" ht="12.75" x14ac:dyDescent="0.2">
      <c r="C933" s="4"/>
      <c r="D933" s="1"/>
    </row>
    <row r="934" spans="3:4" ht="12.75" x14ac:dyDescent="0.2">
      <c r="C934" s="4"/>
      <c r="D934" s="1"/>
    </row>
    <row r="935" spans="3:4" ht="12.75" x14ac:dyDescent="0.2">
      <c r="C935" s="4"/>
      <c r="D935" s="1"/>
    </row>
    <row r="936" spans="3:4" ht="12.75" x14ac:dyDescent="0.2">
      <c r="C936" s="4"/>
      <c r="D936" s="1"/>
    </row>
    <row r="937" spans="3:4" ht="12.75" x14ac:dyDescent="0.2">
      <c r="C937" s="4"/>
      <c r="D937" s="1"/>
    </row>
    <row r="938" spans="3:4" ht="12.75" x14ac:dyDescent="0.2">
      <c r="C938" s="4"/>
      <c r="D938" s="1"/>
    </row>
    <row r="939" spans="3:4" ht="12.75" x14ac:dyDescent="0.2">
      <c r="C939" s="4"/>
      <c r="D939" s="1"/>
    </row>
    <row r="940" spans="3:4" ht="12.75" x14ac:dyDescent="0.2">
      <c r="C940" s="4"/>
      <c r="D940" s="1"/>
    </row>
    <row r="941" spans="3:4" ht="12.75" x14ac:dyDescent="0.2">
      <c r="C941" s="4"/>
      <c r="D941" s="1"/>
    </row>
    <row r="942" spans="3:4" ht="12.75" x14ac:dyDescent="0.2">
      <c r="C942" s="4"/>
      <c r="D942" s="1"/>
    </row>
    <row r="943" spans="3:4" ht="12.75" x14ac:dyDescent="0.2">
      <c r="C943" s="4"/>
      <c r="D943" s="1"/>
    </row>
    <row r="944" spans="3:4" ht="12.75" x14ac:dyDescent="0.2">
      <c r="C944" s="4"/>
      <c r="D944" s="1"/>
    </row>
    <row r="945" spans="3:4" ht="12.75" x14ac:dyDescent="0.2">
      <c r="C945" s="4"/>
      <c r="D945" s="1"/>
    </row>
    <row r="946" spans="3:4" ht="12.75" x14ac:dyDescent="0.2">
      <c r="C946" s="4"/>
      <c r="D946" s="1"/>
    </row>
    <row r="947" spans="3:4" ht="12.75" x14ac:dyDescent="0.2">
      <c r="C947" s="4"/>
      <c r="D947" s="1"/>
    </row>
    <row r="948" spans="3:4" ht="12.75" x14ac:dyDescent="0.2">
      <c r="C948" s="4"/>
      <c r="D948" s="1"/>
    </row>
    <row r="949" spans="3:4" ht="12.75" x14ac:dyDescent="0.2">
      <c r="C949" s="4"/>
      <c r="D949" s="1"/>
    </row>
    <row r="950" spans="3:4" ht="12.75" x14ac:dyDescent="0.2">
      <c r="C950" s="4"/>
      <c r="D950" s="1"/>
    </row>
    <row r="951" spans="3:4" ht="12.75" x14ac:dyDescent="0.2">
      <c r="C951" s="4"/>
      <c r="D951" s="1"/>
    </row>
    <row r="952" spans="3:4" ht="12.75" x14ac:dyDescent="0.2">
      <c r="C952" s="4"/>
      <c r="D952" s="1"/>
    </row>
    <row r="953" spans="3:4" ht="12.75" x14ac:dyDescent="0.2">
      <c r="C953" s="4"/>
      <c r="D953" s="1"/>
    </row>
    <row r="954" spans="3:4" ht="12.75" x14ac:dyDescent="0.2">
      <c r="C954" s="4"/>
      <c r="D954" s="1"/>
    </row>
    <row r="955" spans="3:4" ht="12.75" x14ac:dyDescent="0.2">
      <c r="C955" s="4"/>
      <c r="D955" s="1"/>
    </row>
    <row r="956" spans="3:4" ht="12.75" x14ac:dyDescent="0.2">
      <c r="C956" s="4"/>
      <c r="D956" s="1"/>
    </row>
    <row r="957" spans="3:4" ht="12.75" x14ac:dyDescent="0.2">
      <c r="C957" s="4"/>
      <c r="D957" s="1"/>
    </row>
    <row r="958" spans="3:4" ht="12.75" x14ac:dyDescent="0.2">
      <c r="C958" s="4"/>
      <c r="D958" s="1"/>
    </row>
    <row r="959" spans="3:4" ht="12.75" x14ac:dyDescent="0.2">
      <c r="C959" s="4"/>
      <c r="D959" s="1"/>
    </row>
    <row r="960" spans="3:4" ht="12.75" x14ac:dyDescent="0.2">
      <c r="C960" s="4"/>
      <c r="D960" s="1"/>
    </row>
    <row r="961" spans="3:4" ht="12.75" x14ac:dyDescent="0.2">
      <c r="C961" s="4"/>
      <c r="D961" s="1"/>
    </row>
    <row r="962" spans="3:4" ht="12.75" x14ac:dyDescent="0.2">
      <c r="C962" s="4"/>
      <c r="D962" s="1"/>
    </row>
    <row r="963" spans="3:4" ht="12.75" x14ac:dyDescent="0.2">
      <c r="C963" s="4"/>
      <c r="D963" s="1"/>
    </row>
    <row r="964" spans="3:4" ht="12.75" x14ac:dyDescent="0.2">
      <c r="C964" s="4"/>
      <c r="D964" s="1"/>
    </row>
    <row r="965" spans="3:4" ht="12.75" x14ac:dyDescent="0.2">
      <c r="C965" s="4"/>
      <c r="D965" s="1"/>
    </row>
    <row r="966" spans="3:4" ht="12.75" x14ac:dyDescent="0.2">
      <c r="C966" s="4"/>
      <c r="D966" s="1"/>
    </row>
    <row r="967" spans="3:4" ht="12.75" x14ac:dyDescent="0.2">
      <c r="C967" s="4"/>
      <c r="D967" s="1"/>
    </row>
    <row r="968" spans="3:4" ht="12.75" x14ac:dyDescent="0.2">
      <c r="C968" s="4"/>
      <c r="D968" s="1"/>
    </row>
    <row r="969" spans="3:4" ht="12.75" x14ac:dyDescent="0.2">
      <c r="C969" s="4"/>
      <c r="D969" s="1"/>
    </row>
    <row r="970" spans="3:4" ht="12.75" x14ac:dyDescent="0.2">
      <c r="C970" s="4"/>
      <c r="D970" s="1"/>
    </row>
    <row r="971" spans="3:4" ht="12.75" x14ac:dyDescent="0.2">
      <c r="C971" s="4"/>
      <c r="D971" s="1"/>
    </row>
    <row r="972" spans="3:4" ht="12.75" x14ac:dyDescent="0.2">
      <c r="C972" s="4"/>
      <c r="D972" s="1"/>
    </row>
    <row r="973" spans="3:4" ht="12.75" x14ac:dyDescent="0.2">
      <c r="C973" s="4"/>
      <c r="D973" s="1"/>
    </row>
    <row r="974" spans="3:4" ht="12.75" x14ac:dyDescent="0.2">
      <c r="C974" s="4"/>
      <c r="D974" s="1"/>
    </row>
    <row r="975" spans="3:4" ht="12.75" x14ac:dyDescent="0.2">
      <c r="C975" s="4"/>
      <c r="D975" s="1"/>
    </row>
    <row r="976" spans="3:4" ht="12.75" x14ac:dyDescent="0.2">
      <c r="C976" s="4"/>
      <c r="D976" s="1"/>
    </row>
    <row r="977" spans="3:4" ht="12.75" x14ac:dyDescent="0.2">
      <c r="C977" s="4"/>
      <c r="D977" s="1"/>
    </row>
    <row r="978" spans="3:4" ht="12.75" x14ac:dyDescent="0.2">
      <c r="C978" s="4"/>
      <c r="D978" s="1"/>
    </row>
    <row r="979" spans="3:4" ht="12.75" x14ac:dyDescent="0.2">
      <c r="C979" s="4"/>
      <c r="D979" s="1"/>
    </row>
    <row r="980" spans="3:4" ht="12.75" x14ac:dyDescent="0.2">
      <c r="C980" s="4"/>
      <c r="D980" s="1"/>
    </row>
    <row r="981" spans="3:4" ht="12.75" x14ac:dyDescent="0.2">
      <c r="C981" s="4"/>
      <c r="D981" s="1"/>
    </row>
    <row r="982" spans="3:4" ht="12.75" x14ac:dyDescent="0.2">
      <c r="C982" s="4"/>
      <c r="D982" s="1"/>
    </row>
    <row r="983" spans="3:4" ht="12.75" x14ac:dyDescent="0.2">
      <c r="C983" s="4"/>
      <c r="D983" s="1"/>
    </row>
    <row r="984" spans="3:4" ht="12.75" x14ac:dyDescent="0.2">
      <c r="C984" s="4"/>
      <c r="D984" s="1"/>
    </row>
    <row r="985" spans="3:4" ht="12.75" x14ac:dyDescent="0.2">
      <c r="C985" s="4"/>
      <c r="D985" s="1"/>
    </row>
    <row r="986" spans="3:4" ht="12.75" x14ac:dyDescent="0.2">
      <c r="C986" s="4"/>
      <c r="D986" s="1"/>
    </row>
    <row r="987" spans="3:4" ht="12.75" x14ac:dyDescent="0.2">
      <c r="C987" s="4"/>
      <c r="D987" s="1"/>
    </row>
    <row r="988" spans="3:4" ht="12.75" x14ac:dyDescent="0.2">
      <c r="C988" s="4"/>
      <c r="D988" s="1"/>
    </row>
    <row r="989" spans="3:4" ht="12.75" x14ac:dyDescent="0.2">
      <c r="C989" s="4"/>
      <c r="D989" s="1"/>
    </row>
    <row r="990" spans="3:4" ht="12.75" x14ac:dyDescent="0.2">
      <c r="C990" s="4"/>
      <c r="D990" s="1"/>
    </row>
    <row r="991" spans="3:4" ht="12.75" x14ac:dyDescent="0.2">
      <c r="C991" s="4"/>
      <c r="D991" s="1"/>
    </row>
    <row r="992" spans="3:4" ht="12.75" x14ac:dyDescent="0.2">
      <c r="C992" s="4"/>
      <c r="D992" s="1"/>
    </row>
    <row r="993" spans="3:4" ht="12.75" x14ac:dyDescent="0.2">
      <c r="C993" s="4"/>
      <c r="D993" s="1"/>
    </row>
    <row r="994" spans="3:4" ht="12.75" x14ac:dyDescent="0.2">
      <c r="C994" s="4"/>
      <c r="D994" s="1"/>
    </row>
    <row r="995" spans="3:4" ht="12.75" x14ac:dyDescent="0.2">
      <c r="C995" s="4"/>
      <c r="D995" s="1"/>
    </row>
    <row r="996" spans="3:4" ht="12.75" x14ac:dyDescent="0.2">
      <c r="C996" s="4"/>
      <c r="D996" s="1"/>
    </row>
    <row r="997" spans="3:4" ht="12.75" x14ac:dyDescent="0.2">
      <c r="C997" s="4"/>
      <c r="D997" s="1"/>
    </row>
    <row r="998" spans="3:4" ht="12.75" x14ac:dyDescent="0.2">
      <c r="C998" s="4"/>
      <c r="D998" s="1"/>
    </row>
    <row r="999" spans="3:4" ht="12.75" x14ac:dyDescent="0.2">
      <c r="C999" s="4"/>
      <c r="D999" s="1"/>
    </row>
    <row r="1000" spans="3:4" ht="12.75" x14ac:dyDescent="0.2">
      <c r="C1000" s="4"/>
      <c r="D1000" s="1"/>
    </row>
  </sheetData>
  <autoFilter ref="J3:L21"/>
  <mergeCells count="3">
    <mergeCell ref="B2:D2"/>
    <mergeCell ref="F2:H2"/>
    <mergeCell ref="J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L22"/>
  <sheetViews>
    <sheetView workbookViewId="0">
      <selection activeCell="I29" sqref="I29"/>
    </sheetView>
  </sheetViews>
  <sheetFormatPr defaultColWidth="14.42578125" defaultRowHeight="15.75" customHeight="1" x14ac:dyDescent="0.2"/>
  <cols>
    <col min="2" max="2" width="8.7109375" customWidth="1"/>
    <col min="3" max="3" width="39.42578125" customWidth="1"/>
    <col min="4" max="4" width="8.7109375" customWidth="1"/>
    <col min="6" max="6" width="8.7109375" customWidth="1"/>
    <col min="7" max="7" width="39.42578125" customWidth="1"/>
    <col min="8" max="8" width="8.7109375" customWidth="1"/>
    <col min="10" max="10" width="39.42578125" customWidth="1"/>
    <col min="11" max="12" width="8.7109375" customWidth="1"/>
  </cols>
  <sheetData>
    <row r="2" spans="2:12" x14ac:dyDescent="0.25">
      <c r="B2" s="222" t="s">
        <v>121</v>
      </c>
      <c r="C2" s="223"/>
      <c r="D2" s="224"/>
      <c r="F2" s="222" t="s">
        <v>124</v>
      </c>
      <c r="G2" s="223"/>
      <c r="H2" s="224"/>
      <c r="J2" s="222" t="s">
        <v>125</v>
      </c>
      <c r="K2" s="223"/>
      <c r="L2" s="224"/>
    </row>
    <row r="3" spans="2:12" ht="15.75" customHeight="1" x14ac:dyDescent="0.2">
      <c r="B3" s="11" t="s">
        <v>7</v>
      </c>
      <c r="C3" s="56" t="s">
        <v>2</v>
      </c>
      <c r="D3" s="15" t="s">
        <v>8</v>
      </c>
      <c r="F3" s="11" t="s">
        <v>7</v>
      </c>
      <c r="G3" s="56" t="s">
        <v>2</v>
      </c>
      <c r="H3" s="15" t="s">
        <v>8</v>
      </c>
      <c r="J3" s="8" t="s">
        <v>2</v>
      </c>
      <c r="K3" s="10" t="s">
        <v>8</v>
      </c>
      <c r="L3" s="12" t="s">
        <v>7</v>
      </c>
    </row>
    <row r="4" spans="2:12" ht="15.75" customHeight="1" x14ac:dyDescent="0.2">
      <c r="B4" s="18">
        <v>1</v>
      </c>
      <c r="C4" s="57" t="s">
        <v>27</v>
      </c>
      <c r="D4" s="58">
        <v>25</v>
      </c>
      <c r="F4" s="18">
        <v>1</v>
      </c>
      <c r="G4" s="57" t="s">
        <v>16</v>
      </c>
      <c r="H4" s="58">
        <v>48.77</v>
      </c>
      <c r="J4" s="13" t="s">
        <v>27</v>
      </c>
      <c r="K4" s="239">
        <f t="shared" ref="K4:K21" si="0">VLOOKUP(J4,$C$4:$D$21,2,0)+VLOOKUP(J4,$G$4:$H$21,2,0)</f>
        <v>70.03</v>
      </c>
      <c r="L4" s="66">
        <f t="shared" ref="L4:L21" si="1">RANK(K4,$K$4:$K$21)</f>
        <v>1</v>
      </c>
    </row>
    <row r="5" spans="2:12" ht="15.75" customHeight="1" x14ac:dyDescent="0.2">
      <c r="B5" s="30">
        <v>2</v>
      </c>
      <c r="C5" s="59" t="s">
        <v>22</v>
      </c>
      <c r="D5" s="43">
        <v>24</v>
      </c>
      <c r="F5" s="30">
        <v>2</v>
      </c>
      <c r="G5" s="59" t="s">
        <v>27</v>
      </c>
      <c r="H5" s="43">
        <v>45.03</v>
      </c>
      <c r="J5" s="19" t="s">
        <v>16</v>
      </c>
      <c r="K5" s="240">
        <f t="shared" si="0"/>
        <v>69.27000000000001</v>
      </c>
      <c r="L5" s="23">
        <f t="shared" si="1"/>
        <v>2</v>
      </c>
    </row>
    <row r="6" spans="2:12" ht="15.75" customHeight="1" x14ac:dyDescent="0.2">
      <c r="B6" s="30">
        <v>3</v>
      </c>
      <c r="C6" s="59" t="s">
        <v>38</v>
      </c>
      <c r="D6" s="43">
        <v>23</v>
      </c>
      <c r="F6" s="30">
        <v>3</v>
      </c>
      <c r="G6" s="59" t="s">
        <v>41</v>
      </c>
      <c r="H6" s="43">
        <v>41.5</v>
      </c>
      <c r="J6" s="19" t="s">
        <v>41</v>
      </c>
      <c r="K6" s="240">
        <f t="shared" si="0"/>
        <v>62</v>
      </c>
      <c r="L6" s="38">
        <f t="shared" si="1"/>
        <v>3</v>
      </c>
    </row>
    <row r="7" spans="2:12" ht="15.75" customHeight="1" x14ac:dyDescent="0.2">
      <c r="B7" s="30">
        <v>4</v>
      </c>
      <c r="C7" s="59" t="s">
        <v>47</v>
      </c>
      <c r="D7" s="43">
        <v>22</v>
      </c>
      <c r="F7" s="30">
        <v>4</v>
      </c>
      <c r="G7" s="59" t="s">
        <v>37</v>
      </c>
      <c r="H7" s="43">
        <v>35.92</v>
      </c>
      <c r="J7" s="19" t="s">
        <v>22</v>
      </c>
      <c r="K7" s="240">
        <f t="shared" si="0"/>
        <v>59.22</v>
      </c>
      <c r="L7" s="23">
        <f t="shared" si="1"/>
        <v>4</v>
      </c>
    </row>
    <row r="8" spans="2:12" ht="15.75" customHeight="1" x14ac:dyDescent="0.2">
      <c r="B8" s="39">
        <v>5</v>
      </c>
      <c r="C8" s="60" t="s">
        <v>16</v>
      </c>
      <c r="D8" s="46">
        <v>20.5</v>
      </c>
      <c r="F8" s="39">
        <v>5</v>
      </c>
      <c r="G8" s="60" t="s">
        <v>44</v>
      </c>
      <c r="H8" s="46">
        <v>35.42</v>
      </c>
      <c r="J8" s="27" t="s">
        <v>47</v>
      </c>
      <c r="K8" s="241">
        <f t="shared" si="0"/>
        <v>57.24</v>
      </c>
      <c r="L8" s="31">
        <f t="shared" si="1"/>
        <v>5</v>
      </c>
    </row>
    <row r="9" spans="2:12" ht="15.75" customHeight="1" x14ac:dyDescent="0.2">
      <c r="B9" s="30">
        <v>6</v>
      </c>
      <c r="C9" s="59" t="s">
        <v>41</v>
      </c>
      <c r="D9" s="43">
        <v>20.5</v>
      </c>
      <c r="F9" s="30">
        <v>6</v>
      </c>
      <c r="G9" s="59" t="s">
        <v>47</v>
      </c>
      <c r="H9" s="43">
        <v>35.24</v>
      </c>
      <c r="J9" s="19" t="s">
        <v>37</v>
      </c>
      <c r="K9" s="240">
        <f t="shared" si="0"/>
        <v>55.92</v>
      </c>
      <c r="L9" s="38">
        <f t="shared" si="1"/>
        <v>6</v>
      </c>
    </row>
    <row r="10" spans="2:12" ht="15.75" customHeight="1" x14ac:dyDescent="0.2">
      <c r="B10" s="30">
        <v>7</v>
      </c>
      <c r="C10" s="59" t="s">
        <v>37</v>
      </c>
      <c r="D10" s="43">
        <v>20</v>
      </c>
      <c r="F10" s="30">
        <v>7</v>
      </c>
      <c r="G10" s="59" t="s">
        <v>22</v>
      </c>
      <c r="H10" s="43">
        <v>35.22</v>
      </c>
      <c r="J10" s="19" t="s">
        <v>38</v>
      </c>
      <c r="K10" s="240">
        <f t="shared" si="0"/>
        <v>55.32</v>
      </c>
      <c r="L10" s="38">
        <f t="shared" si="1"/>
        <v>7</v>
      </c>
    </row>
    <row r="11" spans="2:12" ht="15.75" customHeight="1" x14ac:dyDescent="0.2">
      <c r="B11" s="30">
        <v>8</v>
      </c>
      <c r="C11" s="59" t="s">
        <v>21</v>
      </c>
      <c r="D11" s="43">
        <v>19</v>
      </c>
      <c r="F11" s="30">
        <v>8</v>
      </c>
      <c r="G11" s="59" t="s">
        <v>21</v>
      </c>
      <c r="H11" s="43">
        <v>33.659999999999997</v>
      </c>
      <c r="J11" s="19" t="s">
        <v>21</v>
      </c>
      <c r="K11" s="240">
        <f t="shared" si="0"/>
        <v>52.66</v>
      </c>
      <c r="L11" s="23">
        <f t="shared" si="1"/>
        <v>8</v>
      </c>
    </row>
    <row r="12" spans="2:12" ht="15.75" customHeight="1" x14ac:dyDescent="0.2">
      <c r="B12" s="30">
        <v>9</v>
      </c>
      <c r="C12" s="59" t="s">
        <v>36</v>
      </c>
      <c r="D12" s="43">
        <v>18</v>
      </c>
      <c r="F12" s="30">
        <v>9</v>
      </c>
      <c r="G12" s="59" t="s">
        <v>38</v>
      </c>
      <c r="H12" s="43">
        <v>32.32</v>
      </c>
      <c r="J12" s="19" t="s">
        <v>44</v>
      </c>
      <c r="K12" s="240">
        <f t="shared" si="0"/>
        <v>51.92</v>
      </c>
      <c r="L12" s="38">
        <f t="shared" si="1"/>
        <v>9</v>
      </c>
    </row>
    <row r="13" spans="2:12" ht="15.75" customHeight="1" x14ac:dyDescent="0.2">
      <c r="B13" s="39">
        <v>10</v>
      </c>
      <c r="C13" s="60" t="s">
        <v>46</v>
      </c>
      <c r="D13" s="46">
        <v>18</v>
      </c>
      <c r="F13" s="39">
        <v>10</v>
      </c>
      <c r="G13" s="60" t="s">
        <v>36</v>
      </c>
      <c r="H13" s="46">
        <v>30.91</v>
      </c>
      <c r="J13" s="27" t="s">
        <v>36</v>
      </c>
      <c r="K13" s="241">
        <f t="shared" si="0"/>
        <v>48.91</v>
      </c>
      <c r="L13" s="79">
        <f t="shared" si="1"/>
        <v>10</v>
      </c>
    </row>
    <row r="14" spans="2:12" ht="15.75" customHeight="1" x14ac:dyDescent="0.2">
      <c r="B14" s="30">
        <v>11</v>
      </c>
      <c r="C14" s="59" t="s">
        <v>45</v>
      </c>
      <c r="D14" s="43">
        <v>17</v>
      </c>
      <c r="F14" s="30">
        <v>11</v>
      </c>
      <c r="G14" s="59" t="s">
        <v>42</v>
      </c>
      <c r="H14" s="43">
        <v>29.9</v>
      </c>
      <c r="J14" s="19" t="s">
        <v>10</v>
      </c>
      <c r="K14" s="240">
        <f t="shared" si="0"/>
        <v>43.370000000000005</v>
      </c>
      <c r="L14" s="23">
        <f t="shared" si="1"/>
        <v>11</v>
      </c>
    </row>
    <row r="15" spans="2:12" ht="15.75" customHeight="1" x14ac:dyDescent="0.2">
      <c r="B15" s="30">
        <v>12</v>
      </c>
      <c r="C15" s="59" t="s">
        <v>44</v>
      </c>
      <c r="D15" s="43">
        <v>16.5</v>
      </c>
      <c r="F15" s="30">
        <v>12</v>
      </c>
      <c r="G15" s="59" t="s">
        <v>10</v>
      </c>
      <c r="H15" s="43">
        <v>28.37</v>
      </c>
      <c r="J15" s="19" t="s">
        <v>39</v>
      </c>
      <c r="K15" s="240">
        <f t="shared" si="0"/>
        <v>43.04</v>
      </c>
      <c r="L15" s="23">
        <f t="shared" si="1"/>
        <v>12</v>
      </c>
    </row>
    <row r="16" spans="2:12" ht="15.75" customHeight="1" x14ac:dyDescent="0.2">
      <c r="B16" s="30">
        <v>13</v>
      </c>
      <c r="C16" s="59" t="s">
        <v>10</v>
      </c>
      <c r="D16" s="43">
        <v>15</v>
      </c>
      <c r="F16" s="30">
        <v>13</v>
      </c>
      <c r="G16" s="59" t="s">
        <v>39</v>
      </c>
      <c r="H16" s="43">
        <v>28.04</v>
      </c>
      <c r="J16" s="19" t="s">
        <v>46</v>
      </c>
      <c r="K16" s="240">
        <f t="shared" si="0"/>
        <v>42.870000000000005</v>
      </c>
      <c r="L16" s="23">
        <f t="shared" si="1"/>
        <v>13</v>
      </c>
    </row>
    <row r="17" spans="2:12" ht="15.75" customHeight="1" x14ac:dyDescent="0.2">
      <c r="B17" s="30">
        <v>14</v>
      </c>
      <c r="C17" s="59" t="s">
        <v>39</v>
      </c>
      <c r="D17" s="43">
        <v>15</v>
      </c>
      <c r="F17" s="30">
        <v>14</v>
      </c>
      <c r="G17" s="59" t="s">
        <v>40</v>
      </c>
      <c r="H17" s="43">
        <v>26.2</v>
      </c>
      <c r="J17" s="19" t="s">
        <v>40</v>
      </c>
      <c r="K17" s="240">
        <f t="shared" si="0"/>
        <v>38.700000000000003</v>
      </c>
      <c r="L17" s="38">
        <f t="shared" si="1"/>
        <v>14</v>
      </c>
    </row>
    <row r="18" spans="2:12" ht="15.75" customHeight="1" x14ac:dyDescent="0.2">
      <c r="B18" s="39">
        <v>15</v>
      </c>
      <c r="C18" s="60" t="s">
        <v>35</v>
      </c>
      <c r="D18" s="46">
        <v>15</v>
      </c>
      <c r="F18" s="39">
        <v>15</v>
      </c>
      <c r="G18" s="60" t="s">
        <v>46</v>
      </c>
      <c r="H18" s="46">
        <v>24.87</v>
      </c>
      <c r="J18" s="27" t="s">
        <v>35</v>
      </c>
      <c r="K18" s="241">
        <f t="shared" si="0"/>
        <v>38.61</v>
      </c>
      <c r="L18" s="79">
        <f t="shared" si="1"/>
        <v>15</v>
      </c>
    </row>
    <row r="19" spans="2:12" ht="15.75" customHeight="1" x14ac:dyDescent="0.2">
      <c r="B19" s="30">
        <v>16</v>
      </c>
      <c r="C19" s="59" t="s">
        <v>34</v>
      </c>
      <c r="D19" s="43">
        <v>14</v>
      </c>
      <c r="F19" s="30">
        <v>16</v>
      </c>
      <c r="G19" s="59" t="s">
        <v>35</v>
      </c>
      <c r="H19" s="43">
        <v>23.61</v>
      </c>
      <c r="J19" s="19" t="s">
        <v>42</v>
      </c>
      <c r="K19" s="240">
        <f t="shared" si="0"/>
        <v>36.9</v>
      </c>
      <c r="L19" s="23">
        <f t="shared" si="1"/>
        <v>16</v>
      </c>
    </row>
    <row r="20" spans="2:12" ht="15.75" customHeight="1" x14ac:dyDescent="0.2">
      <c r="B20" s="30">
        <v>17</v>
      </c>
      <c r="C20" s="59" t="s">
        <v>40</v>
      </c>
      <c r="D20" s="43">
        <v>12.5</v>
      </c>
      <c r="F20" s="30">
        <v>17</v>
      </c>
      <c r="G20" s="59" t="s">
        <v>34</v>
      </c>
      <c r="H20" s="43">
        <v>16.260000000000002</v>
      </c>
      <c r="J20" s="19" t="s">
        <v>45</v>
      </c>
      <c r="K20" s="240">
        <f t="shared" si="0"/>
        <v>31.65</v>
      </c>
      <c r="L20" s="23">
        <f t="shared" si="1"/>
        <v>17</v>
      </c>
    </row>
    <row r="21" spans="2:12" ht="15.75" customHeight="1" x14ac:dyDescent="0.2">
      <c r="B21" s="52">
        <v>18</v>
      </c>
      <c r="C21" s="92" t="s">
        <v>42</v>
      </c>
      <c r="D21" s="50">
        <v>7</v>
      </c>
      <c r="F21" s="52">
        <v>18</v>
      </c>
      <c r="G21" s="92" t="s">
        <v>45</v>
      </c>
      <c r="H21" s="50">
        <v>14.65</v>
      </c>
      <c r="J21" s="93" t="s">
        <v>34</v>
      </c>
      <c r="K21" s="242">
        <f t="shared" si="0"/>
        <v>30.26</v>
      </c>
      <c r="L21" s="84">
        <f t="shared" si="1"/>
        <v>18</v>
      </c>
    </row>
    <row r="22" spans="2:12" ht="15.75" customHeight="1" x14ac:dyDescent="0.2">
      <c r="D22" s="67" t="s">
        <v>128</v>
      </c>
      <c r="H22" s="67" t="s">
        <v>129</v>
      </c>
    </row>
  </sheetData>
  <mergeCells count="3">
    <mergeCell ref="B2:D2"/>
    <mergeCell ref="F2:H2"/>
    <mergeCell ref="J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36"/>
  <sheetViews>
    <sheetView workbookViewId="0"/>
  </sheetViews>
  <sheetFormatPr defaultColWidth="14.42578125" defaultRowHeight="15.75" customHeight="1" x14ac:dyDescent="0.2"/>
  <cols>
    <col min="1" max="1" width="39.42578125" customWidth="1"/>
  </cols>
  <sheetData>
    <row r="1" spans="1:17" ht="15.75" customHeight="1" x14ac:dyDescent="0.2">
      <c r="A1" s="94" t="s">
        <v>130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8.25" x14ac:dyDescent="0.2">
      <c r="A2" s="96" t="s">
        <v>131</v>
      </c>
      <c r="B2" s="97" t="s">
        <v>132</v>
      </c>
      <c r="C2" s="97" t="s">
        <v>133</v>
      </c>
      <c r="D2" s="97" t="s">
        <v>134</v>
      </c>
      <c r="E2" s="97" t="s">
        <v>135</v>
      </c>
      <c r="F2" s="97" t="s">
        <v>136</v>
      </c>
      <c r="G2" s="97" t="s">
        <v>137</v>
      </c>
      <c r="H2" s="97" t="s">
        <v>138</v>
      </c>
      <c r="I2" s="97" t="s">
        <v>139</v>
      </c>
      <c r="J2" s="97" t="s">
        <v>140</v>
      </c>
      <c r="K2" s="97" t="s">
        <v>33</v>
      </c>
      <c r="L2" s="97" t="s">
        <v>141</v>
      </c>
      <c r="M2" s="97" t="s">
        <v>142</v>
      </c>
      <c r="N2" s="97" t="s">
        <v>143</v>
      </c>
      <c r="O2" s="97" t="s">
        <v>144</v>
      </c>
      <c r="P2" s="97" t="s">
        <v>145</v>
      </c>
      <c r="Q2" s="97" t="s">
        <v>146</v>
      </c>
    </row>
    <row r="3" spans="1:17" ht="15.75" customHeight="1" x14ac:dyDescent="0.2">
      <c r="A3" s="98" t="s">
        <v>147</v>
      </c>
      <c r="B3" s="99">
        <v>1</v>
      </c>
      <c r="C3" s="100">
        <v>3.5</v>
      </c>
      <c r="D3" s="101">
        <f t="shared" ref="D3:D14" si="0">RANK(C3,$C$3:$C$14,0)</f>
        <v>6</v>
      </c>
      <c r="E3" s="100">
        <v>1.1000000000000001</v>
      </c>
      <c r="F3" s="101">
        <f t="shared" ref="F3:F14" si="1">RANK(E3,$E$3:$E$14,1)</f>
        <v>2</v>
      </c>
      <c r="G3" s="100">
        <v>408</v>
      </c>
      <c r="H3" s="101">
        <f t="shared" ref="H3:H14" si="2">RANK(G3,$G$3:$G$14,1)</f>
        <v>3</v>
      </c>
      <c r="I3" s="102"/>
      <c r="J3" s="101">
        <f t="shared" ref="J3:J4" si="3">SUM(B3,D3,F3,H3)+I3</f>
        <v>12</v>
      </c>
      <c r="K3" s="103">
        <f t="shared" ref="K3:K14" si="4">RANK(J3,$J$3:$J$14,1)</f>
        <v>1</v>
      </c>
      <c r="L3" s="100" t="s">
        <v>148</v>
      </c>
      <c r="M3" s="100" t="s">
        <v>149</v>
      </c>
      <c r="N3" s="100" t="s">
        <v>150</v>
      </c>
      <c r="O3" s="100" t="s">
        <v>151</v>
      </c>
      <c r="P3" s="100" t="s">
        <v>152</v>
      </c>
      <c r="Q3" s="100" t="s">
        <v>153</v>
      </c>
    </row>
    <row r="4" spans="1:17" ht="15.75" customHeight="1" x14ac:dyDescent="0.2">
      <c r="A4" s="104" t="s">
        <v>154</v>
      </c>
      <c r="B4" s="99">
        <v>6</v>
      </c>
      <c r="C4" s="100">
        <v>4.5</v>
      </c>
      <c r="D4" s="101">
        <f t="shared" si="0"/>
        <v>2</v>
      </c>
      <c r="E4" s="100">
        <v>0.9</v>
      </c>
      <c r="F4" s="101">
        <f t="shared" si="1"/>
        <v>1</v>
      </c>
      <c r="G4" s="100">
        <v>612</v>
      </c>
      <c r="H4" s="101">
        <f t="shared" si="2"/>
        <v>4</v>
      </c>
      <c r="I4" s="102"/>
      <c r="J4" s="101">
        <f t="shared" si="3"/>
        <v>13</v>
      </c>
      <c r="K4" s="103">
        <f t="shared" si="4"/>
        <v>2</v>
      </c>
      <c r="L4" s="100" t="s">
        <v>155</v>
      </c>
      <c r="M4" s="100" t="s">
        <v>148</v>
      </c>
      <c r="N4" s="100" t="s">
        <v>156</v>
      </c>
      <c r="O4" s="100" t="s">
        <v>150</v>
      </c>
      <c r="P4" s="100" t="s">
        <v>157</v>
      </c>
      <c r="Q4" s="95"/>
    </row>
    <row r="5" spans="1:17" ht="15.75" customHeight="1" x14ac:dyDescent="0.2">
      <c r="A5" s="105">
        <v>44</v>
      </c>
      <c r="B5" s="99">
        <v>12</v>
      </c>
      <c r="C5" s="100">
        <v>4.5</v>
      </c>
      <c r="D5" s="101">
        <f t="shared" si="0"/>
        <v>2</v>
      </c>
      <c r="E5" s="100">
        <v>1.6</v>
      </c>
      <c r="F5" s="101">
        <f t="shared" si="1"/>
        <v>5</v>
      </c>
      <c r="G5" s="100">
        <v>406</v>
      </c>
      <c r="H5" s="101">
        <f t="shared" si="2"/>
        <v>2</v>
      </c>
      <c r="I5" s="102"/>
      <c r="J5" s="101">
        <f>SUM(B5,D5,F5,H5,I5)</f>
        <v>21</v>
      </c>
      <c r="K5" s="103">
        <f t="shared" si="4"/>
        <v>3</v>
      </c>
      <c r="L5" s="106" t="s">
        <v>158</v>
      </c>
      <c r="M5" s="106" t="s">
        <v>159</v>
      </c>
      <c r="N5" s="106" t="s">
        <v>155</v>
      </c>
      <c r="O5" s="106" t="s">
        <v>157</v>
      </c>
      <c r="P5" s="106" t="s">
        <v>160</v>
      </c>
      <c r="Q5" s="106" t="s">
        <v>153</v>
      </c>
    </row>
    <row r="6" spans="1:17" ht="15.75" customHeight="1" x14ac:dyDescent="0.2">
      <c r="A6" s="107" t="s">
        <v>161</v>
      </c>
      <c r="B6" s="108">
        <v>5</v>
      </c>
      <c r="C6" s="109">
        <v>3.5</v>
      </c>
      <c r="D6" s="110">
        <f t="shared" si="0"/>
        <v>6</v>
      </c>
      <c r="E6" s="109">
        <v>3.6</v>
      </c>
      <c r="F6" s="110">
        <f t="shared" si="1"/>
        <v>9</v>
      </c>
      <c r="G6" s="109">
        <v>615</v>
      </c>
      <c r="H6" s="110">
        <f t="shared" si="2"/>
        <v>5</v>
      </c>
      <c r="I6" s="111"/>
      <c r="J6" s="110">
        <f t="shared" ref="J6:J14" si="5">SUM(B6,D6,F6,H6)+I6</f>
        <v>25</v>
      </c>
      <c r="K6" s="112">
        <f t="shared" si="4"/>
        <v>4</v>
      </c>
      <c r="L6" s="109" t="s">
        <v>150</v>
      </c>
      <c r="M6" s="109" t="s">
        <v>162</v>
      </c>
      <c r="N6" s="109" t="s">
        <v>163</v>
      </c>
      <c r="O6" s="109" t="s">
        <v>159</v>
      </c>
      <c r="P6" s="109" t="s">
        <v>148</v>
      </c>
      <c r="Q6" s="109" t="s">
        <v>164</v>
      </c>
    </row>
    <row r="7" spans="1:17" ht="15.75" customHeight="1" x14ac:dyDescent="0.2">
      <c r="A7" s="107" t="s">
        <v>165</v>
      </c>
      <c r="B7" s="108">
        <v>4</v>
      </c>
      <c r="C7" s="109">
        <v>2.5</v>
      </c>
      <c r="D7" s="110">
        <f t="shared" si="0"/>
        <v>9</v>
      </c>
      <c r="E7" s="109">
        <v>1.1000000000000001</v>
      </c>
      <c r="F7" s="110">
        <f t="shared" si="1"/>
        <v>2</v>
      </c>
      <c r="G7" s="109">
        <v>726</v>
      </c>
      <c r="H7" s="110">
        <f t="shared" si="2"/>
        <v>10</v>
      </c>
      <c r="I7" s="111"/>
      <c r="J7" s="110">
        <f t="shared" si="5"/>
        <v>25</v>
      </c>
      <c r="K7" s="112">
        <f t="shared" si="4"/>
        <v>4</v>
      </c>
      <c r="L7" s="109" t="s">
        <v>156</v>
      </c>
      <c r="M7" s="109" t="s">
        <v>158</v>
      </c>
      <c r="N7" s="109" t="s">
        <v>152</v>
      </c>
      <c r="O7" s="109" t="s">
        <v>149</v>
      </c>
      <c r="P7" s="109" t="s">
        <v>166</v>
      </c>
      <c r="Q7" s="109" t="s">
        <v>164</v>
      </c>
    </row>
    <row r="8" spans="1:17" ht="15.75" customHeight="1" x14ac:dyDescent="0.2">
      <c r="A8" s="107" t="s">
        <v>167</v>
      </c>
      <c r="B8" s="108">
        <v>2</v>
      </c>
      <c r="C8" s="109">
        <v>2</v>
      </c>
      <c r="D8" s="110">
        <f t="shared" si="0"/>
        <v>10</v>
      </c>
      <c r="E8" s="109">
        <v>1.7</v>
      </c>
      <c r="F8" s="110">
        <f t="shared" si="1"/>
        <v>6</v>
      </c>
      <c r="G8" s="109">
        <v>705</v>
      </c>
      <c r="H8" s="110">
        <f t="shared" si="2"/>
        <v>9</v>
      </c>
      <c r="I8" s="111"/>
      <c r="J8" s="110">
        <f t="shared" si="5"/>
        <v>27</v>
      </c>
      <c r="K8" s="112">
        <f t="shared" si="4"/>
        <v>6</v>
      </c>
      <c r="L8" s="113" t="s">
        <v>157</v>
      </c>
      <c r="M8" s="113" t="s">
        <v>168</v>
      </c>
      <c r="N8" s="113" t="s">
        <v>169</v>
      </c>
      <c r="O8" s="113" t="s">
        <v>155</v>
      </c>
      <c r="P8" s="113" t="s">
        <v>151</v>
      </c>
      <c r="Q8" s="114"/>
    </row>
    <row r="9" spans="1:17" ht="15.75" customHeight="1" x14ac:dyDescent="0.2">
      <c r="A9" s="107" t="s">
        <v>170</v>
      </c>
      <c r="B9" s="108">
        <v>3</v>
      </c>
      <c r="C9" s="109">
        <v>4.5</v>
      </c>
      <c r="D9" s="110">
        <f t="shared" si="0"/>
        <v>2</v>
      </c>
      <c r="E9" s="109">
        <v>3.7</v>
      </c>
      <c r="F9" s="110">
        <f t="shared" si="1"/>
        <v>10</v>
      </c>
      <c r="G9" s="109">
        <v>682</v>
      </c>
      <c r="H9" s="110">
        <f t="shared" si="2"/>
        <v>8</v>
      </c>
      <c r="I9" s="111">
        <v>5</v>
      </c>
      <c r="J9" s="110">
        <f t="shared" si="5"/>
        <v>28</v>
      </c>
      <c r="K9" s="112">
        <f t="shared" si="4"/>
        <v>7</v>
      </c>
      <c r="L9" s="109" t="s">
        <v>166</v>
      </c>
      <c r="M9" s="109" t="s">
        <v>169</v>
      </c>
      <c r="N9" s="109" t="s">
        <v>168</v>
      </c>
      <c r="O9" s="109" t="s">
        <v>150</v>
      </c>
      <c r="P9" s="109" t="s">
        <v>149</v>
      </c>
      <c r="Q9" s="95"/>
    </row>
    <row r="10" spans="1:17" ht="15.75" customHeight="1" x14ac:dyDescent="0.2">
      <c r="A10" s="107" t="s">
        <v>171</v>
      </c>
      <c r="B10" s="108">
        <v>10</v>
      </c>
      <c r="C10" s="109">
        <v>2</v>
      </c>
      <c r="D10" s="110">
        <f t="shared" si="0"/>
        <v>10</v>
      </c>
      <c r="E10" s="109">
        <v>1.1000000000000001</v>
      </c>
      <c r="F10" s="110">
        <f t="shared" si="1"/>
        <v>2</v>
      </c>
      <c r="G10" s="109">
        <v>660</v>
      </c>
      <c r="H10" s="110">
        <f t="shared" si="2"/>
        <v>7</v>
      </c>
      <c r="I10" s="111"/>
      <c r="J10" s="110">
        <f t="shared" si="5"/>
        <v>29</v>
      </c>
      <c r="K10" s="112">
        <f t="shared" si="4"/>
        <v>8</v>
      </c>
      <c r="L10" s="109" t="s">
        <v>166</v>
      </c>
      <c r="M10" s="109" t="s">
        <v>157</v>
      </c>
      <c r="N10" s="109" t="s">
        <v>155</v>
      </c>
      <c r="O10" s="109" t="s">
        <v>159</v>
      </c>
      <c r="P10" s="109" t="s">
        <v>163</v>
      </c>
      <c r="Q10" s="95"/>
    </row>
    <row r="11" spans="1:17" ht="15.75" customHeight="1" x14ac:dyDescent="0.2">
      <c r="A11" s="107" t="s">
        <v>172</v>
      </c>
      <c r="B11" s="108">
        <v>7</v>
      </c>
      <c r="C11" s="109">
        <v>4</v>
      </c>
      <c r="D11" s="110">
        <f t="shared" si="0"/>
        <v>5</v>
      </c>
      <c r="E11" s="109">
        <v>2.2999999999999998</v>
      </c>
      <c r="F11" s="110">
        <f t="shared" si="1"/>
        <v>7</v>
      </c>
      <c r="G11" s="109">
        <v>737</v>
      </c>
      <c r="H11" s="110">
        <f t="shared" si="2"/>
        <v>11</v>
      </c>
      <c r="I11" s="111"/>
      <c r="J11" s="110">
        <f t="shared" si="5"/>
        <v>30</v>
      </c>
      <c r="K11" s="112">
        <f t="shared" si="4"/>
        <v>9</v>
      </c>
      <c r="L11" s="113" t="s">
        <v>169</v>
      </c>
      <c r="M11" s="113" t="s">
        <v>162</v>
      </c>
      <c r="N11" s="113" t="s">
        <v>158</v>
      </c>
      <c r="O11" s="113" t="s">
        <v>156</v>
      </c>
      <c r="P11" s="113" t="s">
        <v>168</v>
      </c>
      <c r="Q11" s="113" t="s">
        <v>153</v>
      </c>
    </row>
    <row r="12" spans="1:17" ht="15.75" customHeight="1" x14ac:dyDescent="0.2">
      <c r="A12" s="107" t="s">
        <v>173</v>
      </c>
      <c r="B12" s="108">
        <v>8</v>
      </c>
      <c r="C12" s="109">
        <v>7.5</v>
      </c>
      <c r="D12" s="110">
        <f t="shared" si="0"/>
        <v>1</v>
      </c>
      <c r="E12" s="109">
        <v>3</v>
      </c>
      <c r="F12" s="110">
        <f t="shared" si="1"/>
        <v>8</v>
      </c>
      <c r="G12" s="109">
        <v>823</v>
      </c>
      <c r="H12" s="110">
        <f t="shared" si="2"/>
        <v>12</v>
      </c>
      <c r="I12" s="111">
        <v>5</v>
      </c>
      <c r="J12" s="110">
        <f t="shared" si="5"/>
        <v>34</v>
      </c>
      <c r="K12" s="112">
        <f t="shared" si="4"/>
        <v>10</v>
      </c>
      <c r="L12" s="109" t="s">
        <v>159</v>
      </c>
      <c r="M12" s="109" t="s">
        <v>151</v>
      </c>
      <c r="N12" s="109" t="s">
        <v>158</v>
      </c>
      <c r="O12" s="109" t="s">
        <v>162</v>
      </c>
      <c r="P12" s="109" t="s">
        <v>166</v>
      </c>
      <c r="Q12" s="95"/>
    </row>
    <row r="13" spans="1:17" ht="15.75" customHeight="1" x14ac:dyDescent="0.2">
      <c r="A13" s="107" t="s">
        <v>174</v>
      </c>
      <c r="B13" s="108">
        <v>9</v>
      </c>
      <c r="C13" s="109">
        <v>3</v>
      </c>
      <c r="D13" s="110">
        <f t="shared" si="0"/>
        <v>8</v>
      </c>
      <c r="E13" s="109">
        <v>5.3</v>
      </c>
      <c r="F13" s="110">
        <f t="shared" si="1"/>
        <v>11</v>
      </c>
      <c r="G13" s="109">
        <v>630</v>
      </c>
      <c r="H13" s="110">
        <f t="shared" si="2"/>
        <v>6</v>
      </c>
      <c r="I13" s="111"/>
      <c r="J13" s="110">
        <f t="shared" si="5"/>
        <v>34</v>
      </c>
      <c r="K13" s="112">
        <f t="shared" si="4"/>
        <v>10</v>
      </c>
      <c r="L13" s="109" t="s">
        <v>149</v>
      </c>
      <c r="M13" s="109" t="s">
        <v>169</v>
      </c>
      <c r="N13" s="109" t="s">
        <v>163</v>
      </c>
      <c r="O13" s="109" t="s">
        <v>152</v>
      </c>
      <c r="P13" s="109" t="s">
        <v>168</v>
      </c>
      <c r="Q13" s="95"/>
    </row>
    <row r="14" spans="1:17" ht="15.75" customHeight="1" x14ac:dyDescent="0.2">
      <c r="A14" s="107" t="s">
        <v>175</v>
      </c>
      <c r="B14" s="108">
        <v>11</v>
      </c>
      <c r="C14" s="109">
        <v>1</v>
      </c>
      <c r="D14" s="110">
        <f t="shared" si="0"/>
        <v>12</v>
      </c>
      <c r="E14" s="109">
        <v>7.2</v>
      </c>
      <c r="F14" s="110">
        <f t="shared" si="1"/>
        <v>12</v>
      </c>
      <c r="G14" s="109">
        <v>380</v>
      </c>
      <c r="H14" s="110">
        <f t="shared" si="2"/>
        <v>1</v>
      </c>
      <c r="I14" s="111"/>
      <c r="J14" s="110">
        <f t="shared" si="5"/>
        <v>36</v>
      </c>
      <c r="K14" s="112">
        <f t="shared" si="4"/>
        <v>12</v>
      </c>
      <c r="L14" s="109" t="s">
        <v>162</v>
      </c>
      <c r="M14" s="109" t="s">
        <v>148</v>
      </c>
      <c r="N14" s="109" t="s">
        <v>156</v>
      </c>
      <c r="O14" s="109" t="s">
        <v>163</v>
      </c>
      <c r="P14" s="109" t="s">
        <v>176</v>
      </c>
      <c r="Q14" s="95"/>
    </row>
    <row r="16" spans="1:17" ht="15.75" customHeight="1" x14ac:dyDescent="0.2">
      <c r="B16" s="109"/>
      <c r="C16" s="109"/>
      <c r="D16" s="109"/>
      <c r="E16" s="109"/>
      <c r="F16" s="109"/>
    </row>
    <row r="17" spans="1:11" ht="15.75" customHeight="1" x14ac:dyDescent="0.2">
      <c r="A17" s="109"/>
      <c r="B17" s="109"/>
      <c r="C17" s="109"/>
      <c r="D17" s="109"/>
      <c r="E17" s="95"/>
      <c r="F17" s="109"/>
      <c r="G17" s="109"/>
    </row>
    <row r="18" spans="1:11" ht="15.75" customHeight="1" x14ac:dyDescent="0.2">
      <c r="A18" s="96" t="s">
        <v>2</v>
      </c>
      <c r="B18" s="115" t="s">
        <v>177</v>
      </c>
      <c r="C18" s="115" t="s">
        <v>178</v>
      </c>
      <c r="D18" s="115" t="s">
        <v>179</v>
      </c>
      <c r="E18" s="115" t="s">
        <v>180</v>
      </c>
      <c r="F18" s="115" t="s">
        <v>181</v>
      </c>
      <c r="G18" s="115" t="s">
        <v>182</v>
      </c>
      <c r="H18" s="115" t="s">
        <v>183</v>
      </c>
      <c r="I18" s="115" t="s">
        <v>184</v>
      </c>
      <c r="J18" s="115" t="s">
        <v>185</v>
      </c>
      <c r="K18" s="115" t="s">
        <v>186</v>
      </c>
    </row>
    <row r="19" spans="1:11" ht="15.75" customHeight="1" x14ac:dyDescent="0.2">
      <c r="A19" s="116" t="s">
        <v>36</v>
      </c>
      <c r="B19" s="67">
        <v>4</v>
      </c>
      <c r="C19" s="67">
        <v>7</v>
      </c>
      <c r="D19" s="67">
        <v>8</v>
      </c>
      <c r="E19" s="117">
        <v>10</v>
      </c>
      <c r="F19">
        <f t="shared" ref="F19:I19" si="6">IF(B19=1,12,IF(B19=2,11,IF(B19=3,10,IF(B19=4,9,IF(B19=5,8,IF(B19=6,7,IF(B19=7,6,IF(B19=8,5,IF(B19=9,4,IF(B19=10,3,IF(B19=11,2,IF(B19=12,1,0))))))))))))</f>
        <v>9</v>
      </c>
      <c r="G19">
        <f t="shared" si="6"/>
        <v>6</v>
      </c>
      <c r="H19">
        <f t="shared" si="6"/>
        <v>5</v>
      </c>
      <c r="I19" s="118">
        <f t="shared" si="6"/>
        <v>3</v>
      </c>
      <c r="J19">
        <f t="shared" ref="J19:J36" si="7">SUM(F19:I19)</f>
        <v>23</v>
      </c>
      <c r="K19">
        <f t="shared" ref="K19:K36" si="8">RANK(J19,$J$19:$J$36)</f>
        <v>11</v>
      </c>
    </row>
    <row r="20" spans="1:11" ht="15.75" customHeight="1" x14ac:dyDescent="0.2">
      <c r="A20" s="116" t="s">
        <v>22</v>
      </c>
      <c r="B20" s="67">
        <v>3</v>
      </c>
      <c r="C20" s="67">
        <v>8</v>
      </c>
      <c r="D20" s="67">
        <v>4</v>
      </c>
      <c r="E20" s="117">
        <v>10</v>
      </c>
      <c r="F20">
        <f t="shared" ref="F20:I20" si="9">IF(B20=1,12,IF(B20=2,11,IF(B20=3,10,IF(B20=4,9,IF(B20=5,8,IF(B20=6,7,IF(B20=7,6,IF(B20=8,5,IF(B20=9,4,IF(B20=10,3,IF(B20=11,2,IF(B20=12,1,0))))))))))))</f>
        <v>10</v>
      </c>
      <c r="G20">
        <f t="shared" si="9"/>
        <v>5</v>
      </c>
      <c r="H20">
        <f t="shared" si="9"/>
        <v>9</v>
      </c>
      <c r="I20" s="118">
        <f t="shared" si="9"/>
        <v>3</v>
      </c>
      <c r="J20">
        <f t="shared" si="7"/>
        <v>27</v>
      </c>
      <c r="K20">
        <f t="shared" si="8"/>
        <v>7</v>
      </c>
    </row>
    <row r="21" spans="1:11" ht="15.75" customHeight="1" x14ac:dyDescent="0.2">
      <c r="A21" s="116" t="s">
        <v>16</v>
      </c>
      <c r="B21" s="67">
        <v>9</v>
      </c>
      <c r="C21" s="67">
        <v>10</v>
      </c>
      <c r="D21" s="67">
        <v>4</v>
      </c>
      <c r="E21" s="117">
        <v>12</v>
      </c>
      <c r="F21" s="67">
        <f t="shared" ref="F21:I21" si="10">IF(B21=1,12,IF(B21=2,11,IF(B21=3,10,IF(B21=4,9,IF(B21=5,8,IF(B21=6,7,IF(B21=7,6,IF(B21=8,5,IF(B21=9,4,IF(B21=10,3,IF(B21=11,2,IF(B21=12,1,0))))))))))))</f>
        <v>4</v>
      </c>
      <c r="G21" s="67">
        <f t="shared" si="10"/>
        <v>3</v>
      </c>
      <c r="H21" s="67">
        <f t="shared" si="10"/>
        <v>9</v>
      </c>
      <c r="I21" s="120">
        <f t="shared" si="10"/>
        <v>1</v>
      </c>
      <c r="J21" s="67">
        <f t="shared" si="7"/>
        <v>17</v>
      </c>
      <c r="K21">
        <f t="shared" si="8"/>
        <v>17</v>
      </c>
    </row>
    <row r="22" spans="1:11" ht="15.75" customHeight="1" x14ac:dyDescent="0.2">
      <c r="A22" s="116" t="s">
        <v>35</v>
      </c>
      <c r="B22" s="67">
        <v>1</v>
      </c>
      <c r="C22" s="67">
        <v>2</v>
      </c>
      <c r="D22" s="67">
        <v>4</v>
      </c>
      <c r="E22" s="117">
        <v>7</v>
      </c>
      <c r="F22" s="67">
        <f t="shared" ref="F22:I22" si="11">IF(B22=1,12,IF(B22=2,11,IF(B22=3,10,IF(B22=4,9,IF(B22=5,8,IF(B22=6,7,IF(B22=7,6,IF(B22=8,5,IF(B22=9,4,IF(B22=10,3,IF(B22=11,2,IF(B22=12,1,0))))))))))))</f>
        <v>12</v>
      </c>
      <c r="G22" s="67">
        <f t="shared" si="11"/>
        <v>11</v>
      </c>
      <c r="H22" s="67">
        <f t="shared" si="11"/>
        <v>9</v>
      </c>
      <c r="I22" s="120">
        <f t="shared" si="11"/>
        <v>6</v>
      </c>
      <c r="J22" s="67">
        <f t="shared" si="7"/>
        <v>38</v>
      </c>
      <c r="K22">
        <f t="shared" si="8"/>
        <v>1</v>
      </c>
    </row>
    <row r="23" spans="1:11" ht="15.75" customHeight="1" x14ac:dyDescent="0.2">
      <c r="A23" s="116" t="s">
        <v>21</v>
      </c>
      <c r="B23" s="67">
        <v>1</v>
      </c>
      <c r="C23" s="67">
        <v>3</v>
      </c>
      <c r="D23" s="67">
        <v>4</v>
      </c>
      <c r="E23" s="117">
        <v>10</v>
      </c>
      <c r="F23" s="67">
        <f t="shared" ref="F23:I23" si="12">IF(B23=1,12,IF(B23=2,11,IF(B23=3,10,IF(B23=4,9,IF(B23=5,8,IF(B23=6,7,IF(B23=7,6,IF(B23=8,5,IF(B23=9,4,IF(B23=10,3,IF(B23=11,2,IF(B23=12,1,0))))))))))))</f>
        <v>12</v>
      </c>
      <c r="G23" s="67">
        <f t="shared" si="12"/>
        <v>10</v>
      </c>
      <c r="H23" s="67">
        <f t="shared" si="12"/>
        <v>9</v>
      </c>
      <c r="I23" s="120">
        <f t="shared" si="12"/>
        <v>3</v>
      </c>
      <c r="J23" s="67">
        <f t="shared" si="7"/>
        <v>34</v>
      </c>
      <c r="K23">
        <f t="shared" si="8"/>
        <v>2</v>
      </c>
    </row>
    <row r="24" spans="1:11" ht="15.75" customHeight="1" x14ac:dyDescent="0.2">
      <c r="A24" s="116" t="s">
        <v>45</v>
      </c>
      <c r="B24" s="67">
        <v>1</v>
      </c>
      <c r="C24" s="67">
        <v>10</v>
      </c>
      <c r="D24" s="67">
        <v>6</v>
      </c>
      <c r="E24" s="117">
        <v>12</v>
      </c>
      <c r="F24" s="67">
        <f t="shared" ref="F24:I24" si="13">IF(B24=1,12,IF(B24=2,11,IF(B24=3,10,IF(B24=4,9,IF(B24=5,8,IF(B24=6,7,IF(B24=7,6,IF(B24=8,5,IF(B24=9,4,IF(B24=10,3,IF(B24=11,2,IF(B24=12,1,0))))))))))))</f>
        <v>12</v>
      </c>
      <c r="G24" s="67">
        <f t="shared" si="13"/>
        <v>3</v>
      </c>
      <c r="H24" s="67">
        <f t="shared" si="13"/>
        <v>7</v>
      </c>
      <c r="I24" s="120">
        <f t="shared" si="13"/>
        <v>1</v>
      </c>
      <c r="J24" s="67">
        <f t="shared" si="7"/>
        <v>23</v>
      </c>
      <c r="K24">
        <f t="shared" si="8"/>
        <v>11</v>
      </c>
    </row>
    <row r="25" spans="1:11" ht="15.75" customHeight="1" x14ac:dyDescent="0.2">
      <c r="A25" s="116" t="s">
        <v>10</v>
      </c>
      <c r="B25" s="67">
        <v>4</v>
      </c>
      <c r="C25" s="67">
        <v>4</v>
      </c>
      <c r="D25" s="67"/>
      <c r="E25" s="117"/>
      <c r="F25" s="67">
        <f t="shared" ref="F25:I25" si="14">IF(B25=1,12,IF(B25=2,11,IF(B25=3,10,IF(B25=4,9,IF(B25=5,8,IF(B25=6,7,IF(B25=7,6,IF(B25=8,5,IF(B25=9,4,IF(B25=10,3,IF(B25=11,2,IF(B25=12,1,0))))))))))))</f>
        <v>9</v>
      </c>
      <c r="G25" s="67">
        <f t="shared" si="14"/>
        <v>9</v>
      </c>
      <c r="H25" s="67">
        <f t="shared" si="14"/>
        <v>0</v>
      </c>
      <c r="I25" s="120">
        <f t="shared" si="14"/>
        <v>0</v>
      </c>
      <c r="J25" s="67">
        <f t="shared" si="7"/>
        <v>18</v>
      </c>
      <c r="K25">
        <f t="shared" si="8"/>
        <v>15</v>
      </c>
    </row>
    <row r="26" spans="1:11" ht="15.75" customHeight="1" x14ac:dyDescent="0.2">
      <c r="A26" s="116" t="s">
        <v>42</v>
      </c>
      <c r="B26" s="67">
        <v>2</v>
      </c>
      <c r="C26" s="67">
        <v>3</v>
      </c>
      <c r="D26" s="67">
        <v>6</v>
      </c>
      <c r="E26" s="117">
        <v>8</v>
      </c>
      <c r="F26" s="67">
        <f t="shared" ref="F26:I26" si="15">IF(B26=1,12,IF(B26=2,11,IF(B26=3,10,IF(B26=4,9,IF(B26=5,8,IF(B26=6,7,IF(B26=7,6,IF(B26=8,5,IF(B26=9,4,IF(B26=10,3,IF(B26=11,2,IF(B26=12,1,0))))))))))))</f>
        <v>11</v>
      </c>
      <c r="G26" s="67">
        <f t="shared" si="15"/>
        <v>10</v>
      </c>
      <c r="H26" s="67">
        <f t="shared" si="15"/>
        <v>7</v>
      </c>
      <c r="I26" s="120">
        <f t="shared" si="15"/>
        <v>5</v>
      </c>
      <c r="J26" s="67">
        <f t="shared" si="7"/>
        <v>33</v>
      </c>
      <c r="K26">
        <f t="shared" si="8"/>
        <v>3</v>
      </c>
    </row>
    <row r="27" spans="1:11" ht="15.75" customHeight="1" x14ac:dyDescent="0.2">
      <c r="A27" s="116" t="s">
        <v>46</v>
      </c>
      <c r="B27" s="67">
        <v>2</v>
      </c>
      <c r="C27" s="67">
        <v>3</v>
      </c>
      <c r="D27" s="67">
        <v>6</v>
      </c>
      <c r="E27" s="117">
        <v>8</v>
      </c>
      <c r="F27" s="67">
        <f t="shared" ref="F27:I27" si="16">IF(B27=1,12,IF(B27=2,11,IF(B27=3,10,IF(B27=4,9,IF(B27=5,8,IF(B27=6,7,IF(B27=7,6,IF(B27=8,5,IF(B27=9,4,IF(B27=10,3,IF(B27=11,2,IF(B27=12,1,0))))))))))))</f>
        <v>11</v>
      </c>
      <c r="G27" s="67">
        <f t="shared" si="16"/>
        <v>10</v>
      </c>
      <c r="H27" s="67">
        <f t="shared" si="16"/>
        <v>7</v>
      </c>
      <c r="I27" s="120">
        <f t="shared" si="16"/>
        <v>5</v>
      </c>
      <c r="J27" s="67">
        <f t="shared" si="7"/>
        <v>33</v>
      </c>
      <c r="K27">
        <f t="shared" si="8"/>
        <v>3</v>
      </c>
    </row>
    <row r="28" spans="1:11" ht="15.75" customHeight="1" x14ac:dyDescent="0.2">
      <c r="A28" s="116" t="s">
        <v>47</v>
      </c>
      <c r="B28" s="67">
        <v>1</v>
      </c>
      <c r="C28" s="67">
        <v>3</v>
      </c>
      <c r="D28" s="67">
        <v>9</v>
      </c>
      <c r="E28" s="117"/>
      <c r="F28" s="67">
        <f t="shared" ref="F28:I28" si="17">IF(B28=1,12,IF(B28=2,11,IF(B28=3,10,IF(B28=4,9,IF(B28=5,8,IF(B28=6,7,IF(B28=7,6,IF(B28=8,5,IF(B28=9,4,IF(B28=10,3,IF(B28=11,2,IF(B28=12,1,0))))))))))))</f>
        <v>12</v>
      </c>
      <c r="G28" s="67">
        <f t="shared" si="17"/>
        <v>10</v>
      </c>
      <c r="H28" s="67">
        <f t="shared" si="17"/>
        <v>4</v>
      </c>
      <c r="I28" s="120">
        <f t="shared" si="17"/>
        <v>0</v>
      </c>
      <c r="J28" s="67">
        <f t="shared" si="7"/>
        <v>26</v>
      </c>
      <c r="K28">
        <f t="shared" si="8"/>
        <v>8</v>
      </c>
    </row>
    <row r="29" spans="1:11" ht="15.75" customHeight="1" x14ac:dyDescent="0.2">
      <c r="A29" s="116" t="s">
        <v>41</v>
      </c>
      <c r="B29" s="67">
        <v>3</v>
      </c>
      <c r="C29" s="67">
        <v>4</v>
      </c>
      <c r="D29" s="67">
        <v>9</v>
      </c>
      <c r="E29" s="117">
        <v>10</v>
      </c>
      <c r="F29" s="67">
        <f t="shared" ref="F29:I29" si="18">IF(B29=1,12,IF(B29=2,11,IF(B29=3,10,IF(B29=4,9,IF(B29=5,8,IF(B29=6,7,IF(B29=7,6,IF(B29=8,5,IF(B29=9,4,IF(B29=10,3,IF(B29=11,2,IF(B29=12,1,0))))))))))))</f>
        <v>10</v>
      </c>
      <c r="G29" s="67">
        <f t="shared" si="18"/>
        <v>9</v>
      </c>
      <c r="H29" s="67">
        <f t="shared" si="18"/>
        <v>4</v>
      </c>
      <c r="I29" s="120">
        <f t="shared" si="18"/>
        <v>3</v>
      </c>
      <c r="J29" s="67">
        <f t="shared" si="7"/>
        <v>26</v>
      </c>
      <c r="K29">
        <f t="shared" si="8"/>
        <v>8</v>
      </c>
    </row>
    <row r="30" spans="1:11" ht="15.75" customHeight="1" x14ac:dyDescent="0.2">
      <c r="A30" s="116" t="s">
        <v>34</v>
      </c>
      <c r="B30" s="67">
        <v>6</v>
      </c>
      <c r="C30" s="67">
        <v>7</v>
      </c>
      <c r="D30" s="67">
        <v>9</v>
      </c>
      <c r="E30" s="117">
        <v>10</v>
      </c>
      <c r="F30" s="67">
        <f t="shared" ref="F30:I30" si="19">IF(B30=1,12,IF(B30=2,11,IF(B30=3,10,IF(B30=4,9,IF(B30=5,8,IF(B30=6,7,IF(B30=7,6,IF(B30=8,5,IF(B30=9,4,IF(B30=10,3,IF(B30=11,2,IF(B30=12,1,0))))))))))))</f>
        <v>7</v>
      </c>
      <c r="G30" s="67">
        <f t="shared" si="19"/>
        <v>6</v>
      </c>
      <c r="H30" s="67">
        <f t="shared" si="19"/>
        <v>4</v>
      </c>
      <c r="I30" s="120">
        <f t="shared" si="19"/>
        <v>3</v>
      </c>
      <c r="J30" s="67">
        <f t="shared" si="7"/>
        <v>20</v>
      </c>
      <c r="K30">
        <f t="shared" si="8"/>
        <v>13</v>
      </c>
    </row>
    <row r="31" spans="1:11" ht="15.75" customHeight="1" x14ac:dyDescent="0.2">
      <c r="A31" s="116" t="s">
        <v>44</v>
      </c>
      <c r="B31" s="67">
        <v>7</v>
      </c>
      <c r="C31" s="67">
        <v>9</v>
      </c>
      <c r="D31" s="67">
        <v>10</v>
      </c>
      <c r="E31" s="117">
        <v>6</v>
      </c>
      <c r="F31" s="67">
        <f t="shared" ref="F31:I31" si="20">IF(B31=1,12,IF(B31=2,11,IF(B31=3,10,IF(B31=4,9,IF(B31=5,8,IF(B31=6,7,IF(B31=7,6,IF(B31=8,5,IF(B31=9,4,IF(B31=10,3,IF(B31=11,2,IF(B31=12,1,0))))))))))))</f>
        <v>6</v>
      </c>
      <c r="G31" s="67">
        <f t="shared" si="20"/>
        <v>4</v>
      </c>
      <c r="H31" s="67">
        <f t="shared" si="20"/>
        <v>3</v>
      </c>
      <c r="I31" s="120">
        <f t="shared" si="20"/>
        <v>7</v>
      </c>
      <c r="J31" s="67">
        <f t="shared" si="7"/>
        <v>20</v>
      </c>
      <c r="K31">
        <f t="shared" si="8"/>
        <v>13</v>
      </c>
    </row>
    <row r="32" spans="1:11" ht="15.75" customHeight="1" x14ac:dyDescent="0.2">
      <c r="A32" s="116" t="s">
        <v>27</v>
      </c>
      <c r="B32" s="67">
        <v>1</v>
      </c>
      <c r="C32" s="67">
        <v>2</v>
      </c>
      <c r="D32" s="67">
        <v>4</v>
      </c>
      <c r="E32" s="117">
        <v>12</v>
      </c>
      <c r="F32" s="67">
        <f t="shared" ref="F32:I32" si="21">IF(B32=1,12,IF(B32=2,11,IF(B32=3,10,IF(B32=4,9,IF(B32=5,8,IF(B32=6,7,IF(B32=7,6,IF(B32=8,5,IF(B32=9,4,IF(B32=10,3,IF(B32=11,2,IF(B32=12,1,0))))))))))))</f>
        <v>12</v>
      </c>
      <c r="G32" s="67">
        <f t="shared" si="21"/>
        <v>11</v>
      </c>
      <c r="H32" s="67">
        <f t="shared" si="21"/>
        <v>9</v>
      </c>
      <c r="I32" s="120">
        <f t="shared" si="21"/>
        <v>1</v>
      </c>
      <c r="J32" s="67">
        <f t="shared" si="7"/>
        <v>33</v>
      </c>
      <c r="K32">
        <f t="shared" si="8"/>
        <v>3</v>
      </c>
    </row>
    <row r="33" spans="1:11" ht="15.75" customHeight="1" x14ac:dyDescent="0.2">
      <c r="A33" s="116" t="s">
        <v>38</v>
      </c>
      <c r="B33" s="67">
        <v>2</v>
      </c>
      <c r="C33" s="67">
        <v>4</v>
      </c>
      <c r="D33" s="67">
        <v>9</v>
      </c>
      <c r="E33" s="117">
        <v>12</v>
      </c>
      <c r="F33" s="67">
        <f t="shared" ref="F33:I33" si="22">IF(B33=1,12,IF(B33=2,11,IF(B33=3,10,IF(B33=4,9,IF(B33=5,8,IF(B33=6,7,IF(B33=7,6,IF(B33=8,5,IF(B33=9,4,IF(B33=10,3,IF(B33=11,2,IF(B33=12,1,0))))))))))))</f>
        <v>11</v>
      </c>
      <c r="G33" s="67">
        <f t="shared" si="22"/>
        <v>9</v>
      </c>
      <c r="H33" s="67">
        <f t="shared" si="22"/>
        <v>4</v>
      </c>
      <c r="I33" s="120">
        <f t="shared" si="22"/>
        <v>1</v>
      </c>
      <c r="J33" s="67">
        <f t="shared" si="7"/>
        <v>25</v>
      </c>
      <c r="K33">
        <f t="shared" si="8"/>
        <v>10</v>
      </c>
    </row>
    <row r="34" spans="1:11" ht="15.75" customHeight="1" x14ac:dyDescent="0.2">
      <c r="A34" s="116" t="s">
        <v>40</v>
      </c>
      <c r="B34" s="67">
        <v>8</v>
      </c>
      <c r="C34" s="67">
        <v>4</v>
      </c>
      <c r="D34" s="67">
        <v>10</v>
      </c>
      <c r="E34" s="117">
        <v>12</v>
      </c>
      <c r="F34" s="67">
        <f t="shared" ref="F34:I34" si="23">IF(B34=1,12,IF(B34=2,11,IF(B34=3,10,IF(B34=4,9,IF(B34=5,8,IF(B34=6,7,IF(B34=7,6,IF(B34=8,5,IF(B34=9,4,IF(B34=10,3,IF(B34=11,2,IF(B34=12,1,0))))))))))))</f>
        <v>5</v>
      </c>
      <c r="G34" s="67">
        <f t="shared" si="23"/>
        <v>9</v>
      </c>
      <c r="H34" s="67">
        <f t="shared" si="23"/>
        <v>3</v>
      </c>
      <c r="I34" s="120">
        <f t="shared" si="23"/>
        <v>1</v>
      </c>
      <c r="J34" s="67">
        <f t="shared" si="7"/>
        <v>18</v>
      </c>
      <c r="K34">
        <f t="shared" si="8"/>
        <v>15</v>
      </c>
    </row>
    <row r="35" spans="1:11" ht="15.75" customHeight="1" x14ac:dyDescent="0.2">
      <c r="A35" s="116" t="s">
        <v>37</v>
      </c>
      <c r="B35" s="67">
        <v>1</v>
      </c>
      <c r="C35" s="67">
        <v>4</v>
      </c>
      <c r="D35" s="67">
        <v>7</v>
      </c>
      <c r="E35" s="117">
        <v>10</v>
      </c>
      <c r="F35" s="67">
        <f t="shared" ref="F35:I35" si="24">IF(B35=1,12,IF(B35=2,11,IF(B35=3,10,IF(B35=4,9,IF(B35=5,8,IF(B35=6,7,IF(B35=7,6,IF(B35=8,5,IF(B35=9,4,IF(B35=10,3,IF(B35=11,2,IF(B35=12,1,0))))))))))))</f>
        <v>12</v>
      </c>
      <c r="G35" s="67">
        <f t="shared" si="24"/>
        <v>9</v>
      </c>
      <c r="H35" s="67">
        <f t="shared" si="24"/>
        <v>6</v>
      </c>
      <c r="I35" s="120">
        <f t="shared" si="24"/>
        <v>3</v>
      </c>
      <c r="J35" s="67">
        <f t="shared" si="7"/>
        <v>30</v>
      </c>
      <c r="K35">
        <f t="shared" si="8"/>
        <v>6</v>
      </c>
    </row>
    <row r="36" spans="1:11" ht="15.75" customHeight="1" x14ac:dyDescent="0.2">
      <c r="A36" s="124" t="s">
        <v>39</v>
      </c>
      <c r="B36" s="125"/>
      <c r="C36" s="125"/>
      <c r="D36" s="125"/>
      <c r="E36" s="126"/>
      <c r="F36">
        <f t="shared" ref="F36:I36" si="25">IF(B36=1,12,IF(B36=2,11,IF(B36=3,10,IF(B36=4,9,IF(B36=5,8,IF(B36=6,7,IF(B36=7,6,IF(B36=8,5,IF(B36=9,4,IF(B36=10,3,IF(B36=11,2,IF(B36=12,1,0))))))))))))</f>
        <v>0</v>
      </c>
      <c r="G36">
        <f t="shared" si="25"/>
        <v>0</v>
      </c>
      <c r="H36">
        <f t="shared" si="25"/>
        <v>0</v>
      </c>
      <c r="I36" s="118">
        <f t="shared" si="25"/>
        <v>0</v>
      </c>
      <c r="J36">
        <f t="shared" si="7"/>
        <v>0</v>
      </c>
      <c r="K36">
        <f t="shared" si="8"/>
        <v>18</v>
      </c>
    </row>
  </sheetData>
  <autoFilter ref="A2:Q15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C1000"/>
  <sheetViews>
    <sheetView workbookViewId="0">
      <selection activeCell="G39" sqref="G39"/>
    </sheetView>
  </sheetViews>
  <sheetFormatPr defaultColWidth="14.42578125" defaultRowHeight="15.75" customHeight="1" x14ac:dyDescent="0.2"/>
  <cols>
    <col min="2" max="2" width="39.42578125" customWidth="1"/>
    <col min="3" max="3" width="8.7109375" customWidth="1"/>
  </cols>
  <sheetData>
    <row r="1" spans="2:3" ht="15.75" customHeight="1" thickBot="1" x14ac:dyDescent="0.25">
      <c r="C1" s="119"/>
    </row>
    <row r="2" spans="2:3" ht="16.5" thickBot="1" x14ac:dyDescent="0.3">
      <c r="B2" s="222" t="s">
        <v>187</v>
      </c>
      <c r="C2" s="243"/>
    </row>
    <row r="3" spans="2:3" ht="15.75" customHeight="1" thickBot="1" x14ac:dyDescent="0.25">
      <c r="B3" s="8" t="s">
        <v>2</v>
      </c>
      <c r="C3" s="121" t="s">
        <v>7</v>
      </c>
    </row>
    <row r="4" spans="2:3" ht="15.75" customHeight="1" x14ac:dyDescent="0.2">
      <c r="B4" s="13" t="s">
        <v>16</v>
      </c>
      <c r="C4" s="17">
        <v>1</v>
      </c>
    </row>
    <row r="5" spans="2:3" ht="15.75" customHeight="1" x14ac:dyDescent="0.2">
      <c r="B5" s="19" t="s">
        <v>41</v>
      </c>
      <c r="C5" s="23">
        <v>2</v>
      </c>
    </row>
    <row r="6" spans="2:3" ht="15.75" customHeight="1" x14ac:dyDescent="0.2">
      <c r="B6" s="19" t="s">
        <v>27</v>
      </c>
      <c r="C6" s="23">
        <v>3</v>
      </c>
    </row>
    <row r="7" spans="2:3" ht="15.75" customHeight="1" x14ac:dyDescent="0.2">
      <c r="B7" s="19" t="s">
        <v>34</v>
      </c>
      <c r="C7" s="23">
        <v>4</v>
      </c>
    </row>
    <row r="8" spans="2:3" ht="15.75" customHeight="1" x14ac:dyDescent="0.2">
      <c r="B8" s="27" t="s">
        <v>10</v>
      </c>
      <c r="C8" s="79">
        <v>5</v>
      </c>
    </row>
    <row r="9" spans="2:3" ht="15.75" customHeight="1" x14ac:dyDescent="0.2">
      <c r="B9" s="19" t="s">
        <v>22</v>
      </c>
      <c r="C9" s="23">
        <v>6</v>
      </c>
    </row>
    <row r="10" spans="2:3" ht="15.75" customHeight="1" x14ac:dyDescent="0.2">
      <c r="B10" s="19" t="s">
        <v>38</v>
      </c>
      <c r="C10" s="23">
        <v>7</v>
      </c>
    </row>
    <row r="11" spans="2:3" ht="15.75" customHeight="1" x14ac:dyDescent="0.2">
      <c r="B11" s="19" t="s">
        <v>45</v>
      </c>
      <c r="C11" s="23">
        <v>8</v>
      </c>
    </row>
    <row r="12" spans="2:3" ht="15.75" customHeight="1" x14ac:dyDescent="0.2">
      <c r="B12" s="19" t="s">
        <v>47</v>
      </c>
      <c r="C12" s="23">
        <v>8</v>
      </c>
    </row>
    <row r="13" spans="2:3" ht="15.75" customHeight="1" x14ac:dyDescent="0.2">
      <c r="B13" s="27" t="s">
        <v>42</v>
      </c>
      <c r="C13" s="79">
        <v>10</v>
      </c>
    </row>
    <row r="14" spans="2:3" ht="15.75" customHeight="1" x14ac:dyDescent="0.2">
      <c r="B14" s="19" t="s">
        <v>44</v>
      </c>
      <c r="C14" s="23">
        <v>12</v>
      </c>
    </row>
    <row r="15" spans="2:3" ht="15.75" customHeight="1" x14ac:dyDescent="0.2">
      <c r="B15" s="19" t="s">
        <v>21</v>
      </c>
      <c r="C15" s="23">
        <v>13</v>
      </c>
    </row>
    <row r="16" spans="2:3" ht="15.75" customHeight="1" x14ac:dyDescent="0.2">
      <c r="B16" s="19" t="s">
        <v>37</v>
      </c>
      <c r="C16" s="23">
        <v>14</v>
      </c>
    </row>
    <row r="17" spans="2:3" ht="15.75" customHeight="1" x14ac:dyDescent="0.2">
      <c r="B17" s="19" t="s">
        <v>35</v>
      </c>
      <c r="C17" s="23">
        <v>15</v>
      </c>
    </row>
    <row r="18" spans="2:3" ht="15.75" customHeight="1" x14ac:dyDescent="0.2">
      <c r="B18" s="27" t="s">
        <v>46</v>
      </c>
      <c r="C18" s="79">
        <v>15</v>
      </c>
    </row>
    <row r="19" spans="2:3" ht="15.75" customHeight="1" x14ac:dyDescent="0.2">
      <c r="B19" s="19" t="s">
        <v>40</v>
      </c>
      <c r="C19" s="23">
        <v>18</v>
      </c>
    </row>
    <row r="20" spans="2:3" ht="15.75" customHeight="1" x14ac:dyDescent="0.2">
      <c r="B20" s="19" t="s">
        <v>36</v>
      </c>
      <c r="C20" s="23" t="s">
        <v>232</v>
      </c>
    </row>
    <row r="21" spans="2:3" ht="15.75" customHeight="1" thickBot="1" x14ac:dyDescent="0.25">
      <c r="B21" s="48" t="s">
        <v>39</v>
      </c>
      <c r="C21" s="88" t="s">
        <v>232</v>
      </c>
    </row>
    <row r="22" spans="2:3" ht="15.75" customHeight="1" x14ac:dyDescent="0.2">
      <c r="C22" s="119"/>
    </row>
    <row r="23" spans="2:3" ht="15.75" customHeight="1" x14ac:dyDescent="0.2">
      <c r="B23" s="67" t="s">
        <v>230</v>
      </c>
      <c r="C23" s="122">
        <v>11</v>
      </c>
    </row>
    <row r="24" spans="2:3" ht="15.75" customHeight="1" x14ac:dyDescent="0.2">
      <c r="B24" s="67" t="s">
        <v>231</v>
      </c>
      <c r="C24" s="122">
        <v>17</v>
      </c>
    </row>
    <row r="25" spans="2:3" ht="15.75" customHeight="1" x14ac:dyDescent="0.2">
      <c r="C25" s="123"/>
    </row>
    <row r="26" spans="2:3" ht="15.75" customHeight="1" x14ac:dyDescent="0.2">
      <c r="C26" s="119"/>
    </row>
    <row r="27" spans="2:3" ht="15.75" customHeight="1" x14ac:dyDescent="0.2">
      <c r="C27" s="119"/>
    </row>
    <row r="28" spans="2:3" ht="15.75" customHeight="1" x14ac:dyDescent="0.2">
      <c r="C28" s="119"/>
    </row>
    <row r="29" spans="2:3" ht="15.75" customHeight="1" x14ac:dyDescent="0.2">
      <c r="C29" s="119"/>
    </row>
    <row r="30" spans="2:3" ht="15.75" customHeight="1" x14ac:dyDescent="0.2">
      <c r="C30" s="119"/>
    </row>
    <row r="31" spans="2:3" ht="15.75" customHeight="1" x14ac:dyDescent="0.2">
      <c r="C31" s="119"/>
    </row>
    <row r="32" spans="2:3" ht="15.75" customHeight="1" x14ac:dyDescent="0.2">
      <c r="C32" s="119"/>
    </row>
    <row r="33" spans="3:3" ht="15.75" customHeight="1" x14ac:dyDescent="0.2">
      <c r="C33" s="119"/>
    </row>
    <row r="34" spans="3:3" ht="15.75" customHeight="1" x14ac:dyDescent="0.2">
      <c r="C34" s="119"/>
    </row>
    <row r="35" spans="3:3" ht="15.75" customHeight="1" x14ac:dyDescent="0.2">
      <c r="C35" s="119"/>
    </row>
    <row r="36" spans="3:3" ht="15.75" customHeight="1" x14ac:dyDescent="0.2">
      <c r="C36" s="119"/>
    </row>
    <row r="37" spans="3:3" ht="15.75" customHeight="1" x14ac:dyDescent="0.2">
      <c r="C37" s="119"/>
    </row>
    <row r="38" spans="3:3" ht="15.75" customHeight="1" x14ac:dyDescent="0.2">
      <c r="C38" s="119"/>
    </row>
    <row r="39" spans="3:3" ht="15.75" customHeight="1" x14ac:dyDescent="0.2">
      <c r="C39" s="119"/>
    </row>
    <row r="40" spans="3:3" ht="12.75" x14ac:dyDescent="0.2">
      <c r="C40" s="119"/>
    </row>
    <row r="41" spans="3:3" ht="12.75" x14ac:dyDescent="0.2">
      <c r="C41" s="119"/>
    </row>
    <row r="42" spans="3:3" ht="12.75" x14ac:dyDescent="0.2">
      <c r="C42" s="119"/>
    </row>
    <row r="43" spans="3:3" ht="12.75" x14ac:dyDescent="0.2">
      <c r="C43" s="119"/>
    </row>
    <row r="44" spans="3:3" ht="12.75" x14ac:dyDescent="0.2">
      <c r="C44" s="119"/>
    </row>
    <row r="45" spans="3:3" ht="12.75" x14ac:dyDescent="0.2">
      <c r="C45" s="119"/>
    </row>
    <row r="46" spans="3:3" ht="12.75" x14ac:dyDescent="0.2">
      <c r="C46" s="119"/>
    </row>
    <row r="47" spans="3:3" ht="12.75" x14ac:dyDescent="0.2">
      <c r="C47" s="119"/>
    </row>
    <row r="48" spans="3:3" ht="12.75" x14ac:dyDescent="0.2">
      <c r="C48" s="119"/>
    </row>
    <row r="49" spans="3:3" ht="12.75" x14ac:dyDescent="0.2">
      <c r="C49" s="119"/>
    </row>
    <row r="50" spans="3:3" ht="12.75" x14ac:dyDescent="0.2">
      <c r="C50" s="119"/>
    </row>
    <row r="51" spans="3:3" ht="12.75" x14ac:dyDescent="0.2">
      <c r="C51" s="119"/>
    </row>
    <row r="52" spans="3:3" ht="12.75" x14ac:dyDescent="0.2">
      <c r="C52" s="119"/>
    </row>
    <row r="53" spans="3:3" ht="12.75" x14ac:dyDescent="0.2">
      <c r="C53" s="119"/>
    </row>
    <row r="54" spans="3:3" ht="12.75" x14ac:dyDescent="0.2">
      <c r="C54" s="119"/>
    </row>
    <row r="55" spans="3:3" ht="12.75" x14ac:dyDescent="0.2">
      <c r="C55" s="119"/>
    </row>
    <row r="56" spans="3:3" ht="12.75" x14ac:dyDescent="0.2">
      <c r="C56" s="119"/>
    </row>
    <row r="57" spans="3:3" ht="12.75" x14ac:dyDescent="0.2">
      <c r="C57" s="119"/>
    </row>
    <row r="58" spans="3:3" ht="12.75" x14ac:dyDescent="0.2">
      <c r="C58" s="119"/>
    </row>
    <row r="59" spans="3:3" ht="12.75" x14ac:dyDescent="0.2">
      <c r="C59" s="119"/>
    </row>
    <row r="60" spans="3:3" ht="12.75" x14ac:dyDescent="0.2">
      <c r="C60" s="119"/>
    </row>
    <row r="61" spans="3:3" ht="12.75" x14ac:dyDescent="0.2">
      <c r="C61" s="119"/>
    </row>
    <row r="62" spans="3:3" ht="12.75" x14ac:dyDescent="0.2">
      <c r="C62" s="119"/>
    </row>
    <row r="63" spans="3:3" ht="12.75" x14ac:dyDescent="0.2">
      <c r="C63" s="119"/>
    </row>
    <row r="64" spans="3:3" ht="12.75" x14ac:dyDescent="0.2">
      <c r="C64" s="119"/>
    </row>
    <row r="65" spans="3:3" ht="12.75" x14ac:dyDescent="0.2">
      <c r="C65" s="119"/>
    </row>
    <row r="66" spans="3:3" ht="12.75" x14ac:dyDescent="0.2">
      <c r="C66" s="119"/>
    </row>
    <row r="67" spans="3:3" ht="12.75" x14ac:dyDescent="0.2">
      <c r="C67" s="119"/>
    </row>
    <row r="68" spans="3:3" ht="12.75" x14ac:dyDescent="0.2">
      <c r="C68" s="119"/>
    </row>
    <row r="69" spans="3:3" ht="12.75" x14ac:dyDescent="0.2">
      <c r="C69" s="119"/>
    </row>
    <row r="70" spans="3:3" ht="12.75" x14ac:dyDescent="0.2">
      <c r="C70" s="119"/>
    </row>
    <row r="71" spans="3:3" ht="12.75" x14ac:dyDescent="0.2">
      <c r="C71" s="119"/>
    </row>
    <row r="72" spans="3:3" ht="12.75" x14ac:dyDescent="0.2">
      <c r="C72" s="119"/>
    </row>
    <row r="73" spans="3:3" ht="12.75" x14ac:dyDescent="0.2">
      <c r="C73" s="119"/>
    </row>
    <row r="74" spans="3:3" ht="12.75" x14ac:dyDescent="0.2">
      <c r="C74" s="119"/>
    </row>
    <row r="75" spans="3:3" ht="12.75" x14ac:dyDescent="0.2">
      <c r="C75" s="119"/>
    </row>
    <row r="76" spans="3:3" ht="12.75" x14ac:dyDescent="0.2">
      <c r="C76" s="119"/>
    </row>
    <row r="77" spans="3:3" ht="12.75" x14ac:dyDescent="0.2">
      <c r="C77" s="119"/>
    </row>
    <row r="78" spans="3:3" ht="12.75" x14ac:dyDescent="0.2">
      <c r="C78" s="119"/>
    </row>
    <row r="79" spans="3:3" ht="12.75" x14ac:dyDescent="0.2">
      <c r="C79" s="119"/>
    </row>
    <row r="80" spans="3:3" ht="12.75" x14ac:dyDescent="0.2">
      <c r="C80" s="119"/>
    </row>
    <row r="81" spans="3:3" ht="12.75" x14ac:dyDescent="0.2">
      <c r="C81" s="119"/>
    </row>
    <row r="82" spans="3:3" ht="12.75" x14ac:dyDescent="0.2">
      <c r="C82" s="119"/>
    </row>
    <row r="83" spans="3:3" ht="12.75" x14ac:dyDescent="0.2">
      <c r="C83" s="119"/>
    </row>
    <row r="84" spans="3:3" ht="12.75" x14ac:dyDescent="0.2">
      <c r="C84" s="119"/>
    </row>
    <row r="85" spans="3:3" ht="12.75" x14ac:dyDescent="0.2">
      <c r="C85" s="119"/>
    </row>
    <row r="86" spans="3:3" ht="12.75" x14ac:dyDescent="0.2">
      <c r="C86" s="119"/>
    </row>
    <row r="87" spans="3:3" ht="12.75" x14ac:dyDescent="0.2">
      <c r="C87" s="119"/>
    </row>
    <row r="88" spans="3:3" ht="12.75" x14ac:dyDescent="0.2">
      <c r="C88" s="119"/>
    </row>
    <row r="89" spans="3:3" ht="12.75" x14ac:dyDescent="0.2">
      <c r="C89" s="119"/>
    </row>
    <row r="90" spans="3:3" ht="12.75" x14ac:dyDescent="0.2">
      <c r="C90" s="119"/>
    </row>
    <row r="91" spans="3:3" ht="12.75" x14ac:dyDescent="0.2">
      <c r="C91" s="119"/>
    </row>
    <row r="92" spans="3:3" ht="12.75" x14ac:dyDescent="0.2">
      <c r="C92" s="119"/>
    </row>
    <row r="93" spans="3:3" ht="12.75" x14ac:dyDescent="0.2">
      <c r="C93" s="119"/>
    </row>
    <row r="94" spans="3:3" ht="12.75" x14ac:dyDescent="0.2">
      <c r="C94" s="119"/>
    </row>
    <row r="95" spans="3:3" ht="12.75" x14ac:dyDescent="0.2">
      <c r="C95" s="119"/>
    </row>
    <row r="96" spans="3:3" ht="12.75" x14ac:dyDescent="0.2">
      <c r="C96" s="119"/>
    </row>
    <row r="97" spans="3:3" ht="12.75" x14ac:dyDescent="0.2">
      <c r="C97" s="119"/>
    </row>
    <row r="98" spans="3:3" ht="12.75" x14ac:dyDescent="0.2">
      <c r="C98" s="119"/>
    </row>
    <row r="99" spans="3:3" ht="12.75" x14ac:dyDescent="0.2">
      <c r="C99" s="119"/>
    </row>
    <row r="100" spans="3:3" ht="12.75" x14ac:dyDescent="0.2">
      <c r="C100" s="119"/>
    </row>
    <row r="101" spans="3:3" ht="12.75" x14ac:dyDescent="0.2">
      <c r="C101" s="119"/>
    </row>
    <row r="102" spans="3:3" ht="12.75" x14ac:dyDescent="0.2">
      <c r="C102" s="119"/>
    </row>
    <row r="103" spans="3:3" ht="12.75" x14ac:dyDescent="0.2">
      <c r="C103" s="119"/>
    </row>
    <row r="104" spans="3:3" ht="12.75" x14ac:dyDescent="0.2">
      <c r="C104" s="119"/>
    </row>
    <row r="105" spans="3:3" ht="12.75" x14ac:dyDescent="0.2">
      <c r="C105" s="119"/>
    </row>
    <row r="106" spans="3:3" ht="12.75" x14ac:dyDescent="0.2">
      <c r="C106" s="119"/>
    </row>
    <row r="107" spans="3:3" ht="12.75" x14ac:dyDescent="0.2">
      <c r="C107" s="119"/>
    </row>
    <row r="108" spans="3:3" ht="12.75" x14ac:dyDescent="0.2">
      <c r="C108" s="119"/>
    </row>
    <row r="109" spans="3:3" ht="12.75" x14ac:dyDescent="0.2">
      <c r="C109" s="119"/>
    </row>
    <row r="110" spans="3:3" ht="12.75" x14ac:dyDescent="0.2">
      <c r="C110" s="119"/>
    </row>
    <row r="111" spans="3:3" ht="12.75" x14ac:dyDescent="0.2">
      <c r="C111" s="119"/>
    </row>
    <row r="112" spans="3:3" ht="12.75" x14ac:dyDescent="0.2">
      <c r="C112" s="119"/>
    </row>
    <row r="113" spans="3:3" ht="12.75" x14ac:dyDescent="0.2">
      <c r="C113" s="119"/>
    </row>
    <row r="114" spans="3:3" ht="12.75" x14ac:dyDescent="0.2">
      <c r="C114" s="119"/>
    </row>
    <row r="115" spans="3:3" ht="12.75" x14ac:dyDescent="0.2">
      <c r="C115" s="119"/>
    </row>
    <row r="116" spans="3:3" ht="12.75" x14ac:dyDescent="0.2">
      <c r="C116" s="119"/>
    </row>
    <row r="117" spans="3:3" ht="12.75" x14ac:dyDescent="0.2">
      <c r="C117" s="119"/>
    </row>
    <row r="118" spans="3:3" ht="12.75" x14ac:dyDescent="0.2">
      <c r="C118" s="119"/>
    </row>
    <row r="119" spans="3:3" ht="12.75" x14ac:dyDescent="0.2">
      <c r="C119" s="119"/>
    </row>
    <row r="120" spans="3:3" ht="12.75" x14ac:dyDescent="0.2">
      <c r="C120" s="119"/>
    </row>
    <row r="121" spans="3:3" ht="12.75" x14ac:dyDescent="0.2">
      <c r="C121" s="119"/>
    </row>
    <row r="122" spans="3:3" ht="12.75" x14ac:dyDescent="0.2">
      <c r="C122" s="119"/>
    </row>
    <row r="123" spans="3:3" ht="12.75" x14ac:dyDescent="0.2">
      <c r="C123" s="119"/>
    </row>
    <row r="124" spans="3:3" ht="12.75" x14ac:dyDescent="0.2">
      <c r="C124" s="119"/>
    </row>
    <row r="125" spans="3:3" ht="12.75" x14ac:dyDescent="0.2">
      <c r="C125" s="119"/>
    </row>
    <row r="126" spans="3:3" ht="12.75" x14ac:dyDescent="0.2">
      <c r="C126" s="119"/>
    </row>
    <row r="127" spans="3:3" ht="12.75" x14ac:dyDescent="0.2">
      <c r="C127" s="119"/>
    </row>
    <row r="128" spans="3:3" ht="12.75" x14ac:dyDescent="0.2">
      <c r="C128" s="119"/>
    </row>
    <row r="129" spans="3:3" ht="12.75" x14ac:dyDescent="0.2">
      <c r="C129" s="119"/>
    </row>
    <row r="130" spans="3:3" ht="12.75" x14ac:dyDescent="0.2">
      <c r="C130" s="119"/>
    </row>
    <row r="131" spans="3:3" ht="12.75" x14ac:dyDescent="0.2">
      <c r="C131" s="119"/>
    </row>
    <row r="132" spans="3:3" ht="12.75" x14ac:dyDescent="0.2">
      <c r="C132" s="119"/>
    </row>
    <row r="133" spans="3:3" ht="12.75" x14ac:dyDescent="0.2">
      <c r="C133" s="119"/>
    </row>
    <row r="134" spans="3:3" ht="12.75" x14ac:dyDescent="0.2">
      <c r="C134" s="119"/>
    </row>
    <row r="135" spans="3:3" ht="12.75" x14ac:dyDescent="0.2">
      <c r="C135" s="119"/>
    </row>
    <row r="136" spans="3:3" ht="12.75" x14ac:dyDescent="0.2">
      <c r="C136" s="119"/>
    </row>
    <row r="137" spans="3:3" ht="12.75" x14ac:dyDescent="0.2">
      <c r="C137" s="119"/>
    </row>
    <row r="138" spans="3:3" ht="12.75" x14ac:dyDescent="0.2">
      <c r="C138" s="119"/>
    </row>
    <row r="139" spans="3:3" ht="12.75" x14ac:dyDescent="0.2">
      <c r="C139" s="119"/>
    </row>
    <row r="140" spans="3:3" ht="12.75" x14ac:dyDescent="0.2">
      <c r="C140" s="119"/>
    </row>
    <row r="141" spans="3:3" ht="12.75" x14ac:dyDescent="0.2">
      <c r="C141" s="119"/>
    </row>
    <row r="142" spans="3:3" ht="12.75" x14ac:dyDescent="0.2">
      <c r="C142" s="119"/>
    </row>
    <row r="143" spans="3:3" ht="12.75" x14ac:dyDescent="0.2">
      <c r="C143" s="119"/>
    </row>
    <row r="144" spans="3:3" ht="12.75" x14ac:dyDescent="0.2">
      <c r="C144" s="119"/>
    </row>
    <row r="145" spans="3:3" ht="12.75" x14ac:dyDescent="0.2">
      <c r="C145" s="119"/>
    </row>
    <row r="146" spans="3:3" ht="12.75" x14ac:dyDescent="0.2">
      <c r="C146" s="119"/>
    </row>
    <row r="147" spans="3:3" ht="12.75" x14ac:dyDescent="0.2">
      <c r="C147" s="119"/>
    </row>
    <row r="148" spans="3:3" ht="12.75" x14ac:dyDescent="0.2">
      <c r="C148" s="119"/>
    </row>
    <row r="149" spans="3:3" ht="12.75" x14ac:dyDescent="0.2">
      <c r="C149" s="119"/>
    </row>
    <row r="150" spans="3:3" ht="12.75" x14ac:dyDescent="0.2">
      <c r="C150" s="119"/>
    </row>
    <row r="151" spans="3:3" ht="12.75" x14ac:dyDescent="0.2">
      <c r="C151" s="119"/>
    </row>
    <row r="152" spans="3:3" ht="12.75" x14ac:dyDescent="0.2">
      <c r="C152" s="119"/>
    </row>
    <row r="153" spans="3:3" ht="12.75" x14ac:dyDescent="0.2">
      <c r="C153" s="119"/>
    </row>
    <row r="154" spans="3:3" ht="12.75" x14ac:dyDescent="0.2">
      <c r="C154" s="119"/>
    </row>
    <row r="155" spans="3:3" ht="12.75" x14ac:dyDescent="0.2">
      <c r="C155" s="119"/>
    </row>
    <row r="156" spans="3:3" ht="12.75" x14ac:dyDescent="0.2">
      <c r="C156" s="119"/>
    </row>
    <row r="157" spans="3:3" ht="12.75" x14ac:dyDescent="0.2">
      <c r="C157" s="119"/>
    </row>
    <row r="158" spans="3:3" ht="12.75" x14ac:dyDescent="0.2">
      <c r="C158" s="119"/>
    </row>
    <row r="159" spans="3:3" ht="12.75" x14ac:dyDescent="0.2">
      <c r="C159" s="119"/>
    </row>
    <row r="160" spans="3:3" ht="12.75" x14ac:dyDescent="0.2">
      <c r="C160" s="119"/>
    </row>
    <row r="161" spans="3:3" ht="12.75" x14ac:dyDescent="0.2">
      <c r="C161" s="119"/>
    </row>
    <row r="162" spans="3:3" ht="12.75" x14ac:dyDescent="0.2">
      <c r="C162" s="119"/>
    </row>
    <row r="163" spans="3:3" ht="12.75" x14ac:dyDescent="0.2">
      <c r="C163" s="119"/>
    </row>
    <row r="164" spans="3:3" ht="12.75" x14ac:dyDescent="0.2">
      <c r="C164" s="119"/>
    </row>
    <row r="165" spans="3:3" ht="12.75" x14ac:dyDescent="0.2">
      <c r="C165" s="119"/>
    </row>
    <row r="166" spans="3:3" ht="12.75" x14ac:dyDescent="0.2">
      <c r="C166" s="119"/>
    </row>
    <row r="167" spans="3:3" ht="12.75" x14ac:dyDescent="0.2">
      <c r="C167" s="119"/>
    </row>
    <row r="168" spans="3:3" ht="12.75" x14ac:dyDescent="0.2">
      <c r="C168" s="119"/>
    </row>
    <row r="169" spans="3:3" ht="12.75" x14ac:dyDescent="0.2">
      <c r="C169" s="119"/>
    </row>
    <row r="170" spans="3:3" ht="12.75" x14ac:dyDescent="0.2">
      <c r="C170" s="119"/>
    </row>
    <row r="171" spans="3:3" ht="12.75" x14ac:dyDescent="0.2">
      <c r="C171" s="119"/>
    </row>
    <row r="172" spans="3:3" ht="12.75" x14ac:dyDescent="0.2">
      <c r="C172" s="119"/>
    </row>
    <row r="173" spans="3:3" ht="12.75" x14ac:dyDescent="0.2">
      <c r="C173" s="119"/>
    </row>
    <row r="174" spans="3:3" ht="12.75" x14ac:dyDescent="0.2">
      <c r="C174" s="119"/>
    </row>
    <row r="175" spans="3:3" ht="12.75" x14ac:dyDescent="0.2">
      <c r="C175" s="119"/>
    </row>
    <row r="176" spans="3:3" ht="12.75" x14ac:dyDescent="0.2">
      <c r="C176" s="119"/>
    </row>
    <row r="177" spans="3:3" ht="12.75" x14ac:dyDescent="0.2">
      <c r="C177" s="119"/>
    </row>
    <row r="178" spans="3:3" ht="12.75" x14ac:dyDescent="0.2">
      <c r="C178" s="119"/>
    </row>
    <row r="179" spans="3:3" ht="12.75" x14ac:dyDescent="0.2">
      <c r="C179" s="119"/>
    </row>
    <row r="180" spans="3:3" ht="12.75" x14ac:dyDescent="0.2">
      <c r="C180" s="119"/>
    </row>
    <row r="181" spans="3:3" ht="12.75" x14ac:dyDescent="0.2">
      <c r="C181" s="119"/>
    </row>
    <row r="182" spans="3:3" ht="12.75" x14ac:dyDescent="0.2">
      <c r="C182" s="119"/>
    </row>
    <row r="183" spans="3:3" ht="12.75" x14ac:dyDescent="0.2">
      <c r="C183" s="119"/>
    </row>
    <row r="184" spans="3:3" ht="12.75" x14ac:dyDescent="0.2">
      <c r="C184" s="119"/>
    </row>
    <row r="185" spans="3:3" ht="12.75" x14ac:dyDescent="0.2">
      <c r="C185" s="119"/>
    </row>
    <row r="186" spans="3:3" ht="12.75" x14ac:dyDescent="0.2">
      <c r="C186" s="119"/>
    </row>
    <row r="187" spans="3:3" ht="12.75" x14ac:dyDescent="0.2">
      <c r="C187" s="119"/>
    </row>
    <row r="188" spans="3:3" ht="12.75" x14ac:dyDescent="0.2">
      <c r="C188" s="119"/>
    </row>
    <row r="189" spans="3:3" ht="12.75" x14ac:dyDescent="0.2">
      <c r="C189" s="119"/>
    </row>
    <row r="190" spans="3:3" ht="12.75" x14ac:dyDescent="0.2">
      <c r="C190" s="119"/>
    </row>
    <row r="191" spans="3:3" ht="12.75" x14ac:dyDescent="0.2">
      <c r="C191" s="119"/>
    </row>
    <row r="192" spans="3:3" ht="12.75" x14ac:dyDescent="0.2">
      <c r="C192" s="119"/>
    </row>
    <row r="193" spans="3:3" ht="12.75" x14ac:dyDescent="0.2">
      <c r="C193" s="119"/>
    </row>
    <row r="194" spans="3:3" ht="12.75" x14ac:dyDescent="0.2">
      <c r="C194" s="119"/>
    </row>
    <row r="195" spans="3:3" ht="12.75" x14ac:dyDescent="0.2">
      <c r="C195" s="119"/>
    </row>
    <row r="196" spans="3:3" ht="12.75" x14ac:dyDescent="0.2">
      <c r="C196" s="119"/>
    </row>
    <row r="197" spans="3:3" ht="12.75" x14ac:dyDescent="0.2">
      <c r="C197" s="119"/>
    </row>
    <row r="198" spans="3:3" ht="12.75" x14ac:dyDescent="0.2">
      <c r="C198" s="119"/>
    </row>
    <row r="199" spans="3:3" ht="12.75" x14ac:dyDescent="0.2">
      <c r="C199" s="119"/>
    </row>
    <row r="200" spans="3:3" ht="12.75" x14ac:dyDescent="0.2">
      <c r="C200" s="119"/>
    </row>
    <row r="201" spans="3:3" ht="12.75" x14ac:dyDescent="0.2">
      <c r="C201" s="119"/>
    </row>
    <row r="202" spans="3:3" ht="12.75" x14ac:dyDescent="0.2">
      <c r="C202" s="119"/>
    </row>
    <row r="203" spans="3:3" ht="12.75" x14ac:dyDescent="0.2">
      <c r="C203" s="119"/>
    </row>
    <row r="204" spans="3:3" ht="12.75" x14ac:dyDescent="0.2">
      <c r="C204" s="119"/>
    </row>
    <row r="205" spans="3:3" ht="12.75" x14ac:dyDescent="0.2">
      <c r="C205" s="119"/>
    </row>
    <row r="206" spans="3:3" ht="12.75" x14ac:dyDescent="0.2">
      <c r="C206" s="119"/>
    </row>
    <row r="207" spans="3:3" ht="12.75" x14ac:dyDescent="0.2">
      <c r="C207" s="119"/>
    </row>
    <row r="208" spans="3:3" ht="12.75" x14ac:dyDescent="0.2">
      <c r="C208" s="119"/>
    </row>
    <row r="209" spans="3:3" ht="12.75" x14ac:dyDescent="0.2">
      <c r="C209" s="119"/>
    </row>
    <row r="210" spans="3:3" ht="12.75" x14ac:dyDescent="0.2">
      <c r="C210" s="119"/>
    </row>
    <row r="211" spans="3:3" ht="12.75" x14ac:dyDescent="0.2">
      <c r="C211" s="119"/>
    </row>
    <row r="212" spans="3:3" ht="12.75" x14ac:dyDescent="0.2">
      <c r="C212" s="119"/>
    </row>
    <row r="213" spans="3:3" ht="12.75" x14ac:dyDescent="0.2">
      <c r="C213" s="119"/>
    </row>
    <row r="214" spans="3:3" ht="12.75" x14ac:dyDescent="0.2">
      <c r="C214" s="119"/>
    </row>
    <row r="215" spans="3:3" ht="12.75" x14ac:dyDescent="0.2">
      <c r="C215" s="119"/>
    </row>
    <row r="216" spans="3:3" ht="12.75" x14ac:dyDescent="0.2">
      <c r="C216" s="119"/>
    </row>
    <row r="217" spans="3:3" ht="12.75" x14ac:dyDescent="0.2">
      <c r="C217" s="119"/>
    </row>
    <row r="218" spans="3:3" ht="12.75" x14ac:dyDescent="0.2">
      <c r="C218" s="119"/>
    </row>
    <row r="219" spans="3:3" ht="12.75" x14ac:dyDescent="0.2">
      <c r="C219" s="119"/>
    </row>
    <row r="220" spans="3:3" ht="12.75" x14ac:dyDescent="0.2">
      <c r="C220" s="119"/>
    </row>
    <row r="221" spans="3:3" ht="12.75" x14ac:dyDescent="0.2">
      <c r="C221" s="119"/>
    </row>
    <row r="222" spans="3:3" ht="12.75" x14ac:dyDescent="0.2">
      <c r="C222" s="119"/>
    </row>
    <row r="223" spans="3:3" ht="12.75" x14ac:dyDescent="0.2">
      <c r="C223" s="119"/>
    </row>
    <row r="224" spans="3:3" ht="12.75" x14ac:dyDescent="0.2">
      <c r="C224" s="119"/>
    </row>
    <row r="225" spans="3:3" ht="12.75" x14ac:dyDescent="0.2">
      <c r="C225" s="119"/>
    </row>
    <row r="226" spans="3:3" ht="12.75" x14ac:dyDescent="0.2">
      <c r="C226" s="119"/>
    </row>
    <row r="227" spans="3:3" ht="12.75" x14ac:dyDescent="0.2">
      <c r="C227" s="119"/>
    </row>
    <row r="228" spans="3:3" ht="12.75" x14ac:dyDescent="0.2">
      <c r="C228" s="119"/>
    </row>
    <row r="229" spans="3:3" ht="12.75" x14ac:dyDescent="0.2">
      <c r="C229" s="119"/>
    </row>
    <row r="230" spans="3:3" ht="12.75" x14ac:dyDescent="0.2">
      <c r="C230" s="119"/>
    </row>
    <row r="231" spans="3:3" ht="12.75" x14ac:dyDescent="0.2">
      <c r="C231" s="119"/>
    </row>
    <row r="232" spans="3:3" ht="12.75" x14ac:dyDescent="0.2">
      <c r="C232" s="119"/>
    </row>
    <row r="233" spans="3:3" ht="12.75" x14ac:dyDescent="0.2">
      <c r="C233" s="119"/>
    </row>
    <row r="234" spans="3:3" ht="12.75" x14ac:dyDescent="0.2">
      <c r="C234" s="119"/>
    </row>
    <row r="235" spans="3:3" ht="12.75" x14ac:dyDescent="0.2">
      <c r="C235" s="119"/>
    </row>
    <row r="236" spans="3:3" ht="12.75" x14ac:dyDescent="0.2">
      <c r="C236" s="119"/>
    </row>
    <row r="237" spans="3:3" ht="12.75" x14ac:dyDescent="0.2">
      <c r="C237" s="119"/>
    </row>
    <row r="238" spans="3:3" ht="12.75" x14ac:dyDescent="0.2">
      <c r="C238" s="119"/>
    </row>
    <row r="239" spans="3:3" ht="12.75" x14ac:dyDescent="0.2">
      <c r="C239" s="119"/>
    </row>
    <row r="240" spans="3:3" ht="12.75" x14ac:dyDescent="0.2">
      <c r="C240" s="119"/>
    </row>
    <row r="241" spans="3:3" ht="12.75" x14ac:dyDescent="0.2">
      <c r="C241" s="119"/>
    </row>
    <row r="242" spans="3:3" ht="12.75" x14ac:dyDescent="0.2">
      <c r="C242" s="119"/>
    </row>
    <row r="243" spans="3:3" ht="12.75" x14ac:dyDescent="0.2">
      <c r="C243" s="119"/>
    </row>
    <row r="244" spans="3:3" ht="12.75" x14ac:dyDescent="0.2">
      <c r="C244" s="119"/>
    </row>
    <row r="245" spans="3:3" ht="12.75" x14ac:dyDescent="0.2">
      <c r="C245" s="119"/>
    </row>
    <row r="246" spans="3:3" ht="12.75" x14ac:dyDescent="0.2">
      <c r="C246" s="119"/>
    </row>
    <row r="247" spans="3:3" ht="12.75" x14ac:dyDescent="0.2">
      <c r="C247" s="119"/>
    </row>
    <row r="248" spans="3:3" ht="12.75" x14ac:dyDescent="0.2">
      <c r="C248" s="119"/>
    </row>
    <row r="249" spans="3:3" ht="12.75" x14ac:dyDescent="0.2">
      <c r="C249" s="119"/>
    </row>
    <row r="250" spans="3:3" ht="12.75" x14ac:dyDescent="0.2">
      <c r="C250" s="119"/>
    </row>
    <row r="251" spans="3:3" ht="12.75" x14ac:dyDescent="0.2">
      <c r="C251" s="119"/>
    </row>
    <row r="252" spans="3:3" ht="12.75" x14ac:dyDescent="0.2">
      <c r="C252" s="119"/>
    </row>
    <row r="253" spans="3:3" ht="12.75" x14ac:dyDescent="0.2">
      <c r="C253" s="119"/>
    </row>
    <row r="254" spans="3:3" ht="12.75" x14ac:dyDescent="0.2">
      <c r="C254" s="119"/>
    </row>
    <row r="255" spans="3:3" ht="12.75" x14ac:dyDescent="0.2">
      <c r="C255" s="119"/>
    </row>
    <row r="256" spans="3:3" ht="12.75" x14ac:dyDescent="0.2">
      <c r="C256" s="119"/>
    </row>
    <row r="257" spans="3:3" ht="12.75" x14ac:dyDescent="0.2">
      <c r="C257" s="119"/>
    </row>
    <row r="258" spans="3:3" ht="12.75" x14ac:dyDescent="0.2">
      <c r="C258" s="119"/>
    </row>
    <row r="259" spans="3:3" ht="12.75" x14ac:dyDescent="0.2">
      <c r="C259" s="119"/>
    </row>
    <row r="260" spans="3:3" ht="12.75" x14ac:dyDescent="0.2">
      <c r="C260" s="119"/>
    </row>
    <row r="261" spans="3:3" ht="12.75" x14ac:dyDescent="0.2">
      <c r="C261" s="119"/>
    </row>
    <row r="262" spans="3:3" ht="12.75" x14ac:dyDescent="0.2">
      <c r="C262" s="119"/>
    </row>
    <row r="263" spans="3:3" ht="12.75" x14ac:dyDescent="0.2">
      <c r="C263" s="119"/>
    </row>
    <row r="264" spans="3:3" ht="12.75" x14ac:dyDescent="0.2">
      <c r="C264" s="119"/>
    </row>
    <row r="265" spans="3:3" ht="12.75" x14ac:dyDescent="0.2">
      <c r="C265" s="119"/>
    </row>
    <row r="266" spans="3:3" ht="12.75" x14ac:dyDescent="0.2">
      <c r="C266" s="119"/>
    </row>
    <row r="267" spans="3:3" ht="12.75" x14ac:dyDescent="0.2">
      <c r="C267" s="119"/>
    </row>
    <row r="268" spans="3:3" ht="12.75" x14ac:dyDescent="0.2">
      <c r="C268" s="119"/>
    </row>
    <row r="269" spans="3:3" ht="12.75" x14ac:dyDescent="0.2">
      <c r="C269" s="119"/>
    </row>
    <row r="270" spans="3:3" ht="12.75" x14ac:dyDescent="0.2">
      <c r="C270" s="119"/>
    </row>
    <row r="271" spans="3:3" ht="12.75" x14ac:dyDescent="0.2">
      <c r="C271" s="119"/>
    </row>
    <row r="272" spans="3:3" ht="12.75" x14ac:dyDescent="0.2">
      <c r="C272" s="119"/>
    </row>
    <row r="273" spans="3:3" ht="12.75" x14ac:dyDescent="0.2">
      <c r="C273" s="119"/>
    </row>
    <row r="274" spans="3:3" ht="12.75" x14ac:dyDescent="0.2">
      <c r="C274" s="119"/>
    </row>
    <row r="275" spans="3:3" ht="12.75" x14ac:dyDescent="0.2">
      <c r="C275" s="119"/>
    </row>
    <row r="276" spans="3:3" ht="12.75" x14ac:dyDescent="0.2">
      <c r="C276" s="119"/>
    </row>
    <row r="277" spans="3:3" ht="12.75" x14ac:dyDescent="0.2">
      <c r="C277" s="119"/>
    </row>
    <row r="278" spans="3:3" ht="12.75" x14ac:dyDescent="0.2">
      <c r="C278" s="119"/>
    </row>
    <row r="279" spans="3:3" ht="12.75" x14ac:dyDescent="0.2">
      <c r="C279" s="119"/>
    </row>
    <row r="280" spans="3:3" ht="12.75" x14ac:dyDescent="0.2">
      <c r="C280" s="119"/>
    </row>
    <row r="281" spans="3:3" ht="12.75" x14ac:dyDescent="0.2">
      <c r="C281" s="119"/>
    </row>
    <row r="282" spans="3:3" ht="12.75" x14ac:dyDescent="0.2">
      <c r="C282" s="119"/>
    </row>
    <row r="283" spans="3:3" ht="12.75" x14ac:dyDescent="0.2">
      <c r="C283" s="119"/>
    </row>
    <row r="284" spans="3:3" ht="12.75" x14ac:dyDescent="0.2">
      <c r="C284" s="119"/>
    </row>
    <row r="285" spans="3:3" ht="12.75" x14ac:dyDescent="0.2">
      <c r="C285" s="119"/>
    </row>
    <row r="286" spans="3:3" ht="12.75" x14ac:dyDescent="0.2">
      <c r="C286" s="119"/>
    </row>
    <row r="287" spans="3:3" ht="12.75" x14ac:dyDescent="0.2">
      <c r="C287" s="119"/>
    </row>
    <row r="288" spans="3:3" ht="12.75" x14ac:dyDescent="0.2">
      <c r="C288" s="119"/>
    </row>
    <row r="289" spans="3:3" ht="12.75" x14ac:dyDescent="0.2">
      <c r="C289" s="119"/>
    </row>
    <row r="290" spans="3:3" ht="12.75" x14ac:dyDescent="0.2">
      <c r="C290" s="119"/>
    </row>
    <row r="291" spans="3:3" ht="12.75" x14ac:dyDescent="0.2">
      <c r="C291" s="119"/>
    </row>
    <row r="292" spans="3:3" ht="12.75" x14ac:dyDescent="0.2">
      <c r="C292" s="119"/>
    </row>
    <row r="293" spans="3:3" ht="12.75" x14ac:dyDescent="0.2">
      <c r="C293" s="119"/>
    </row>
    <row r="294" spans="3:3" ht="12.75" x14ac:dyDescent="0.2">
      <c r="C294" s="119"/>
    </row>
    <row r="295" spans="3:3" ht="12.75" x14ac:dyDescent="0.2">
      <c r="C295" s="119"/>
    </row>
    <row r="296" spans="3:3" ht="12.75" x14ac:dyDescent="0.2">
      <c r="C296" s="119"/>
    </row>
    <row r="297" spans="3:3" ht="12.75" x14ac:dyDescent="0.2">
      <c r="C297" s="119"/>
    </row>
    <row r="298" spans="3:3" ht="12.75" x14ac:dyDescent="0.2">
      <c r="C298" s="119"/>
    </row>
    <row r="299" spans="3:3" ht="12.75" x14ac:dyDescent="0.2">
      <c r="C299" s="119"/>
    </row>
    <row r="300" spans="3:3" ht="12.75" x14ac:dyDescent="0.2">
      <c r="C300" s="119"/>
    </row>
    <row r="301" spans="3:3" ht="12.75" x14ac:dyDescent="0.2">
      <c r="C301" s="119"/>
    </row>
    <row r="302" spans="3:3" ht="12.75" x14ac:dyDescent="0.2">
      <c r="C302" s="119"/>
    </row>
    <row r="303" spans="3:3" ht="12.75" x14ac:dyDescent="0.2">
      <c r="C303" s="119"/>
    </row>
    <row r="304" spans="3:3" ht="12.75" x14ac:dyDescent="0.2">
      <c r="C304" s="119"/>
    </row>
    <row r="305" spans="3:3" ht="12.75" x14ac:dyDescent="0.2">
      <c r="C305" s="119"/>
    </row>
    <row r="306" spans="3:3" ht="12.75" x14ac:dyDescent="0.2">
      <c r="C306" s="119"/>
    </row>
    <row r="307" spans="3:3" ht="12.75" x14ac:dyDescent="0.2">
      <c r="C307" s="119"/>
    </row>
    <row r="308" spans="3:3" ht="12.75" x14ac:dyDescent="0.2">
      <c r="C308" s="119"/>
    </row>
    <row r="309" spans="3:3" ht="12.75" x14ac:dyDescent="0.2">
      <c r="C309" s="119"/>
    </row>
    <row r="310" spans="3:3" ht="12.75" x14ac:dyDescent="0.2">
      <c r="C310" s="119"/>
    </row>
    <row r="311" spans="3:3" ht="12.75" x14ac:dyDescent="0.2">
      <c r="C311" s="119"/>
    </row>
    <row r="312" spans="3:3" ht="12.75" x14ac:dyDescent="0.2">
      <c r="C312" s="119"/>
    </row>
    <row r="313" spans="3:3" ht="12.75" x14ac:dyDescent="0.2">
      <c r="C313" s="119"/>
    </row>
    <row r="314" spans="3:3" ht="12.75" x14ac:dyDescent="0.2">
      <c r="C314" s="119"/>
    </row>
    <row r="315" spans="3:3" ht="12.75" x14ac:dyDescent="0.2">
      <c r="C315" s="119"/>
    </row>
    <row r="316" spans="3:3" ht="12.75" x14ac:dyDescent="0.2">
      <c r="C316" s="119"/>
    </row>
    <row r="317" spans="3:3" ht="12.75" x14ac:dyDescent="0.2">
      <c r="C317" s="119"/>
    </row>
    <row r="318" spans="3:3" ht="12.75" x14ac:dyDescent="0.2">
      <c r="C318" s="119"/>
    </row>
    <row r="319" spans="3:3" ht="12.75" x14ac:dyDescent="0.2">
      <c r="C319" s="119"/>
    </row>
    <row r="320" spans="3:3" ht="12.75" x14ac:dyDescent="0.2">
      <c r="C320" s="119"/>
    </row>
    <row r="321" spans="3:3" ht="12.75" x14ac:dyDescent="0.2">
      <c r="C321" s="119"/>
    </row>
    <row r="322" spans="3:3" ht="12.75" x14ac:dyDescent="0.2">
      <c r="C322" s="119"/>
    </row>
    <row r="323" spans="3:3" ht="12.75" x14ac:dyDescent="0.2">
      <c r="C323" s="119"/>
    </row>
    <row r="324" spans="3:3" ht="12.75" x14ac:dyDescent="0.2">
      <c r="C324" s="119"/>
    </row>
    <row r="325" spans="3:3" ht="12.75" x14ac:dyDescent="0.2">
      <c r="C325" s="119"/>
    </row>
    <row r="326" spans="3:3" ht="12.75" x14ac:dyDescent="0.2">
      <c r="C326" s="119"/>
    </row>
    <row r="327" spans="3:3" ht="12.75" x14ac:dyDescent="0.2">
      <c r="C327" s="119"/>
    </row>
    <row r="328" spans="3:3" ht="12.75" x14ac:dyDescent="0.2">
      <c r="C328" s="119"/>
    </row>
    <row r="329" spans="3:3" ht="12.75" x14ac:dyDescent="0.2">
      <c r="C329" s="119"/>
    </row>
    <row r="330" spans="3:3" ht="12.75" x14ac:dyDescent="0.2">
      <c r="C330" s="119"/>
    </row>
    <row r="331" spans="3:3" ht="12.75" x14ac:dyDescent="0.2">
      <c r="C331" s="119"/>
    </row>
    <row r="332" spans="3:3" ht="12.75" x14ac:dyDescent="0.2">
      <c r="C332" s="119"/>
    </row>
    <row r="333" spans="3:3" ht="12.75" x14ac:dyDescent="0.2">
      <c r="C333" s="119"/>
    </row>
    <row r="334" spans="3:3" ht="12.75" x14ac:dyDescent="0.2">
      <c r="C334" s="119"/>
    </row>
    <row r="335" spans="3:3" ht="12.75" x14ac:dyDescent="0.2">
      <c r="C335" s="119"/>
    </row>
    <row r="336" spans="3:3" ht="12.75" x14ac:dyDescent="0.2">
      <c r="C336" s="119"/>
    </row>
    <row r="337" spans="3:3" ht="12.75" x14ac:dyDescent="0.2">
      <c r="C337" s="119"/>
    </row>
    <row r="338" spans="3:3" ht="12.75" x14ac:dyDescent="0.2">
      <c r="C338" s="119"/>
    </row>
    <row r="339" spans="3:3" ht="12.75" x14ac:dyDescent="0.2">
      <c r="C339" s="119"/>
    </row>
    <row r="340" spans="3:3" ht="12.75" x14ac:dyDescent="0.2">
      <c r="C340" s="119"/>
    </row>
    <row r="341" spans="3:3" ht="12.75" x14ac:dyDescent="0.2">
      <c r="C341" s="119"/>
    </row>
    <row r="342" spans="3:3" ht="12.75" x14ac:dyDescent="0.2">
      <c r="C342" s="119"/>
    </row>
    <row r="343" spans="3:3" ht="12.75" x14ac:dyDescent="0.2">
      <c r="C343" s="119"/>
    </row>
    <row r="344" spans="3:3" ht="12.75" x14ac:dyDescent="0.2">
      <c r="C344" s="119"/>
    </row>
    <row r="345" spans="3:3" ht="12.75" x14ac:dyDescent="0.2">
      <c r="C345" s="119"/>
    </row>
    <row r="346" spans="3:3" ht="12.75" x14ac:dyDescent="0.2">
      <c r="C346" s="119"/>
    </row>
    <row r="347" spans="3:3" ht="12.75" x14ac:dyDescent="0.2">
      <c r="C347" s="119"/>
    </row>
    <row r="348" spans="3:3" ht="12.75" x14ac:dyDescent="0.2">
      <c r="C348" s="119"/>
    </row>
    <row r="349" spans="3:3" ht="12.75" x14ac:dyDescent="0.2">
      <c r="C349" s="119"/>
    </row>
    <row r="350" spans="3:3" ht="12.75" x14ac:dyDescent="0.2">
      <c r="C350" s="119"/>
    </row>
    <row r="351" spans="3:3" ht="12.75" x14ac:dyDescent="0.2">
      <c r="C351" s="119"/>
    </row>
    <row r="352" spans="3:3" ht="12.75" x14ac:dyDescent="0.2">
      <c r="C352" s="119"/>
    </row>
    <row r="353" spans="3:3" ht="12.75" x14ac:dyDescent="0.2">
      <c r="C353" s="119"/>
    </row>
    <row r="354" spans="3:3" ht="12.75" x14ac:dyDescent="0.2">
      <c r="C354" s="119"/>
    </row>
    <row r="355" spans="3:3" ht="12.75" x14ac:dyDescent="0.2">
      <c r="C355" s="119"/>
    </row>
    <row r="356" spans="3:3" ht="12.75" x14ac:dyDescent="0.2">
      <c r="C356" s="119"/>
    </row>
    <row r="357" spans="3:3" ht="12.75" x14ac:dyDescent="0.2">
      <c r="C357" s="119"/>
    </row>
    <row r="358" spans="3:3" ht="12.75" x14ac:dyDescent="0.2">
      <c r="C358" s="119"/>
    </row>
    <row r="359" spans="3:3" ht="12.75" x14ac:dyDescent="0.2">
      <c r="C359" s="119"/>
    </row>
    <row r="360" spans="3:3" ht="12.75" x14ac:dyDescent="0.2">
      <c r="C360" s="119"/>
    </row>
    <row r="361" spans="3:3" ht="12.75" x14ac:dyDescent="0.2">
      <c r="C361" s="119"/>
    </row>
    <row r="362" spans="3:3" ht="12.75" x14ac:dyDescent="0.2">
      <c r="C362" s="119"/>
    </row>
    <row r="363" spans="3:3" ht="12.75" x14ac:dyDescent="0.2">
      <c r="C363" s="119"/>
    </row>
    <row r="364" spans="3:3" ht="12.75" x14ac:dyDescent="0.2">
      <c r="C364" s="119"/>
    </row>
    <row r="365" spans="3:3" ht="12.75" x14ac:dyDescent="0.2">
      <c r="C365" s="119"/>
    </row>
    <row r="366" spans="3:3" ht="12.75" x14ac:dyDescent="0.2">
      <c r="C366" s="119"/>
    </row>
    <row r="367" spans="3:3" ht="12.75" x14ac:dyDescent="0.2">
      <c r="C367" s="119"/>
    </row>
    <row r="368" spans="3:3" ht="12.75" x14ac:dyDescent="0.2">
      <c r="C368" s="119"/>
    </row>
    <row r="369" spans="3:3" ht="12.75" x14ac:dyDescent="0.2">
      <c r="C369" s="119"/>
    </row>
    <row r="370" spans="3:3" ht="12.75" x14ac:dyDescent="0.2">
      <c r="C370" s="119"/>
    </row>
    <row r="371" spans="3:3" ht="12.75" x14ac:dyDescent="0.2">
      <c r="C371" s="119"/>
    </row>
    <row r="372" spans="3:3" ht="12.75" x14ac:dyDescent="0.2">
      <c r="C372" s="119"/>
    </row>
    <row r="373" spans="3:3" ht="12.75" x14ac:dyDescent="0.2">
      <c r="C373" s="119"/>
    </row>
    <row r="374" spans="3:3" ht="12.75" x14ac:dyDescent="0.2">
      <c r="C374" s="119"/>
    </row>
    <row r="375" spans="3:3" ht="12.75" x14ac:dyDescent="0.2">
      <c r="C375" s="119"/>
    </row>
    <row r="376" spans="3:3" ht="12.75" x14ac:dyDescent="0.2">
      <c r="C376" s="119"/>
    </row>
    <row r="377" spans="3:3" ht="12.75" x14ac:dyDescent="0.2">
      <c r="C377" s="119"/>
    </row>
    <row r="378" spans="3:3" ht="12.75" x14ac:dyDescent="0.2">
      <c r="C378" s="119"/>
    </row>
    <row r="379" spans="3:3" ht="12.75" x14ac:dyDescent="0.2">
      <c r="C379" s="119"/>
    </row>
    <row r="380" spans="3:3" ht="12.75" x14ac:dyDescent="0.2">
      <c r="C380" s="119"/>
    </row>
    <row r="381" spans="3:3" ht="12.75" x14ac:dyDescent="0.2">
      <c r="C381" s="119"/>
    </row>
    <row r="382" spans="3:3" ht="12.75" x14ac:dyDescent="0.2">
      <c r="C382" s="119"/>
    </row>
    <row r="383" spans="3:3" ht="12.75" x14ac:dyDescent="0.2">
      <c r="C383" s="119"/>
    </row>
    <row r="384" spans="3:3" ht="12.75" x14ac:dyDescent="0.2">
      <c r="C384" s="119"/>
    </row>
    <row r="385" spans="3:3" ht="12.75" x14ac:dyDescent="0.2">
      <c r="C385" s="119"/>
    </row>
    <row r="386" spans="3:3" ht="12.75" x14ac:dyDescent="0.2">
      <c r="C386" s="119"/>
    </row>
    <row r="387" spans="3:3" ht="12.75" x14ac:dyDescent="0.2">
      <c r="C387" s="119"/>
    </row>
    <row r="388" spans="3:3" ht="12.75" x14ac:dyDescent="0.2">
      <c r="C388" s="119"/>
    </row>
    <row r="389" spans="3:3" ht="12.75" x14ac:dyDescent="0.2">
      <c r="C389" s="119"/>
    </row>
    <row r="390" spans="3:3" ht="12.75" x14ac:dyDescent="0.2">
      <c r="C390" s="119"/>
    </row>
    <row r="391" spans="3:3" ht="12.75" x14ac:dyDescent="0.2">
      <c r="C391" s="119"/>
    </row>
    <row r="392" spans="3:3" ht="12.75" x14ac:dyDescent="0.2">
      <c r="C392" s="119"/>
    </row>
    <row r="393" spans="3:3" ht="12.75" x14ac:dyDescent="0.2">
      <c r="C393" s="119"/>
    </row>
    <row r="394" spans="3:3" ht="12.75" x14ac:dyDescent="0.2">
      <c r="C394" s="119"/>
    </row>
    <row r="395" spans="3:3" ht="12.75" x14ac:dyDescent="0.2">
      <c r="C395" s="119"/>
    </row>
    <row r="396" spans="3:3" ht="12.75" x14ac:dyDescent="0.2">
      <c r="C396" s="119"/>
    </row>
    <row r="397" spans="3:3" ht="12.75" x14ac:dyDescent="0.2">
      <c r="C397" s="119"/>
    </row>
    <row r="398" spans="3:3" ht="12.75" x14ac:dyDescent="0.2">
      <c r="C398" s="119"/>
    </row>
    <row r="399" spans="3:3" ht="12.75" x14ac:dyDescent="0.2">
      <c r="C399" s="119"/>
    </row>
    <row r="400" spans="3:3" ht="12.75" x14ac:dyDescent="0.2">
      <c r="C400" s="119"/>
    </row>
    <row r="401" spans="3:3" ht="12.75" x14ac:dyDescent="0.2">
      <c r="C401" s="119"/>
    </row>
    <row r="402" spans="3:3" ht="12.75" x14ac:dyDescent="0.2">
      <c r="C402" s="119"/>
    </row>
    <row r="403" spans="3:3" ht="12.75" x14ac:dyDescent="0.2">
      <c r="C403" s="119"/>
    </row>
    <row r="404" spans="3:3" ht="12.75" x14ac:dyDescent="0.2">
      <c r="C404" s="119"/>
    </row>
    <row r="405" spans="3:3" ht="12.75" x14ac:dyDescent="0.2">
      <c r="C405" s="119"/>
    </row>
    <row r="406" spans="3:3" ht="12.75" x14ac:dyDescent="0.2">
      <c r="C406" s="119"/>
    </row>
    <row r="407" spans="3:3" ht="12.75" x14ac:dyDescent="0.2">
      <c r="C407" s="119"/>
    </row>
    <row r="408" spans="3:3" ht="12.75" x14ac:dyDescent="0.2">
      <c r="C408" s="119"/>
    </row>
    <row r="409" spans="3:3" ht="12.75" x14ac:dyDescent="0.2">
      <c r="C409" s="119"/>
    </row>
    <row r="410" spans="3:3" ht="12.75" x14ac:dyDescent="0.2">
      <c r="C410" s="119"/>
    </row>
    <row r="411" spans="3:3" ht="12.75" x14ac:dyDescent="0.2">
      <c r="C411" s="119"/>
    </row>
    <row r="412" spans="3:3" ht="12.75" x14ac:dyDescent="0.2">
      <c r="C412" s="119"/>
    </row>
    <row r="413" spans="3:3" ht="12.75" x14ac:dyDescent="0.2">
      <c r="C413" s="119"/>
    </row>
    <row r="414" spans="3:3" ht="12.75" x14ac:dyDescent="0.2">
      <c r="C414" s="119"/>
    </row>
    <row r="415" spans="3:3" ht="12.75" x14ac:dyDescent="0.2">
      <c r="C415" s="119"/>
    </row>
    <row r="416" spans="3:3" ht="12.75" x14ac:dyDescent="0.2">
      <c r="C416" s="119"/>
    </row>
    <row r="417" spans="3:3" ht="12.75" x14ac:dyDescent="0.2">
      <c r="C417" s="119"/>
    </row>
    <row r="418" spans="3:3" ht="12.75" x14ac:dyDescent="0.2">
      <c r="C418" s="119"/>
    </row>
    <row r="419" spans="3:3" ht="12.75" x14ac:dyDescent="0.2">
      <c r="C419" s="119"/>
    </row>
    <row r="420" spans="3:3" ht="12.75" x14ac:dyDescent="0.2">
      <c r="C420" s="119"/>
    </row>
    <row r="421" spans="3:3" ht="12.75" x14ac:dyDescent="0.2">
      <c r="C421" s="119"/>
    </row>
    <row r="422" spans="3:3" ht="12.75" x14ac:dyDescent="0.2">
      <c r="C422" s="119"/>
    </row>
    <row r="423" spans="3:3" ht="12.75" x14ac:dyDescent="0.2">
      <c r="C423" s="119"/>
    </row>
    <row r="424" spans="3:3" ht="12.75" x14ac:dyDescent="0.2">
      <c r="C424" s="119"/>
    </row>
    <row r="425" spans="3:3" ht="12.75" x14ac:dyDescent="0.2">
      <c r="C425" s="119"/>
    </row>
    <row r="426" spans="3:3" ht="12.75" x14ac:dyDescent="0.2">
      <c r="C426" s="119"/>
    </row>
    <row r="427" spans="3:3" ht="12.75" x14ac:dyDescent="0.2">
      <c r="C427" s="119"/>
    </row>
    <row r="428" spans="3:3" ht="12.75" x14ac:dyDescent="0.2">
      <c r="C428" s="119"/>
    </row>
    <row r="429" spans="3:3" ht="12.75" x14ac:dyDescent="0.2">
      <c r="C429" s="119"/>
    </row>
    <row r="430" spans="3:3" ht="12.75" x14ac:dyDescent="0.2">
      <c r="C430" s="119"/>
    </row>
    <row r="431" spans="3:3" ht="12.75" x14ac:dyDescent="0.2">
      <c r="C431" s="119"/>
    </row>
    <row r="432" spans="3:3" ht="12.75" x14ac:dyDescent="0.2">
      <c r="C432" s="119"/>
    </row>
    <row r="433" spans="3:3" ht="12.75" x14ac:dyDescent="0.2">
      <c r="C433" s="119"/>
    </row>
    <row r="434" spans="3:3" ht="12.75" x14ac:dyDescent="0.2">
      <c r="C434" s="119"/>
    </row>
    <row r="435" spans="3:3" ht="12.75" x14ac:dyDescent="0.2">
      <c r="C435" s="119"/>
    </row>
    <row r="436" spans="3:3" ht="12.75" x14ac:dyDescent="0.2">
      <c r="C436" s="119"/>
    </row>
    <row r="437" spans="3:3" ht="12.75" x14ac:dyDescent="0.2">
      <c r="C437" s="119"/>
    </row>
    <row r="438" spans="3:3" ht="12.75" x14ac:dyDescent="0.2">
      <c r="C438" s="119"/>
    </row>
    <row r="439" spans="3:3" ht="12.75" x14ac:dyDescent="0.2">
      <c r="C439" s="119"/>
    </row>
    <row r="440" spans="3:3" ht="12.75" x14ac:dyDescent="0.2">
      <c r="C440" s="119"/>
    </row>
    <row r="441" spans="3:3" ht="12.75" x14ac:dyDescent="0.2">
      <c r="C441" s="119"/>
    </row>
    <row r="442" spans="3:3" ht="12.75" x14ac:dyDescent="0.2">
      <c r="C442" s="119"/>
    </row>
    <row r="443" spans="3:3" ht="12.75" x14ac:dyDescent="0.2">
      <c r="C443" s="119"/>
    </row>
    <row r="444" spans="3:3" ht="12.75" x14ac:dyDescent="0.2">
      <c r="C444" s="119"/>
    </row>
    <row r="445" spans="3:3" ht="12.75" x14ac:dyDescent="0.2">
      <c r="C445" s="119"/>
    </row>
    <row r="446" spans="3:3" ht="12.75" x14ac:dyDescent="0.2">
      <c r="C446" s="119"/>
    </row>
    <row r="447" spans="3:3" ht="12.75" x14ac:dyDescent="0.2">
      <c r="C447" s="119"/>
    </row>
    <row r="448" spans="3:3" ht="12.75" x14ac:dyDescent="0.2">
      <c r="C448" s="119"/>
    </row>
    <row r="449" spans="3:3" ht="12.75" x14ac:dyDescent="0.2">
      <c r="C449" s="119"/>
    </row>
    <row r="450" spans="3:3" ht="12.75" x14ac:dyDescent="0.2">
      <c r="C450" s="119"/>
    </row>
    <row r="451" spans="3:3" ht="12.75" x14ac:dyDescent="0.2">
      <c r="C451" s="119"/>
    </row>
    <row r="452" spans="3:3" ht="12.75" x14ac:dyDescent="0.2">
      <c r="C452" s="119"/>
    </row>
    <row r="453" spans="3:3" ht="12.75" x14ac:dyDescent="0.2">
      <c r="C453" s="119"/>
    </row>
    <row r="454" spans="3:3" ht="12.75" x14ac:dyDescent="0.2">
      <c r="C454" s="119"/>
    </row>
    <row r="455" spans="3:3" ht="12.75" x14ac:dyDescent="0.2">
      <c r="C455" s="119"/>
    </row>
    <row r="456" spans="3:3" ht="12.75" x14ac:dyDescent="0.2">
      <c r="C456" s="119"/>
    </row>
    <row r="457" spans="3:3" ht="12.75" x14ac:dyDescent="0.2">
      <c r="C457" s="119"/>
    </row>
    <row r="458" spans="3:3" ht="12.75" x14ac:dyDescent="0.2">
      <c r="C458" s="119"/>
    </row>
    <row r="459" spans="3:3" ht="12.75" x14ac:dyDescent="0.2">
      <c r="C459" s="119"/>
    </row>
    <row r="460" spans="3:3" ht="12.75" x14ac:dyDescent="0.2">
      <c r="C460" s="119"/>
    </row>
    <row r="461" spans="3:3" ht="12.75" x14ac:dyDescent="0.2">
      <c r="C461" s="119"/>
    </row>
    <row r="462" spans="3:3" ht="12.75" x14ac:dyDescent="0.2">
      <c r="C462" s="119"/>
    </row>
    <row r="463" spans="3:3" ht="12.75" x14ac:dyDescent="0.2">
      <c r="C463" s="119"/>
    </row>
    <row r="464" spans="3:3" ht="12.75" x14ac:dyDescent="0.2">
      <c r="C464" s="119"/>
    </row>
    <row r="465" spans="3:3" ht="12.75" x14ac:dyDescent="0.2">
      <c r="C465" s="119"/>
    </row>
    <row r="466" spans="3:3" ht="12.75" x14ac:dyDescent="0.2">
      <c r="C466" s="119"/>
    </row>
    <row r="467" spans="3:3" ht="12.75" x14ac:dyDescent="0.2">
      <c r="C467" s="119"/>
    </row>
    <row r="468" spans="3:3" ht="12.75" x14ac:dyDescent="0.2">
      <c r="C468" s="119"/>
    </row>
    <row r="469" spans="3:3" ht="12.75" x14ac:dyDescent="0.2">
      <c r="C469" s="119"/>
    </row>
    <row r="470" spans="3:3" ht="12.75" x14ac:dyDescent="0.2">
      <c r="C470" s="119"/>
    </row>
    <row r="471" spans="3:3" ht="12.75" x14ac:dyDescent="0.2">
      <c r="C471" s="119"/>
    </row>
    <row r="472" spans="3:3" ht="12.75" x14ac:dyDescent="0.2">
      <c r="C472" s="119"/>
    </row>
    <row r="473" spans="3:3" ht="12.75" x14ac:dyDescent="0.2">
      <c r="C473" s="119"/>
    </row>
    <row r="474" spans="3:3" ht="12.75" x14ac:dyDescent="0.2">
      <c r="C474" s="119"/>
    </row>
    <row r="475" spans="3:3" ht="12.75" x14ac:dyDescent="0.2">
      <c r="C475" s="119"/>
    </row>
    <row r="476" spans="3:3" ht="12.75" x14ac:dyDescent="0.2">
      <c r="C476" s="119"/>
    </row>
    <row r="477" spans="3:3" ht="12.75" x14ac:dyDescent="0.2">
      <c r="C477" s="119"/>
    </row>
    <row r="478" spans="3:3" ht="12.75" x14ac:dyDescent="0.2">
      <c r="C478" s="119"/>
    </row>
    <row r="479" spans="3:3" ht="12.75" x14ac:dyDescent="0.2">
      <c r="C479" s="119"/>
    </row>
    <row r="480" spans="3:3" ht="12.75" x14ac:dyDescent="0.2">
      <c r="C480" s="119"/>
    </row>
    <row r="481" spans="3:3" ht="12.75" x14ac:dyDescent="0.2">
      <c r="C481" s="119"/>
    </row>
    <row r="482" spans="3:3" ht="12.75" x14ac:dyDescent="0.2">
      <c r="C482" s="119"/>
    </row>
    <row r="483" spans="3:3" ht="12.75" x14ac:dyDescent="0.2">
      <c r="C483" s="119"/>
    </row>
    <row r="484" spans="3:3" ht="12.75" x14ac:dyDescent="0.2">
      <c r="C484" s="119"/>
    </row>
    <row r="485" spans="3:3" ht="12.75" x14ac:dyDescent="0.2">
      <c r="C485" s="119"/>
    </row>
    <row r="486" spans="3:3" ht="12.75" x14ac:dyDescent="0.2">
      <c r="C486" s="119"/>
    </row>
    <row r="487" spans="3:3" ht="12.75" x14ac:dyDescent="0.2">
      <c r="C487" s="119"/>
    </row>
    <row r="488" spans="3:3" ht="12.75" x14ac:dyDescent="0.2">
      <c r="C488" s="119"/>
    </row>
    <row r="489" spans="3:3" ht="12.75" x14ac:dyDescent="0.2">
      <c r="C489" s="119"/>
    </row>
    <row r="490" spans="3:3" ht="12.75" x14ac:dyDescent="0.2">
      <c r="C490" s="119"/>
    </row>
    <row r="491" spans="3:3" ht="12.75" x14ac:dyDescent="0.2">
      <c r="C491" s="119"/>
    </row>
    <row r="492" spans="3:3" ht="12.75" x14ac:dyDescent="0.2">
      <c r="C492" s="119"/>
    </row>
    <row r="493" spans="3:3" ht="12.75" x14ac:dyDescent="0.2">
      <c r="C493" s="119"/>
    </row>
    <row r="494" spans="3:3" ht="12.75" x14ac:dyDescent="0.2">
      <c r="C494" s="119"/>
    </row>
    <row r="495" spans="3:3" ht="12.75" x14ac:dyDescent="0.2">
      <c r="C495" s="119"/>
    </row>
    <row r="496" spans="3:3" ht="12.75" x14ac:dyDescent="0.2">
      <c r="C496" s="119"/>
    </row>
    <row r="497" spans="3:3" ht="12.75" x14ac:dyDescent="0.2">
      <c r="C497" s="119"/>
    </row>
    <row r="498" spans="3:3" ht="12.75" x14ac:dyDescent="0.2">
      <c r="C498" s="119"/>
    </row>
    <row r="499" spans="3:3" ht="12.75" x14ac:dyDescent="0.2">
      <c r="C499" s="119"/>
    </row>
    <row r="500" spans="3:3" ht="12.75" x14ac:dyDescent="0.2">
      <c r="C500" s="119"/>
    </row>
    <row r="501" spans="3:3" ht="12.75" x14ac:dyDescent="0.2">
      <c r="C501" s="119"/>
    </row>
    <row r="502" spans="3:3" ht="12.75" x14ac:dyDescent="0.2">
      <c r="C502" s="119"/>
    </row>
    <row r="503" spans="3:3" ht="12.75" x14ac:dyDescent="0.2">
      <c r="C503" s="119"/>
    </row>
    <row r="504" spans="3:3" ht="12.75" x14ac:dyDescent="0.2">
      <c r="C504" s="119"/>
    </row>
    <row r="505" spans="3:3" ht="12.75" x14ac:dyDescent="0.2">
      <c r="C505" s="119"/>
    </row>
    <row r="506" spans="3:3" ht="12.75" x14ac:dyDescent="0.2">
      <c r="C506" s="119"/>
    </row>
    <row r="507" spans="3:3" ht="12.75" x14ac:dyDescent="0.2">
      <c r="C507" s="119"/>
    </row>
    <row r="508" spans="3:3" ht="12.75" x14ac:dyDescent="0.2">
      <c r="C508" s="119"/>
    </row>
    <row r="509" spans="3:3" ht="12.75" x14ac:dyDescent="0.2">
      <c r="C509" s="119"/>
    </row>
    <row r="510" spans="3:3" ht="12.75" x14ac:dyDescent="0.2">
      <c r="C510" s="119"/>
    </row>
    <row r="511" spans="3:3" ht="12.75" x14ac:dyDescent="0.2">
      <c r="C511" s="119"/>
    </row>
    <row r="512" spans="3:3" ht="12.75" x14ac:dyDescent="0.2">
      <c r="C512" s="119"/>
    </row>
    <row r="513" spans="3:3" ht="12.75" x14ac:dyDescent="0.2">
      <c r="C513" s="119"/>
    </row>
    <row r="514" spans="3:3" ht="12.75" x14ac:dyDescent="0.2">
      <c r="C514" s="119"/>
    </row>
    <row r="515" spans="3:3" ht="12.75" x14ac:dyDescent="0.2">
      <c r="C515" s="119"/>
    </row>
    <row r="516" spans="3:3" ht="12.75" x14ac:dyDescent="0.2">
      <c r="C516" s="119"/>
    </row>
    <row r="517" spans="3:3" ht="12.75" x14ac:dyDescent="0.2">
      <c r="C517" s="119"/>
    </row>
    <row r="518" spans="3:3" ht="12.75" x14ac:dyDescent="0.2">
      <c r="C518" s="119"/>
    </row>
    <row r="519" spans="3:3" ht="12.75" x14ac:dyDescent="0.2">
      <c r="C519" s="119"/>
    </row>
    <row r="520" spans="3:3" ht="12.75" x14ac:dyDescent="0.2">
      <c r="C520" s="119"/>
    </row>
    <row r="521" spans="3:3" ht="12.75" x14ac:dyDescent="0.2">
      <c r="C521" s="119"/>
    </row>
    <row r="522" spans="3:3" ht="12.75" x14ac:dyDescent="0.2">
      <c r="C522" s="119"/>
    </row>
    <row r="523" spans="3:3" ht="12.75" x14ac:dyDescent="0.2">
      <c r="C523" s="119"/>
    </row>
    <row r="524" spans="3:3" ht="12.75" x14ac:dyDescent="0.2">
      <c r="C524" s="119"/>
    </row>
    <row r="525" spans="3:3" ht="12.75" x14ac:dyDescent="0.2">
      <c r="C525" s="119"/>
    </row>
    <row r="526" spans="3:3" ht="12.75" x14ac:dyDescent="0.2">
      <c r="C526" s="119"/>
    </row>
    <row r="527" spans="3:3" ht="12.75" x14ac:dyDescent="0.2">
      <c r="C527" s="119"/>
    </row>
    <row r="528" spans="3:3" ht="12.75" x14ac:dyDescent="0.2">
      <c r="C528" s="119"/>
    </row>
    <row r="529" spans="3:3" ht="12.75" x14ac:dyDescent="0.2">
      <c r="C529" s="119"/>
    </row>
    <row r="530" spans="3:3" ht="12.75" x14ac:dyDescent="0.2">
      <c r="C530" s="119"/>
    </row>
    <row r="531" spans="3:3" ht="12.75" x14ac:dyDescent="0.2">
      <c r="C531" s="119"/>
    </row>
    <row r="532" spans="3:3" ht="12.75" x14ac:dyDescent="0.2">
      <c r="C532" s="119"/>
    </row>
    <row r="533" spans="3:3" ht="12.75" x14ac:dyDescent="0.2">
      <c r="C533" s="119"/>
    </row>
    <row r="534" spans="3:3" ht="12.75" x14ac:dyDescent="0.2">
      <c r="C534" s="119"/>
    </row>
    <row r="535" spans="3:3" ht="12.75" x14ac:dyDescent="0.2">
      <c r="C535" s="119"/>
    </row>
    <row r="536" spans="3:3" ht="12.75" x14ac:dyDescent="0.2">
      <c r="C536" s="119"/>
    </row>
    <row r="537" spans="3:3" ht="12.75" x14ac:dyDescent="0.2">
      <c r="C537" s="119"/>
    </row>
    <row r="538" spans="3:3" ht="12.75" x14ac:dyDescent="0.2">
      <c r="C538" s="119"/>
    </row>
    <row r="539" spans="3:3" ht="12.75" x14ac:dyDescent="0.2">
      <c r="C539" s="119"/>
    </row>
    <row r="540" spans="3:3" ht="12.75" x14ac:dyDescent="0.2">
      <c r="C540" s="119"/>
    </row>
    <row r="541" spans="3:3" ht="12.75" x14ac:dyDescent="0.2">
      <c r="C541" s="119"/>
    </row>
    <row r="542" spans="3:3" ht="12.75" x14ac:dyDescent="0.2">
      <c r="C542" s="119"/>
    </row>
    <row r="543" spans="3:3" ht="12.75" x14ac:dyDescent="0.2">
      <c r="C543" s="119"/>
    </row>
    <row r="544" spans="3:3" ht="12.75" x14ac:dyDescent="0.2">
      <c r="C544" s="119"/>
    </row>
    <row r="545" spans="3:3" ht="12.75" x14ac:dyDescent="0.2">
      <c r="C545" s="119"/>
    </row>
    <row r="546" spans="3:3" ht="12.75" x14ac:dyDescent="0.2">
      <c r="C546" s="119"/>
    </row>
    <row r="547" spans="3:3" ht="12.75" x14ac:dyDescent="0.2">
      <c r="C547" s="119"/>
    </row>
    <row r="548" spans="3:3" ht="12.75" x14ac:dyDescent="0.2">
      <c r="C548" s="119"/>
    </row>
    <row r="549" spans="3:3" ht="12.75" x14ac:dyDescent="0.2">
      <c r="C549" s="119"/>
    </row>
    <row r="550" spans="3:3" ht="12.75" x14ac:dyDescent="0.2">
      <c r="C550" s="119"/>
    </row>
    <row r="551" spans="3:3" ht="12.75" x14ac:dyDescent="0.2">
      <c r="C551" s="119"/>
    </row>
    <row r="552" spans="3:3" ht="12.75" x14ac:dyDescent="0.2">
      <c r="C552" s="119"/>
    </row>
    <row r="553" spans="3:3" ht="12.75" x14ac:dyDescent="0.2">
      <c r="C553" s="119"/>
    </row>
    <row r="554" spans="3:3" ht="12.75" x14ac:dyDescent="0.2">
      <c r="C554" s="119"/>
    </row>
    <row r="555" spans="3:3" ht="12.75" x14ac:dyDescent="0.2">
      <c r="C555" s="119"/>
    </row>
    <row r="556" spans="3:3" ht="12.75" x14ac:dyDescent="0.2">
      <c r="C556" s="119"/>
    </row>
    <row r="557" spans="3:3" ht="12.75" x14ac:dyDescent="0.2">
      <c r="C557" s="119"/>
    </row>
    <row r="558" spans="3:3" ht="12.75" x14ac:dyDescent="0.2">
      <c r="C558" s="119"/>
    </row>
    <row r="559" spans="3:3" ht="12.75" x14ac:dyDescent="0.2">
      <c r="C559" s="119"/>
    </row>
    <row r="560" spans="3:3" ht="12.75" x14ac:dyDescent="0.2">
      <c r="C560" s="119"/>
    </row>
    <row r="561" spans="3:3" ht="12.75" x14ac:dyDescent="0.2">
      <c r="C561" s="119"/>
    </row>
    <row r="562" spans="3:3" ht="12.75" x14ac:dyDescent="0.2">
      <c r="C562" s="119"/>
    </row>
    <row r="563" spans="3:3" ht="12.75" x14ac:dyDescent="0.2">
      <c r="C563" s="119"/>
    </row>
    <row r="564" spans="3:3" ht="12.75" x14ac:dyDescent="0.2">
      <c r="C564" s="119"/>
    </row>
    <row r="565" spans="3:3" ht="12.75" x14ac:dyDescent="0.2">
      <c r="C565" s="119"/>
    </row>
    <row r="566" spans="3:3" ht="12.75" x14ac:dyDescent="0.2">
      <c r="C566" s="119"/>
    </row>
    <row r="567" spans="3:3" ht="12.75" x14ac:dyDescent="0.2">
      <c r="C567" s="119"/>
    </row>
    <row r="568" spans="3:3" ht="12.75" x14ac:dyDescent="0.2">
      <c r="C568" s="119"/>
    </row>
    <row r="569" spans="3:3" ht="12.75" x14ac:dyDescent="0.2">
      <c r="C569" s="119"/>
    </row>
    <row r="570" spans="3:3" ht="12.75" x14ac:dyDescent="0.2">
      <c r="C570" s="119"/>
    </row>
    <row r="571" spans="3:3" ht="12.75" x14ac:dyDescent="0.2">
      <c r="C571" s="119"/>
    </row>
    <row r="572" spans="3:3" ht="12.75" x14ac:dyDescent="0.2">
      <c r="C572" s="119"/>
    </row>
    <row r="573" spans="3:3" ht="12.75" x14ac:dyDescent="0.2">
      <c r="C573" s="119"/>
    </row>
    <row r="574" spans="3:3" ht="12.75" x14ac:dyDescent="0.2">
      <c r="C574" s="119"/>
    </row>
    <row r="575" spans="3:3" ht="12.75" x14ac:dyDescent="0.2">
      <c r="C575" s="119"/>
    </row>
    <row r="576" spans="3:3" ht="12.75" x14ac:dyDescent="0.2">
      <c r="C576" s="119"/>
    </row>
    <row r="577" spans="3:3" ht="12.75" x14ac:dyDescent="0.2">
      <c r="C577" s="119"/>
    </row>
    <row r="578" spans="3:3" ht="12.75" x14ac:dyDescent="0.2">
      <c r="C578" s="119"/>
    </row>
    <row r="579" spans="3:3" ht="12.75" x14ac:dyDescent="0.2">
      <c r="C579" s="119"/>
    </row>
    <row r="580" spans="3:3" ht="12.75" x14ac:dyDescent="0.2">
      <c r="C580" s="119"/>
    </row>
    <row r="581" spans="3:3" ht="12.75" x14ac:dyDescent="0.2">
      <c r="C581" s="119"/>
    </row>
    <row r="582" spans="3:3" ht="12.75" x14ac:dyDescent="0.2">
      <c r="C582" s="119"/>
    </row>
    <row r="583" spans="3:3" ht="12.75" x14ac:dyDescent="0.2">
      <c r="C583" s="119"/>
    </row>
    <row r="584" spans="3:3" ht="12.75" x14ac:dyDescent="0.2">
      <c r="C584" s="119"/>
    </row>
    <row r="585" spans="3:3" ht="12.75" x14ac:dyDescent="0.2">
      <c r="C585" s="119"/>
    </row>
    <row r="586" spans="3:3" ht="12.75" x14ac:dyDescent="0.2">
      <c r="C586" s="119"/>
    </row>
    <row r="587" spans="3:3" ht="12.75" x14ac:dyDescent="0.2">
      <c r="C587" s="119"/>
    </row>
    <row r="588" spans="3:3" ht="12.75" x14ac:dyDescent="0.2">
      <c r="C588" s="119"/>
    </row>
    <row r="589" spans="3:3" ht="12.75" x14ac:dyDescent="0.2">
      <c r="C589" s="119"/>
    </row>
    <row r="590" spans="3:3" ht="12.75" x14ac:dyDescent="0.2">
      <c r="C590" s="119"/>
    </row>
    <row r="591" spans="3:3" ht="12.75" x14ac:dyDescent="0.2">
      <c r="C591" s="119"/>
    </row>
    <row r="592" spans="3:3" ht="12.75" x14ac:dyDescent="0.2">
      <c r="C592" s="119"/>
    </row>
    <row r="593" spans="3:3" ht="12.75" x14ac:dyDescent="0.2">
      <c r="C593" s="119"/>
    </row>
    <row r="594" spans="3:3" ht="12.75" x14ac:dyDescent="0.2">
      <c r="C594" s="119"/>
    </row>
    <row r="595" spans="3:3" ht="12.75" x14ac:dyDescent="0.2">
      <c r="C595" s="119"/>
    </row>
    <row r="596" spans="3:3" ht="12.75" x14ac:dyDescent="0.2">
      <c r="C596" s="119"/>
    </row>
    <row r="597" spans="3:3" ht="12.75" x14ac:dyDescent="0.2">
      <c r="C597" s="119"/>
    </row>
    <row r="598" spans="3:3" ht="12.75" x14ac:dyDescent="0.2">
      <c r="C598" s="119"/>
    </row>
    <row r="599" spans="3:3" ht="12.75" x14ac:dyDescent="0.2">
      <c r="C599" s="119"/>
    </row>
    <row r="600" spans="3:3" ht="12.75" x14ac:dyDescent="0.2">
      <c r="C600" s="119"/>
    </row>
    <row r="601" spans="3:3" ht="12.75" x14ac:dyDescent="0.2">
      <c r="C601" s="119"/>
    </row>
    <row r="602" spans="3:3" ht="12.75" x14ac:dyDescent="0.2">
      <c r="C602" s="119"/>
    </row>
    <row r="603" spans="3:3" ht="12.75" x14ac:dyDescent="0.2">
      <c r="C603" s="119"/>
    </row>
    <row r="604" spans="3:3" ht="12.75" x14ac:dyDescent="0.2">
      <c r="C604" s="119"/>
    </row>
    <row r="605" spans="3:3" ht="12.75" x14ac:dyDescent="0.2">
      <c r="C605" s="119"/>
    </row>
    <row r="606" spans="3:3" ht="12.75" x14ac:dyDescent="0.2">
      <c r="C606" s="119"/>
    </row>
    <row r="607" spans="3:3" ht="12.75" x14ac:dyDescent="0.2">
      <c r="C607" s="119"/>
    </row>
    <row r="608" spans="3:3" ht="12.75" x14ac:dyDescent="0.2">
      <c r="C608" s="119"/>
    </row>
    <row r="609" spans="3:3" ht="12.75" x14ac:dyDescent="0.2">
      <c r="C609" s="119"/>
    </row>
    <row r="610" spans="3:3" ht="12.75" x14ac:dyDescent="0.2">
      <c r="C610" s="119"/>
    </row>
    <row r="611" spans="3:3" ht="12.75" x14ac:dyDescent="0.2">
      <c r="C611" s="119"/>
    </row>
    <row r="612" spans="3:3" ht="12.75" x14ac:dyDescent="0.2">
      <c r="C612" s="119"/>
    </row>
    <row r="613" spans="3:3" ht="12.75" x14ac:dyDescent="0.2">
      <c r="C613" s="119"/>
    </row>
    <row r="614" spans="3:3" ht="12.75" x14ac:dyDescent="0.2">
      <c r="C614" s="119"/>
    </row>
    <row r="615" spans="3:3" ht="12.75" x14ac:dyDescent="0.2">
      <c r="C615" s="119"/>
    </row>
    <row r="616" spans="3:3" ht="12.75" x14ac:dyDescent="0.2">
      <c r="C616" s="119"/>
    </row>
    <row r="617" spans="3:3" ht="12.75" x14ac:dyDescent="0.2">
      <c r="C617" s="119"/>
    </row>
    <row r="618" spans="3:3" ht="12.75" x14ac:dyDescent="0.2">
      <c r="C618" s="119"/>
    </row>
    <row r="619" spans="3:3" ht="12.75" x14ac:dyDescent="0.2">
      <c r="C619" s="119"/>
    </row>
    <row r="620" spans="3:3" ht="12.75" x14ac:dyDescent="0.2">
      <c r="C620" s="119"/>
    </row>
    <row r="621" spans="3:3" ht="12.75" x14ac:dyDescent="0.2">
      <c r="C621" s="119"/>
    </row>
    <row r="622" spans="3:3" ht="12.75" x14ac:dyDescent="0.2">
      <c r="C622" s="119"/>
    </row>
    <row r="623" spans="3:3" ht="12.75" x14ac:dyDescent="0.2">
      <c r="C623" s="119"/>
    </row>
    <row r="624" spans="3:3" ht="12.75" x14ac:dyDescent="0.2">
      <c r="C624" s="119"/>
    </row>
    <row r="625" spans="3:3" ht="12.75" x14ac:dyDescent="0.2">
      <c r="C625" s="119"/>
    </row>
    <row r="626" spans="3:3" ht="12.75" x14ac:dyDescent="0.2">
      <c r="C626" s="119"/>
    </row>
    <row r="627" spans="3:3" ht="12.75" x14ac:dyDescent="0.2">
      <c r="C627" s="119"/>
    </row>
    <row r="628" spans="3:3" ht="12.75" x14ac:dyDescent="0.2">
      <c r="C628" s="119"/>
    </row>
    <row r="629" spans="3:3" ht="12.75" x14ac:dyDescent="0.2">
      <c r="C629" s="119"/>
    </row>
    <row r="630" spans="3:3" ht="12.75" x14ac:dyDescent="0.2">
      <c r="C630" s="119"/>
    </row>
    <row r="631" spans="3:3" ht="12.75" x14ac:dyDescent="0.2">
      <c r="C631" s="119"/>
    </row>
    <row r="632" spans="3:3" ht="12.75" x14ac:dyDescent="0.2">
      <c r="C632" s="119"/>
    </row>
    <row r="633" spans="3:3" ht="12.75" x14ac:dyDescent="0.2">
      <c r="C633" s="119"/>
    </row>
    <row r="634" spans="3:3" ht="12.75" x14ac:dyDescent="0.2">
      <c r="C634" s="119"/>
    </row>
    <row r="635" spans="3:3" ht="12.75" x14ac:dyDescent="0.2">
      <c r="C635" s="119"/>
    </row>
    <row r="636" spans="3:3" ht="12.75" x14ac:dyDescent="0.2">
      <c r="C636" s="119"/>
    </row>
    <row r="637" spans="3:3" ht="12.75" x14ac:dyDescent="0.2">
      <c r="C637" s="119"/>
    </row>
    <row r="638" spans="3:3" ht="12.75" x14ac:dyDescent="0.2">
      <c r="C638" s="119"/>
    </row>
    <row r="639" spans="3:3" ht="12.75" x14ac:dyDescent="0.2">
      <c r="C639" s="119"/>
    </row>
    <row r="640" spans="3:3" ht="12.75" x14ac:dyDescent="0.2">
      <c r="C640" s="119"/>
    </row>
    <row r="641" spans="3:3" ht="12.75" x14ac:dyDescent="0.2">
      <c r="C641" s="119"/>
    </row>
    <row r="642" spans="3:3" ht="12.75" x14ac:dyDescent="0.2">
      <c r="C642" s="119"/>
    </row>
    <row r="643" spans="3:3" ht="12.75" x14ac:dyDescent="0.2">
      <c r="C643" s="119"/>
    </row>
    <row r="644" spans="3:3" ht="12.75" x14ac:dyDescent="0.2">
      <c r="C644" s="119"/>
    </row>
    <row r="645" spans="3:3" ht="12.75" x14ac:dyDescent="0.2">
      <c r="C645" s="119"/>
    </row>
    <row r="646" spans="3:3" ht="12.75" x14ac:dyDescent="0.2">
      <c r="C646" s="119"/>
    </row>
    <row r="647" spans="3:3" ht="12.75" x14ac:dyDescent="0.2">
      <c r="C647" s="119"/>
    </row>
    <row r="648" spans="3:3" ht="12.75" x14ac:dyDescent="0.2">
      <c r="C648" s="119"/>
    </row>
    <row r="649" spans="3:3" ht="12.75" x14ac:dyDescent="0.2">
      <c r="C649" s="119"/>
    </row>
    <row r="650" spans="3:3" ht="12.75" x14ac:dyDescent="0.2">
      <c r="C650" s="119"/>
    </row>
    <row r="651" spans="3:3" ht="12.75" x14ac:dyDescent="0.2">
      <c r="C651" s="119"/>
    </row>
    <row r="652" spans="3:3" ht="12.75" x14ac:dyDescent="0.2">
      <c r="C652" s="119"/>
    </row>
    <row r="653" spans="3:3" ht="12.75" x14ac:dyDescent="0.2">
      <c r="C653" s="119"/>
    </row>
    <row r="654" spans="3:3" ht="12.75" x14ac:dyDescent="0.2">
      <c r="C654" s="119"/>
    </row>
    <row r="655" spans="3:3" ht="12.75" x14ac:dyDescent="0.2">
      <c r="C655" s="119"/>
    </row>
    <row r="656" spans="3:3" ht="12.75" x14ac:dyDescent="0.2">
      <c r="C656" s="119"/>
    </row>
    <row r="657" spans="3:3" ht="12.75" x14ac:dyDescent="0.2">
      <c r="C657" s="119"/>
    </row>
    <row r="658" spans="3:3" ht="12.75" x14ac:dyDescent="0.2">
      <c r="C658" s="119"/>
    </row>
    <row r="659" spans="3:3" ht="12.75" x14ac:dyDescent="0.2">
      <c r="C659" s="119"/>
    </row>
    <row r="660" spans="3:3" ht="12.75" x14ac:dyDescent="0.2">
      <c r="C660" s="119"/>
    </row>
    <row r="661" spans="3:3" ht="12.75" x14ac:dyDescent="0.2">
      <c r="C661" s="119"/>
    </row>
    <row r="662" spans="3:3" ht="12.75" x14ac:dyDescent="0.2">
      <c r="C662" s="119"/>
    </row>
    <row r="663" spans="3:3" ht="12.75" x14ac:dyDescent="0.2">
      <c r="C663" s="119"/>
    </row>
    <row r="664" spans="3:3" ht="12.75" x14ac:dyDescent="0.2">
      <c r="C664" s="119"/>
    </row>
    <row r="665" spans="3:3" ht="12.75" x14ac:dyDescent="0.2">
      <c r="C665" s="119"/>
    </row>
    <row r="666" spans="3:3" ht="12.75" x14ac:dyDescent="0.2">
      <c r="C666" s="119"/>
    </row>
    <row r="667" spans="3:3" ht="12.75" x14ac:dyDescent="0.2">
      <c r="C667" s="119"/>
    </row>
    <row r="668" spans="3:3" ht="12.75" x14ac:dyDescent="0.2">
      <c r="C668" s="119"/>
    </row>
    <row r="669" spans="3:3" ht="12.75" x14ac:dyDescent="0.2">
      <c r="C669" s="119"/>
    </row>
    <row r="670" spans="3:3" ht="12.75" x14ac:dyDescent="0.2">
      <c r="C670" s="119"/>
    </row>
    <row r="671" spans="3:3" ht="12.75" x14ac:dyDescent="0.2">
      <c r="C671" s="119"/>
    </row>
    <row r="672" spans="3:3" ht="12.75" x14ac:dyDescent="0.2">
      <c r="C672" s="119"/>
    </row>
    <row r="673" spans="3:3" ht="12.75" x14ac:dyDescent="0.2">
      <c r="C673" s="119"/>
    </row>
    <row r="674" spans="3:3" ht="12.75" x14ac:dyDescent="0.2">
      <c r="C674" s="119"/>
    </row>
    <row r="675" spans="3:3" ht="12.75" x14ac:dyDescent="0.2">
      <c r="C675" s="119"/>
    </row>
    <row r="676" spans="3:3" ht="12.75" x14ac:dyDescent="0.2">
      <c r="C676" s="119"/>
    </row>
    <row r="677" spans="3:3" ht="12.75" x14ac:dyDescent="0.2">
      <c r="C677" s="119"/>
    </row>
    <row r="678" spans="3:3" ht="12.75" x14ac:dyDescent="0.2">
      <c r="C678" s="119"/>
    </row>
    <row r="679" spans="3:3" ht="12.75" x14ac:dyDescent="0.2">
      <c r="C679" s="119"/>
    </row>
    <row r="680" spans="3:3" ht="12.75" x14ac:dyDescent="0.2">
      <c r="C680" s="119"/>
    </row>
    <row r="681" spans="3:3" ht="12.75" x14ac:dyDescent="0.2">
      <c r="C681" s="119"/>
    </row>
    <row r="682" spans="3:3" ht="12.75" x14ac:dyDescent="0.2">
      <c r="C682" s="119"/>
    </row>
    <row r="683" spans="3:3" ht="12.75" x14ac:dyDescent="0.2">
      <c r="C683" s="119"/>
    </row>
    <row r="684" spans="3:3" ht="12.75" x14ac:dyDescent="0.2">
      <c r="C684" s="119"/>
    </row>
    <row r="685" spans="3:3" ht="12.75" x14ac:dyDescent="0.2">
      <c r="C685" s="119"/>
    </row>
    <row r="686" spans="3:3" ht="12.75" x14ac:dyDescent="0.2">
      <c r="C686" s="119"/>
    </row>
    <row r="687" spans="3:3" ht="12.75" x14ac:dyDescent="0.2">
      <c r="C687" s="119"/>
    </row>
    <row r="688" spans="3:3" ht="12.75" x14ac:dyDescent="0.2">
      <c r="C688" s="119"/>
    </row>
    <row r="689" spans="3:3" ht="12.75" x14ac:dyDescent="0.2">
      <c r="C689" s="119"/>
    </row>
    <row r="690" spans="3:3" ht="12.75" x14ac:dyDescent="0.2">
      <c r="C690" s="119"/>
    </row>
    <row r="691" spans="3:3" ht="12.75" x14ac:dyDescent="0.2">
      <c r="C691" s="119"/>
    </row>
    <row r="692" spans="3:3" ht="12.75" x14ac:dyDescent="0.2">
      <c r="C692" s="119"/>
    </row>
    <row r="693" spans="3:3" ht="12.75" x14ac:dyDescent="0.2">
      <c r="C693" s="119"/>
    </row>
    <row r="694" spans="3:3" ht="12.75" x14ac:dyDescent="0.2">
      <c r="C694" s="119"/>
    </row>
    <row r="695" spans="3:3" ht="12.75" x14ac:dyDescent="0.2">
      <c r="C695" s="119"/>
    </row>
    <row r="696" spans="3:3" ht="12.75" x14ac:dyDescent="0.2">
      <c r="C696" s="119"/>
    </row>
    <row r="697" spans="3:3" ht="12.75" x14ac:dyDescent="0.2">
      <c r="C697" s="119"/>
    </row>
    <row r="698" spans="3:3" ht="12.75" x14ac:dyDescent="0.2">
      <c r="C698" s="119"/>
    </row>
    <row r="699" spans="3:3" ht="12.75" x14ac:dyDescent="0.2">
      <c r="C699" s="119"/>
    </row>
    <row r="700" spans="3:3" ht="12.75" x14ac:dyDescent="0.2">
      <c r="C700" s="119"/>
    </row>
    <row r="701" spans="3:3" ht="12.75" x14ac:dyDescent="0.2">
      <c r="C701" s="119"/>
    </row>
    <row r="702" spans="3:3" ht="12.75" x14ac:dyDescent="0.2">
      <c r="C702" s="119"/>
    </row>
    <row r="703" spans="3:3" ht="12.75" x14ac:dyDescent="0.2">
      <c r="C703" s="119"/>
    </row>
    <row r="704" spans="3:3" ht="12.75" x14ac:dyDescent="0.2">
      <c r="C704" s="119"/>
    </row>
    <row r="705" spans="3:3" ht="12.75" x14ac:dyDescent="0.2">
      <c r="C705" s="119"/>
    </row>
    <row r="706" spans="3:3" ht="12.75" x14ac:dyDescent="0.2">
      <c r="C706" s="119"/>
    </row>
    <row r="707" spans="3:3" ht="12.75" x14ac:dyDescent="0.2">
      <c r="C707" s="119"/>
    </row>
    <row r="708" spans="3:3" ht="12.75" x14ac:dyDescent="0.2">
      <c r="C708" s="119"/>
    </row>
    <row r="709" spans="3:3" ht="12.75" x14ac:dyDescent="0.2">
      <c r="C709" s="119"/>
    </row>
    <row r="710" spans="3:3" ht="12.75" x14ac:dyDescent="0.2">
      <c r="C710" s="119"/>
    </row>
    <row r="711" spans="3:3" ht="12.75" x14ac:dyDescent="0.2">
      <c r="C711" s="119"/>
    </row>
    <row r="712" spans="3:3" ht="12.75" x14ac:dyDescent="0.2">
      <c r="C712" s="119"/>
    </row>
    <row r="713" spans="3:3" ht="12.75" x14ac:dyDescent="0.2">
      <c r="C713" s="119"/>
    </row>
    <row r="714" spans="3:3" ht="12.75" x14ac:dyDescent="0.2">
      <c r="C714" s="119"/>
    </row>
    <row r="715" spans="3:3" ht="12.75" x14ac:dyDescent="0.2">
      <c r="C715" s="119"/>
    </row>
    <row r="716" spans="3:3" ht="12.75" x14ac:dyDescent="0.2">
      <c r="C716" s="119"/>
    </row>
    <row r="717" spans="3:3" ht="12.75" x14ac:dyDescent="0.2">
      <c r="C717" s="119"/>
    </row>
    <row r="718" spans="3:3" ht="12.75" x14ac:dyDescent="0.2">
      <c r="C718" s="119"/>
    </row>
    <row r="719" spans="3:3" ht="12.75" x14ac:dyDescent="0.2">
      <c r="C719" s="119"/>
    </row>
    <row r="720" spans="3:3" ht="12.75" x14ac:dyDescent="0.2">
      <c r="C720" s="119"/>
    </row>
    <row r="721" spans="3:3" ht="12.75" x14ac:dyDescent="0.2">
      <c r="C721" s="119"/>
    </row>
    <row r="722" spans="3:3" ht="12.75" x14ac:dyDescent="0.2">
      <c r="C722" s="119"/>
    </row>
    <row r="723" spans="3:3" ht="12.75" x14ac:dyDescent="0.2">
      <c r="C723" s="119"/>
    </row>
    <row r="724" spans="3:3" ht="12.75" x14ac:dyDescent="0.2">
      <c r="C724" s="119"/>
    </row>
    <row r="725" spans="3:3" ht="12.75" x14ac:dyDescent="0.2">
      <c r="C725" s="119"/>
    </row>
    <row r="726" spans="3:3" ht="12.75" x14ac:dyDescent="0.2">
      <c r="C726" s="119"/>
    </row>
    <row r="727" spans="3:3" ht="12.75" x14ac:dyDescent="0.2">
      <c r="C727" s="119"/>
    </row>
    <row r="728" spans="3:3" ht="12.75" x14ac:dyDescent="0.2">
      <c r="C728" s="119"/>
    </row>
    <row r="729" spans="3:3" ht="12.75" x14ac:dyDescent="0.2">
      <c r="C729" s="119"/>
    </row>
    <row r="730" spans="3:3" ht="12.75" x14ac:dyDescent="0.2">
      <c r="C730" s="119"/>
    </row>
    <row r="731" spans="3:3" ht="12.75" x14ac:dyDescent="0.2">
      <c r="C731" s="119"/>
    </row>
    <row r="732" spans="3:3" ht="12.75" x14ac:dyDescent="0.2">
      <c r="C732" s="119"/>
    </row>
    <row r="733" spans="3:3" ht="12.75" x14ac:dyDescent="0.2">
      <c r="C733" s="119"/>
    </row>
    <row r="734" spans="3:3" ht="12.75" x14ac:dyDescent="0.2">
      <c r="C734" s="119"/>
    </row>
    <row r="735" spans="3:3" ht="12.75" x14ac:dyDescent="0.2">
      <c r="C735" s="119"/>
    </row>
    <row r="736" spans="3:3" ht="12.75" x14ac:dyDescent="0.2">
      <c r="C736" s="119"/>
    </row>
    <row r="737" spans="3:3" ht="12.75" x14ac:dyDescent="0.2">
      <c r="C737" s="119"/>
    </row>
    <row r="738" spans="3:3" ht="12.75" x14ac:dyDescent="0.2">
      <c r="C738" s="119"/>
    </row>
    <row r="739" spans="3:3" ht="12.75" x14ac:dyDescent="0.2">
      <c r="C739" s="119"/>
    </row>
    <row r="740" spans="3:3" ht="12.75" x14ac:dyDescent="0.2">
      <c r="C740" s="119"/>
    </row>
    <row r="741" spans="3:3" ht="12.75" x14ac:dyDescent="0.2">
      <c r="C741" s="119"/>
    </row>
    <row r="742" spans="3:3" ht="12.75" x14ac:dyDescent="0.2">
      <c r="C742" s="119"/>
    </row>
    <row r="743" spans="3:3" ht="12.75" x14ac:dyDescent="0.2">
      <c r="C743" s="119"/>
    </row>
    <row r="744" spans="3:3" ht="12.75" x14ac:dyDescent="0.2">
      <c r="C744" s="119"/>
    </row>
    <row r="745" spans="3:3" ht="12.75" x14ac:dyDescent="0.2">
      <c r="C745" s="119"/>
    </row>
    <row r="746" spans="3:3" ht="12.75" x14ac:dyDescent="0.2">
      <c r="C746" s="119"/>
    </row>
    <row r="747" spans="3:3" ht="12.75" x14ac:dyDescent="0.2">
      <c r="C747" s="119"/>
    </row>
    <row r="748" spans="3:3" ht="12.75" x14ac:dyDescent="0.2">
      <c r="C748" s="119"/>
    </row>
    <row r="749" spans="3:3" ht="12.75" x14ac:dyDescent="0.2">
      <c r="C749" s="119"/>
    </row>
    <row r="750" spans="3:3" ht="12.75" x14ac:dyDescent="0.2">
      <c r="C750" s="119"/>
    </row>
    <row r="751" spans="3:3" ht="12.75" x14ac:dyDescent="0.2">
      <c r="C751" s="119"/>
    </row>
    <row r="752" spans="3:3" ht="12.75" x14ac:dyDescent="0.2">
      <c r="C752" s="119"/>
    </row>
    <row r="753" spans="3:3" ht="12.75" x14ac:dyDescent="0.2">
      <c r="C753" s="119"/>
    </row>
    <row r="754" spans="3:3" ht="12.75" x14ac:dyDescent="0.2">
      <c r="C754" s="119"/>
    </row>
    <row r="755" spans="3:3" ht="12.75" x14ac:dyDescent="0.2">
      <c r="C755" s="119"/>
    </row>
    <row r="756" spans="3:3" ht="12.75" x14ac:dyDescent="0.2">
      <c r="C756" s="119"/>
    </row>
    <row r="757" spans="3:3" ht="12.75" x14ac:dyDescent="0.2">
      <c r="C757" s="119"/>
    </row>
    <row r="758" spans="3:3" ht="12.75" x14ac:dyDescent="0.2">
      <c r="C758" s="119"/>
    </row>
    <row r="759" spans="3:3" ht="12.75" x14ac:dyDescent="0.2">
      <c r="C759" s="119"/>
    </row>
    <row r="760" spans="3:3" ht="12.75" x14ac:dyDescent="0.2">
      <c r="C760" s="119"/>
    </row>
    <row r="761" spans="3:3" ht="12.75" x14ac:dyDescent="0.2">
      <c r="C761" s="119"/>
    </row>
    <row r="762" spans="3:3" ht="12.75" x14ac:dyDescent="0.2">
      <c r="C762" s="119"/>
    </row>
    <row r="763" spans="3:3" ht="12.75" x14ac:dyDescent="0.2">
      <c r="C763" s="119"/>
    </row>
    <row r="764" spans="3:3" ht="12.75" x14ac:dyDescent="0.2">
      <c r="C764" s="119"/>
    </row>
    <row r="765" spans="3:3" ht="12.75" x14ac:dyDescent="0.2">
      <c r="C765" s="119"/>
    </row>
    <row r="766" spans="3:3" ht="12.75" x14ac:dyDescent="0.2">
      <c r="C766" s="119"/>
    </row>
    <row r="767" spans="3:3" ht="12.75" x14ac:dyDescent="0.2">
      <c r="C767" s="119"/>
    </row>
    <row r="768" spans="3:3" ht="12.75" x14ac:dyDescent="0.2">
      <c r="C768" s="119"/>
    </row>
    <row r="769" spans="3:3" ht="12.75" x14ac:dyDescent="0.2">
      <c r="C769" s="119"/>
    </row>
    <row r="770" spans="3:3" ht="12.75" x14ac:dyDescent="0.2">
      <c r="C770" s="119"/>
    </row>
    <row r="771" spans="3:3" ht="12.75" x14ac:dyDescent="0.2">
      <c r="C771" s="119"/>
    </row>
    <row r="772" spans="3:3" ht="12.75" x14ac:dyDescent="0.2">
      <c r="C772" s="119"/>
    </row>
    <row r="773" spans="3:3" ht="12.75" x14ac:dyDescent="0.2">
      <c r="C773" s="119"/>
    </row>
    <row r="774" spans="3:3" ht="12.75" x14ac:dyDescent="0.2">
      <c r="C774" s="119"/>
    </row>
    <row r="775" spans="3:3" ht="12.75" x14ac:dyDescent="0.2">
      <c r="C775" s="119"/>
    </row>
    <row r="776" spans="3:3" ht="12.75" x14ac:dyDescent="0.2">
      <c r="C776" s="119"/>
    </row>
    <row r="777" spans="3:3" ht="12.75" x14ac:dyDescent="0.2">
      <c r="C777" s="119"/>
    </row>
    <row r="778" spans="3:3" ht="12.75" x14ac:dyDescent="0.2">
      <c r="C778" s="119"/>
    </row>
    <row r="779" spans="3:3" ht="12.75" x14ac:dyDescent="0.2">
      <c r="C779" s="119"/>
    </row>
    <row r="780" spans="3:3" ht="12.75" x14ac:dyDescent="0.2">
      <c r="C780" s="119"/>
    </row>
    <row r="781" spans="3:3" ht="12.75" x14ac:dyDescent="0.2">
      <c r="C781" s="119"/>
    </row>
    <row r="782" spans="3:3" ht="12.75" x14ac:dyDescent="0.2">
      <c r="C782" s="119"/>
    </row>
    <row r="783" spans="3:3" ht="12.75" x14ac:dyDescent="0.2">
      <c r="C783" s="119"/>
    </row>
    <row r="784" spans="3:3" ht="12.75" x14ac:dyDescent="0.2">
      <c r="C784" s="119"/>
    </row>
    <row r="785" spans="3:3" ht="12.75" x14ac:dyDescent="0.2">
      <c r="C785" s="119"/>
    </row>
    <row r="786" spans="3:3" ht="12.75" x14ac:dyDescent="0.2">
      <c r="C786" s="119"/>
    </row>
    <row r="787" spans="3:3" ht="12.75" x14ac:dyDescent="0.2">
      <c r="C787" s="119"/>
    </row>
    <row r="788" spans="3:3" ht="12.75" x14ac:dyDescent="0.2">
      <c r="C788" s="119"/>
    </row>
    <row r="789" spans="3:3" ht="12.75" x14ac:dyDescent="0.2">
      <c r="C789" s="119"/>
    </row>
    <row r="790" spans="3:3" ht="12.75" x14ac:dyDescent="0.2">
      <c r="C790" s="119"/>
    </row>
    <row r="791" spans="3:3" ht="12.75" x14ac:dyDescent="0.2">
      <c r="C791" s="119"/>
    </row>
    <row r="792" spans="3:3" ht="12.75" x14ac:dyDescent="0.2">
      <c r="C792" s="119"/>
    </row>
    <row r="793" spans="3:3" ht="12.75" x14ac:dyDescent="0.2">
      <c r="C793" s="119"/>
    </row>
    <row r="794" spans="3:3" ht="12.75" x14ac:dyDescent="0.2">
      <c r="C794" s="119"/>
    </row>
    <row r="795" spans="3:3" ht="12.75" x14ac:dyDescent="0.2">
      <c r="C795" s="119"/>
    </row>
    <row r="796" spans="3:3" ht="12.75" x14ac:dyDescent="0.2">
      <c r="C796" s="119"/>
    </row>
    <row r="797" spans="3:3" ht="12.75" x14ac:dyDescent="0.2">
      <c r="C797" s="119"/>
    </row>
    <row r="798" spans="3:3" ht="12.75" x14ac:dyDescent="0.2">
      <c r="C798" s="119"/>
    </row>
    <row r="799" spans="3:3" ht="12.75" x14ac:dyDescent="0.2">
      <c r="C799" s="119"/>
    </row>
    <row r="800" spans="3:3" ht="12.75" x14ac:dyDescent="0.2">
      <c r="C800" s="119"/>
    </row>
    <row r="801" spans="3:3" ht="12.75" x14ac:dyDescent="0.2">
      <c r="C801" s="119"/>
    </row>
    <row r="802" spans="3:3" ht="12.75" x14ac:dyDescent="0.2">
      <c r="C802" s="119"/>
    </row>
    <row r="803" spans="3:3" ht="12.75" x14ac:dyDescent="0.2">
      <c r="C803" s="119"/>
    </row>
    <row r="804" spans="3:3" ht="12.75" x14ac:dyDescent="0.2">
      <c r="C804" s="119"/>
    </row>
    <row r="805" spans="3:3" ht="12.75" x14ac:dyDescent="0.2">
      <c r="C805" s="119"/>
    </row>
    <row r="806" spans="3:3" ht="12.75" x14ac:dyDescent="0.2">
      <c r="C806" s="119"/>
    </row>
    <row r="807" spans="3:3" ht="12.75" x14ac:dyDescent="0.2">
      <c r="C807" s="119"/>
    </row>
    <row r="808" spans="3:3" ht="12.75" x14ac:dyDescent="0.2">
      <c r="C808" s="119"/>
    </row>
    <row r="809" spans="3:3" ht="12.75" x14ac:dyDescent="0.2">
      <c r="C809" s="119"/>
    </row>
    <row r="810" spans="3:3" ht="12.75" x14ac:dyDescent="0.2">
      <c r="C810" s="119"/>
    </row>
    <row r="811" spans="3:3" ht="12.75" x14ac:dyDescent="0.2">
      <c r="C811" s="119"/>
    </row>
    <row r="812" spans="3:3" ht="12.75" x14ac:dyDescent="0.2">
      <c r="C812" s="119"/>
    </row>
    <row r="813" spans="3:3" ht="12.75" x14ac:dyDescent="0.2">
      <c r="C813" s="119"/>
    </row>
    <row r="814" spans="3:3" ht="12.75" x14ac:dyDescent="0.2">
      <c r="C814" s="119"/>
    </row>
    <row r="815" spans="3:3" ht="12.75" x14ac:dyDescent="0.2">
      <c r="C815" s="119"/>
    </row>
    <row r="816" spans="3:3" ht="12.75" x14ac:dyDescent="0.2">
      <c r="C816" s="119"/>
    </row>
    <row r="817" spans="3:3" ht="12.75" x14ac:dyDescent="0.2">
      <c r="C817" s="119"/>
    </row>
    <row r="818" spans="3:3" ht="12.75" x14ac:dyDescent="0.2">
      <c r="C818" s="119"/>
    </row>
    <row r="819" spans="3:3" ht="12.75" x14ac:dyDescent="0.2">
      <c r="C819" s="119"/>
    </row>
    <row r="820" spans="3:3" ht="12.75" x14ac:dyDescent="0.2">
      <c r="C820" s="119"/>
    </row>
    <row r="821" spans="3:3" ht="12.75" x14ac:dyDescent="0.2">
      <c r="C821" s="119"/>
    </row>
    <row r="822" spans="3:3" ht="12.75" x14ac:dyDescent="0.2">
      <c r="C822" s="119"/>
    </row>
    <row r="823" spans="3:3" ht="12.75" x14ac:dyDescent="0.2">
      <c r="C823" s="119"/>
    </row>
    <row r="824" spans="3:3" ht="12.75" x14ac:dyDescent="0.2">
      <c r="C824" s="119"/>
    </row>
    <row r="825" spans="3:3" ht="12.75" x14ac:dyDescent="0.2">
      <c r="C825" s="119"/>
    </row>
    <row r="826" spans="3:3" ht="12.75" x14ac:dyDescent="0.2">
      <c r="C826" s="119"/>
    </row>
    <row r="827" spans="3:3" ht="12.75" x14ac:dyDescent="0.2">
      <c r="C827" s="119"/>
    </row>
    <row r="828" spans="3:3" ht="12.75" x14ac:dyDescent="0.2">
      <c r="C828" s="119"/>
    </row>
    <row r="829" spans="3:3" ht="12.75" x14ac:dyDescent="0.2">
      <c r="C829" s="119"/>
    </row>
    <row r="830" spans="3:3" ht="12.75" x14ac:dyDescent="0.2">
      <c r="C830" s="119"/>
    </row>
    <row r="831" spans="3:3" ht="12.75" x14ac:dyDescent="0.2">
      <c r="C831" s="119"/>
    </row>
    <row r="832" spans="3:3" ht="12.75" x14ac:dyDescent="0.2">
      <c r="C832" s="119"/>
    </row>
    <row r="833" spans="3:3" ht="12.75" x14ac:dyDescent="0.2">
      <c r="C833" s="119"/>
    </row>
    <row r="834" spans="3:3" ht="12.75" x14ac:dyDescent="0.2">
      <c r="C834" s="119"/>
    </row>
    <row r="835" spans="3:3" ht="12.75" x14ac:dyDescent="0.2">
      <c r="C835" s="119"/>
    </row>
    <row r="836" spans="3:3" ht="12.75" x14ac:dyDescent="0.2">
      <c r="C836" s="119"/>
    </row>
    <row r="837" spans="3:3" ht="12.75" x14ac:dyDescent="0.2">
      <c r="C837" s="119"/>
    </row>
    <row r="838" spans="3:3" ht="12.75" x14ac:dyDescent="0.2">
      <c r="C838" s="119"/>
    </row>
    <row r="839" spans="3:3" ht="12.75" x14ac:dyDescent="0.2">
      <c r="C839" s="119"/>
    </row>
    <row r="840" spans="3:3" ht="12.75" x14ac:dyDescent="0.2">
      <c r="C840" s="119"/>
    </row>
    <row r="841" spans="3:3" ht="12.75" x14ac:dyDescent="0.2">
      <c r="C841" s="119"/>
    </row>
    <row r="842" spans="3:3" ht="12.75" x14ac:dyDescent="0.2">
      <c r="C842" s="119"/>
    </row>
    <row r="843" spans="3:3" ht="12.75" x14ac:dyDescent="0.2">
      <c r="C843" s="119"/>
    </row>
    <row r="844" spans="3:3" ht="12.75" x14ac:dyDescent="0.2">
      <c r="C844" s="119"/>
    </row>
    <row r="845" spans="3:3" ht="12.75" x14ac:dyDescent="0.2">
      <c r="C845" s="119"/>
    </row>
    <row r="846" spans="3:3" ht="12.75" x14ac:dyDescent="0.2">
      <c r="C846" s="119"/>
    </row>
    <row r="847" spans="3:3" ht="12.75" x14ac:dyDescent="0.2">
      <c r="C847" s="119"/>
    </row>
    <row r="848" spans="3:3" ht="12.75" x14ac:dyDescent="0.2">
      <c r="C848" s="119"/>
    </row>
    <row r="849" spans="3:3" ht="12.75" x14ac:dyDescent="0.2">
      <c r="C849" s="119"/>
    </row>
    <row r="850" spans="3:3" ht="12.75" x14ac:dyDescent="0.2">
      <c r="C850" s="119"/>
    </row>
    <row r="851" spans="3:3" ht="12.75" x14ac:dyDescent="0.2">
      <c r="C851" s="119"/>
    </row>
    <row r="852" spans="3:3" ht="12.75" x14ac:dyDescent="0.2">
      <c r="C852" s="119"/>
    </row>
    <row r="853" spans="3:3" ht="12.75" x14ac:dyDescent="0.2">
      <c r="C853" s="119"/>
    </row>
    <row r="854" spans="3:3" ht="12.75" x14ac:dyDescent="0.2">
      <c r="C854" s="119"/>
    </row>
    <row r="855" spans="3:3" ht="12.75" x14ac:dyDescent="0.2">
      <c r="C855" s="119"/>
    </row>
    <row r="856" spans="3:3" ht="12.75" x14ac:dyDescent="0.2">
      <c r="C856" s="119"/>
    </row>
    <row r="857" spans="3:3" ht="12.75" x14ac:dyDescent="0.2">
      <c r="C857" s="119"/>
    </row>
    <row r="858" spans="3:3" ht="12.75" x14ac:dyDescent="0.2">
      <c r="C858" s="119"/>
    </row>
    <row r="859" spans="3:3" ht="12.75" x14ac:dyDescent="0.2">
      <c r="C859" s="119"/>
    </row>
    <row r="860" spans="3:3" ht="12.75" x14ac:dyDescent="0.2">
      <c r="C860" s="119"/>
    </row>
    <row r="861" spans="3:3" ht="12.75" x14ac:dyDescent="0.2">
      <c r="C861" s="119"/>
    </row>
    <row r="862" spans="3:3" ht="12.75" x14ac:dyDescent="0.2">
      <c r="C862" s="119"/>
    </row>
    <row r="863" spans="3:3" ht="12.75" x14ac:dyDescent="0.2">
      <c r="C863" s="119"/>
    </row>
    <row r="864" spans="3:3" ht="12.75" x14ac:dyDescent="0.2">
      <c r="C864" s="119"/>
    </row>
    <row r="865" spans="3:3" ht="12.75" x14ac:dyDescent="0.2">
      <c r="C865" s="119"/>
    </row>
    <row r="866" spans="3:3" ht="12.75" x14ac:dyDescent="0.2">
      <c r="C866" s="119"/>
    </row>
    <row r="867" spans="3:3" ht="12.75" x14ac:dyDescent="0.2">
      <c r="C867" s="119"/>
    </row>
    <row r="868" spans="3:3" ht="12.75" x14ac:dyDescent="0.2">
      <c r="C868" s="119"/>
    </row>
    <row r="869" spans="3:3" ht="12.75" x14ac:dyDescent="0.2">
      <c r="C869" s="119"/>
    </row>
    <row r="870" spans="3:3" ht="12.75" x14ac:dyDescent="0.2">
      <c r="C870" s="119"/>
    </row>
    <row r="871" spans="3:3" ht="12.75" x14ac:dyDescent="0.2">
      <c r="C871" s="119"/>
    </row>
    <row r="872" spans="3:3" ht="12.75" x14ac:dyDescent="0.2">
      <c r="C872" s="119"/>
    </row>
    <row r="873" spans="3:3" ht="12.75" x14ac:dyDescent="0.2">
      <c r="C873" s="119"/>
    </row>
    <row r="874" spans="3:3" ht="12.75" x14ac:dyDescent="0.2">
      <c r="C874" s="119"/>
    </row>
    <row r="875" spans="3:3" ht="12.75" x14ac:dyDescent="0.2">
      <c r="C875" s="119"/>
    </row>
    <row r="876" spans="3:3" ht="12.75" x14ac:dyDescent="0.2">
      <c r="C876" s="119"/>
    </row>
    <row r="877" spans="3:3" ht="12.75" x14ac:dyDescent="0.2">
      <c r="C877" s="119"/>
    </row>
    <row r="878" spans="3:3" ht="12.75" x14ac:dyDescent="0.2">
      <c r="C878" s="119"/>
    </row>
    <row r="879" spans="3:3" ht="12.75" x14ac:dyDescent="0.2">
      <c r="C879" s="119"/>
    </row>
    <row r="880" spans="3:3" ht="12.75" x14ac:dyDescent="0.2">
      <c r="C880" s="119"/>
    </row>
    <row r="881" spans="3:3" ht="12.75" x14ac:dyDescent="0.2">
      <c r="C881" s="119"/>
    </row>
    <row r="882" spans="3:3" ht="12.75" x14ac:dyDescent="0.2">
      <c r="C882" s="119"/>
    </row>
    <row r="883" spans="3:3" ht="12.75" x14ac:dyDescent="0.2">
      <c r="C883" s="119"/>
    </row>
    <row r="884" spans="3:3" ht="12.75" x14ac:dyDescent="0.2">
      <c r="C884" s="119"/>
    </row>
    <row r="885" spans="3:3" ht="12.75" x14ac:dyDescent="0.2">
      <c r="C885" s="119"/>
    </row>
    <row r="886" spans="3:3" ht="12.75" x14ac:dyDescent="0.2">
      <c r="C886" s="119"/>
    </row>
    <row r="887" spans="3:3" ht="12.75" x14ac:dyDescent="0.2">
      <c r="C887" s="119"/>
    </row>
    <row r="888" spans="3:3" ht="12.75" x14ac:dyDescent="0.2">
      <c r="C888" s="119"/>
    </row>
    <row r="889" spans="3:3" ht="12.75" x14ac:dyDescent="0.2">
      <c r="C889" s="119"/>
    </row>
    <row r="890" spans="3:3" ht="12.75" x14ac:dyDescent="0.2">
      <c r="C890" s="119"/>
    </row>
    <row r="891" spans="3:3" ht="12.75" x14ac:dyDescent="0.2">
      <c r="C891" s="119"/>
    </row>
    <row r="892" spans="3:3" ht="12.75" x14ac:dyDescent="0.2">
      <c r="C892" s="119"/>
    </row>
    <row r="893" spans="3:3" ht="12.75" x14ac:dyDescent="0.2">
      <c r="C893" s="119"/>
    </row>
    <row r="894" spans="3:3" ht="12.75" x14ac:dyDescent="0.2">
      <c r="C894" s="119"/>
    </row>
    <row r="895" spans="3:3" ht="12.75" x14ac:dyDescent="0.2">
      <c r="C895" s="119"/>
    </row>
    <row r="896" spans="3:3" ht="12.75" x14ac:dyDescent="0.2">
      <c r="C896" s="119"/>
    </row>
    <row r="897" spans="3:3" ht="12.75" x14ac:dyDescent="0.2">
      <c r="C897" s="119"/>
    </row>
    <row r="898" spans="3:3" ht="12.75" x14ac:dyDescent="0.2">
      <c r="C898" s="119"/>
    </row>
    <row r="899" spans="3:3" ht="12.75" x14ac:dyDescent="0.2">
      <c r="C899" s="119"/>
    </row>
    <row r="900" spans="3:3" ht="12.75" x14ac:dyDescent="0.2">
      <c r="C900" s="119"/>
    </row>
    <row r="901" spans="3:3" ht="12.75" x14ac:dyDescent="0.2">
      <c r="C901" s="119"/>
    </row>
    <row r="902" spans="3:3" ht="12.75" x14ac:dyDescent="0.2">
      <c r="C902" s="119"/>
    </row>
    <row r="903" spans="3:3" ht="12.75" x14ac:dyDescent="0.2">
      <c r="C903" s="119"/>
    </row>
    <row r="904" spans="3:3" ht="12.75" x14ac:dyDescent="0.2">
      <c r="C904" s="119"/>
    </row>
    <row r="905" spans="3:3" ht="12.75" x14ac:dyDescent="0.2">
      <c r="C905" s="119"/>
    </row>
    <row r="906" spans="3:3" ht="12.75" x14ac:dyDescent="0.2">
      <c r="C906" s="119"/>
    </row>
    <row r="907" spans="3:3" ht="12.75" x14ac:dyDescent="0.2">
      <c r="C907" s="119"/>
    </row>
    <row r="908" spans="3:3" ht="12.75" x14ac:dyDescent="0.2">
      <c r="C908" s="119"/>
    </row>
    <row r="909" spans="3:3" ht="12.75" x14ac:dyDescent="0.2">
      <c r="C909" s="119"/>
    </row>
    <row r="910" spans="3:3" ht="12.75" x14ac:dyDescent="0.2">
      <c r="C910" s="119"/>
    </row>
    <row r="911" spans="3:3" ht="12.75" x14ac:dyDescent="0.2">
      <c r="C911" s="119"/>
    </row>
    <row r="912" spans="3:3" ht="12.75" x14ac:dyDescent="0.2">
      <c r="C912" s="119"/>
    </row>
    <row r="913" spans="3:3" ht="12.75" x14ac:dyDescent="0.2">
      <c r="C913" s="119"/>
    </row>
    <row r="914" spans="3:3" ht="12.75" x14ac:dyDescent="0.2">
      <c r="C914" s="119"/>
    </row>
    <row r="915" spans="3:3" ht="12.75" x14ac:dyDescent="0.2">
      <c r="C915" s="119"/>
    </row>
    <row r="916" spans="3:3" ht="12.75" x14ac:dyDescent="0.2">
      <c r="C916" s="119"/>
    </row>
    <row r="917" spans="3:3" ht="12.75" x14ac:dyDescent="0.2">
      <c r="C917" s="119"/>
    </row>
    <row r="918" spans="3:3" ht="12.75" x14ac:dyDescent="0.2">
      <c r="C918" s="119"/>
    </row>
    <row r="919" spans="3:3" ht="12.75" x14ac:dyDescent="0.2">
      <c r="C919" s="119"/>
    </row>
    <row r="920" spans="3:3" ht="12.75" x14ac:dyDescent="0.2">
      <c r="C920" s="119"/>
    </row>
    <row r="921" spans="3:3" ht="12.75" x14ac:dyDescent="0.2">
      <c r="C921" s="119"/>
    </row>
    <row r="922" spans="3:3" ht="12.75" x14ac:dyDescent="0.2">
      <c r="C922" s="119"/>
    </row>
    <row r="923" spans="3:3" ht="12.75" x14ac:dyDescent="0.2">
      <c r="C923" s="119"/>
    </row>
    <row r="924" spans="3:3" ht="12.75" x14ac:dyDescent="0.2">
      <c r="C924" s="119"/>
    </row>
    <row r="925" spans="3:3" ht="12.75" x14ac:dyDescent="0.2">
      <c r="C925" s="119"/>
    </row>
    <row r="926" spans="3:3" ht="12.75" x14ac:dyDescent="0.2">
      <c r="C926" s="119"/>
    </row>
    <row r="927" spans="3:3" ht="12.75" x14ac:dyDescent="0.2">
      <c r="C927" s="119"/>
    </row>
    <row r="928" spans="3:3" ht="12.75" x14ac:dyDescent="0.2">
      <c r="C928" s="119"/>
    </row>
    <row r="929" spans="3:3" ht="12.75" x14ac:dyDescent="0.2">
      <c r="C929" s="119"/>
    </row>
    <row r="930" spans="3:3" ht="12.75" x14ac:dyDescent="0.2">
      <c r="C930" s="119"/>
    </row>
    <row r="931" spans="3:3" ht="12.75" x14ac:dyDescent="0.2">
      <c r="C931" s="119"/>
    </row>
    <row r="932" spans="3:3" ht="12.75" x14ac:dyDescent="0.2">
      <c r="C932" s="119"/>
    </row>
    <row r="933" spans="3:3" ht="12.75" x14ac:dyDescent="0.2">
      <c r="C933" s="119"/>
    </row>
    <row r="934" spans="3:3" ht="12.75" x14ac:dyDescent="0.2">
      <c r="C934" s="119"/>
    </row>
    <row r="935" spans="3:3" ht="12.75" x14ac:dyDescent="0.2">
      <c r="C935" s="119"/>
    </row>
    <row r="936" spans="3:3" ht="12.75" x14ac:dyDescent="0.2">
      <c r="C936" s="119"/>
    </row>
    <row r="937" spans="3:3" ht="12.75" x14ac:dyDescent="0.2">
      <c r="C937" s="119"/>
    </row>
    <row r="938" spans="3:3" ht="12.75" x14ac:dyDescent="0.2">
      <c r="C938" s="119"/>
    </row>
    <row r="939" spans="3:3" ht="12.75" x14ac:dyDescent="0.2">
      <c r="C939" s="119"/>
    </row>
    <row r="940" spans="3:3" ht="12.75" x14ac:dyDescent="0.2">
      <c r="C940" s="119"/>
    </row>
    <row r="941" spans="3:3" ht="12.75" x14ac:dyDescent="0.2">
      <c r="C941" s="119"/>
    </row>
    <row r="942" spans="3:3" ht="12.75" x14ac:dyDescent="0.2">
      <c r="C942" s="119"/>
    </row>
    <row r="943" spans="3:3" ht="12.75" x14ac:dyDescent="0.2">
      <c r="C943" s="119"/>
    </row>
    <row r="944" spans="3:3" ht="12.75" x14ac:dyDescent="0.2">
      <c r="C944" s="119"/>
    </row>
    <row r="945" spans="3:3" ht="12.75" x14ac:dyDescent="0.2">
      <c r="C945" s="119"/>
    </row>
    <row r="946" spans="3:3" ht="12.75" x14ac:dyDescent="0.2">
      <c r="C946" s="119"/>
    </row>
    <row r="947" spans="3:3" ht="12.75" x14ac:dyDescent="0.2">
      <c r="C947" s="119"/>
    </row>
    <row r="948" spans="3:3" ht="12.75" x14ac:dyDescent="0.2">
      <c r="C948" s="119"/>
    </row>
    <row r="949" spans="3:3" ht="12.75" x14ac:dyDescent="0.2">
      <c r="C949" s="119"/>
    </row>
    <row r="950" spans="3:3" ht="12.75" x14ac:dyDescent="0.2">
      <c r="C950" s="119"/>
    </row>
    <row r="951" spans="3:3" ht="12.75" x14ac:dyDescent="0.2">
      <c r="C951" s="119"/>
    </row>
    <row r="952" spans="3:3" ht="12.75" x14ac:dyDescent="0.2">
      <c r="C952" s="119"/>
    </row>
    <row r="953" spans="3:3" ht="12.75" x14ac:dyDescent="0.2">
      <c r="C953" s="119"/>
    </row>
    <row r="954" spans="3:3" ht="12.75" x14ac:dyDescent="0.2">
      <c r="C954" s="119"/>
    </row>
    <row r="955" spans="3:3" ht="12.75" x14ac:dyDescent="0.2">
      <c r="C955" s="119"/>
    </row>
    <row r="956" spans="3:3" ht="12.75" x14ac:dyDescent="0.2">
      <c r="C956" s="119"/>
    </row>
    <row r="957" spans="3:3" ht="12.75" x14ac:dyDescent="0.2">
      <c r="C957" s="119"/>
    </row>
    <row r="958" spans="3:3" ht="12.75" x14ac:dyDescent="0.2">
      <c r="C958" s="119"/>
    </row>
    <row r="959" spans="3:3" ht="12.75" x14ac:dyDescent="0.2">
      <c r="C959" s="119"/>
    </row>
    <row r="960" spans="3:3" ht="12.75" x14ac:dyDescent="0.2">
      <c r="C960" s="119"/>
    </row>
    <row r="961" spans="3:3" ht="12.75" x14ac:dyDescent="0.2">
      <c r="C961" s="119"/>
    </row>
    <row r="962" spans="3:3" ht="12.75" x14ac:dyDescent="0.2">
      <c r="C962" s="119"/>
    </row>
    <row r="963" spans="3:3" ht="12.75" x14ac:dyDescent="0.2">
      <c r="C963" s="119"/>
    </row>
    <row r="964" spans="3:3" ht="12.75" x14ac:dyDescent="0.2">
      <c r="C964" s="119"/>
    </row>
    <row r="965" spans="3:3" ht="12.75" x14ac:dyDescent="0.2">
      <c r="C965" s="119"/>
    </row>
    <row r="966" spans="3:3" ht="12.75" x14ac:dyDescent="0.2">
      <c r="C966" s="119"/>
    </row>
    <row r="967" spans="3:3" ht="12.75" x14ac:dyDescent="0.2">
      <c r="C967" s="119"/>
    </row>
    <row r="968" spans="3:3" ht="12.75" x14ac:dyDescent="0.2">
      <c r="C968" s="119"/>
    </row>
    <row r="969" spans="3:3" ht="12.75" x14ac:dyDescent="0.2">
      <c r="C969" s="119"/>
    </row>
    <row r="970" spans="3:3" ht="12.75" x14ac:dyDescent="0.2">
      <c r="C970" s="119"/>
    </row>
    <row r="971" spans="3:3" ht="12.75" x14ac:dyDescent="0.2">
      <c r="C971" s="119"/>
    </row>
    <row r="972" spans="3:3" ht="12.75" x14ac:dyDescent="0.2">
      <c r="C972" s="119"/>
    </row>
    <row r="973" spans="3:3" ht="12.75" x14ac:dyDescent="0.2">
      <c r="C973" s="119"/>
    </row>
    <row r="974" spans="3:3" ht="12.75" x14ac:dyDescent="0.2">
      <c r="C974" s="119"/>
    </row>
    <row r="975" spans="3:3" ht="12.75" x14ac:dyDescent="0.2">
      <c r="C975" s="119"/>
    </row>
    <row r="976" spans="3:3" ht="12.75" x14ac:dyDescent="0.2">
      <c r="C976" s="119"/>
    </row>
    <row r="977" spans="3:3" ht="12.75" x14ac:dyDescent="0.2">
      <c r="C977" s="119"/>
    </row>
    <row r="978" spans="3:3" ht="12.75" x14ac:dyDescent="0.2">
      <c r="C978" s="119"/>
    </row>
    <row r="979" spans="3:3" ht="12.75" x14ac:dyDescent="0.2">
      <c r="C979" s="119"/>
    </row>
    <row r="980" spans="3:3" ht="12.75" x14ac:dyDescent="0.2">
      <c r="C980" s="119"/>
    </row>
    <row r="981" spans="3:3" ht="12.75" x14ac:dyDescent="0.2">
      <c r="C981" s="119"/>
    </row>
    <row r="982" spans="3:3" ht="12.75" x14ac:dyDescent="0.2">
      <c r="C982" s="119"/>
    </row>
    <row r="983" spans="3:3" ht="12.75" x14ac:dyDescent="0.2">
      <c r="C983" s="119"/>
    </row>
    <row r="984" spans="3:3" ht="12.75" x14ac:dyDescent="0.2">
      <c r="C984" s="119"/>
    </row>
    <row r="985" spans="3:3" ht="12.75" x14ac:dyDescent="0.2">
      <c r="C985" s="119"/>
    </row>
    <row r="986" spans="3:3" ht="12.75" x14ac:dyDescent="0.2">
      <c r="C986" s="119"/>
    </row>
    <row r="987" spans="3:3" ht="12.75" x14ac:dyDescent="0.2">
      <c r="C987" s="119"/>
    </row>
    <row r="988" spans="3:3" ht="12.75" x14ac:dyDescent="0.2">
      <c r="C988" s="119"/>
    </row>
    <row r="989" spans="3:3" ht="12.75" x14ac:dyDescent="0.2">
      <c r="C989" s="119"/>
    </row>
    <row r="990" spans="3:3" ht="12.75" x14ac:dyDescent="0.2">
      <c r="C990" s="119"/>
    </row>
    <row r="991" spans="3:3" ht="12.75" x14ac:dyDescent="0.2">
      <c r="C991" s="119"/>
    </row>
    <row r="992" spans="3:3" ht="12.75" x14ac:dyDescent="0.2">
      <c r="C992" s="119"/>
    </row>
    <row r="993" spans="3:3" ht="12.75" x14ac:dyDescent="0.2">
      <c r="C993" s="119"/>
    </row>
    <row r="994" spans="3:3" ht="12.75" x14ac:dyDescent="0.2">
      <c r="C994" s="119"/>
    </row>
    <row r="995" spans="3:3" ht="12.75" x14ac:dyDescent="0.2">
      <c r="C995" s="119"/>
    </row>
    <row r="996" spans="3:3" ht="12.75" x14ac:dyDescent="0.2">
      <c r="C996" s="119"/>
    </row>
    <row r="997" spans="3:3" ht="12.75" x14ac:dyDescent="0.2">
      <c r="C997" s="119"/>
    </row>
    <row r="998" spans="3:3" ht="12.75" x14ac:dyDescent="0.2">
      <c r="C998" s="119"/>
    </row>
    <row r="999" spans="3:3" ht="12.75" x14ac:dyDescent="0.2">
      <c r="C999" s="119"/>
    </row>
    <row r="1000" spans="3:3" ht="12.75" x14ac:dyDescent="0.2">
      <c r="C1000" s="119"/>
    </row>
  </sheetData>
  <autoFilter ref="B3:C21"/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Overall</vt:lpstr>
      <vt:lpstr>Concrete Canoe</vt:lpstr>
      <vt:lpstr>GeoWall</vt:lpstr>
      <vt:lpstr>Surveying</vt:lpstr>
      <vt:lpstr>Technical Paper</vt:lpstr>
      <vt:lpstr>Transportation</vt:lpstr>
      <vt:lpstr>Environmental</vt:lpstr>
      <vt:lpstr>Collaboration</vt:lpstr>
      <vt:lpstr>Timber Strong Design Build</vt:lpstr>
      <vt:lpstr>Sustainable Dam</vt:lpstr>
      <vt:lpstr>Sports</vt:lpstr>
      <vt:lpstr>Miscellaneous</vt:lpstr>
      <vt:lpstr>Scavenger Hunt</vt:lpstr>
      <vt:lpstr>Final 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Aslo</dc:creator>
  <cp:lastModifiedBy>CEENVE</cp:lastModifiedBy>
  <dcterms:created xsi:type="dcterms:W3CDTF">2019-04-08T06:01:22Z</dcterms:created>
  <dcterms:modified xsi:type="dcterms:W3CDTF">2019-04-08T06:01:22Z</dcterms:modified>
</cp:coreProperties>
</file>