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803ce65a3bb519/Documents/Pinel/Projet Covid/Volet quantitatif/Données/Tableaux unité/"/>
    </mc:Choice>
  </mc:AlternateContent>
  <xr:revisionPtr revIDLastSave="22" documentId="11_D51BF19E3002239B4FAC08881C8473D74A60888E" xr6:coauthVersionLast="47" xr6:coauthVersionMax="47" xr10:uidLastSave="{98B39A2A-D050-EA40-B96F-889D76B72360}"/>
  <bookViews>
    <workbookView xWindow="0" yWindow="0" windowWidth="35840" windowHeight="22400" activeTab="9" xr2:uid="{00000000-000D-0000-FFFF-FFFF00000000}"/>
  </bookViews>
  <sheets>
    <sheet name="per1" sheetId="9" r:id="rId1"/>
    <sheet name="per2" sheetId="17" r:id="rId2"/>
    <sheet name="per3" sheetId="19" r:id="rId3"/>
    <sheet name="per4" sheetId="20" r:id="rId4"/>
    <sheet name="per5" sheetId="21" r:id="rId5"/>
    <sheet name="per6" sheetId="22" r:id="rId6"/>
    <sheet name="per7" sheetId="23" r:id="rId7"/>
    <sheet name="per8" sheetId="24" r:id="rId8"/>
    <sheet name="per9" sheetId="25" r:id="rId9"/>
    <sheet name="per10" sheetId="26" r:id="rId10"/>
    <sheet name="per11" sheetId="27" r:id="rId11"/>
    <sheet name="per12" sheetId="28" r:id="rId12"/>
    <sheet name="per13" sheetId="29" r:id="rId13"/>
    <sheet name="Annuel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9" l="1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B16" i="27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B16" i="26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C16" i="24"/>
  <c r="D16" i="24"/>
  <c r="E16" i="24"/>
  <c r="F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B16" i="24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B16" i="23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B16" i="22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B16" i="20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B16" i="19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B16" i="17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B16" i="9"/>
  <c r="R13" i="18" l="1"/>
  <c r="R11" i="18"/>
  <c r="R7" i="18"/>
  <c r="T14" i="29"/>
  <c r="S14" i="29"/>
  <c r="Q14" i="29"/>
  <c r="P14" i="29"/>
  <c r="N14" i="29"/>
  <c r="M14" i="29"/>
  <c r="L14" i="29"/>
  <c r="K14" i="29"/>
  <c r="I14" i="29"/>
  <c r="H14" i="29"/>
  <c r="F14" i="29"/>
  <c r="E14" i="29"/>
  <c r="C14" i="29"/>
  <c r="B14" i="29"/>
  <c r="T13" i="29"/>
  <c r="S13" i="29"/>
  <c r="R13" i="29"/>
  <c r="Q13" i="29"/>
  <c r="P13" i="29"/>
  <c r="N13" i="29"/>
  <c r="M13" i="29"/>
  <c r="L13" i="29"/>
  <c r="K13" i="29"/>
  <c r="I13" i="29"/>
  <c r="H13" i="29"/>
  <c r="F13" i="29"/>
  <c r="E13" i="29"/>
  <c r="C13" i="29"/>
  <c r="B13" i="29"/>
  <c r="V12" i="29"/>
  <c r="V13" i="29" s="1"/>
  <c r="P11" i="29"/>
  <c r="Q11" i="29"/>
  <c r="R11" i="29"/>
  <c r="S11" i="29"/>
  <c r="T11" i="29"/>
  <c r="K11" i="29"/>
  <c r="L11" i="29"/>
  <c r="M11" i="29"/>
  <c r="N11" i="29"/>
  <c r="H11" i="29"/>
  <c r="I11" i="29"/>
  <c r="E11" i="29"/>
  <c r="F11" i="29"/>
  <c r="B11" i="29"/>
  <c r="C11" i="29"/>
  <c r="O10" i="29"/>
  <c r="S7" i="29"/>
  <c r="T7" i="29"/>
  <c r="P7" i="29"/>
  <c r="Q7" i="29"/>
  <c r="R7" i="29"/>
  <c r="K7" i="29"/>
  <c r="L7" i="29"/>
  <c r="M7" i="29"/>
  <c r="N7" i="29"/>
  <c r="H7" i="29"/>
  <c r="I7" i="29"/>
  <c r="E7" i="29"/>
  <c r="F7" i="29"/>
  <c r="C7" i="29"/>
  <c r="B7" i="29"/>
  <c r="V9" i="29"/>
  <c r="V6" i="29"/>
  <c r="V5" i="29"/>
  <c r="S13" i="28" l="1"/>
  <c r="R13" i="28"/>
  <c r="I13" i="28"/>
  <c r="H13" i="28"/>
  <c r="P11" i="28"/>
  <c r="Q11" i="28"/>
  <c r="R11" i="28"/>
  <c r="S11" i="28"/>
  <c r="K11" i="28"/>
  <c r="L11" i="28"/>
  <c r="M11" i="28"/>
  <c r="N11" i="28"/>
  <c r="H11" i="28"/>
  <c r="I11" i="28"/>
  <c r="E11" i="28"/>
  <c r="F11" i="28"/>
  <c r="B11" i="28"/>
  <c r="C11" i="28"/>
  <c r="O5" i="28"/>
  <c r="U5" i="28"/>
  <c r="P7" i="28"/>
  <c r="Q7" i="28"/>
  <c r="K7" i="28"/>
  <c r="E7" i="28"/>
  <c r="F7" i="28"/>
  <c r="C7" i="28"/>
  <c r="R7" i="28"/>
  <c r="S7" i="28"/>
  <c r="L7" i="28"/>
  <c r="M7" i="28"/>
  <c r="N7" i="28"/>
  <c r="H7" i="28"/>
  <c r="I7" i="28"/>
  <c r="B7" i="28"/>
  <c r="F13" i="27" l="1"/>
  <c r="S11" i="27"/>
  <c r="R11" i="27"/>
  <c r="Q11" i="27"/>
  <c r="P11" i="27"/>
  <c r="N11" i="27"/>
  <c r="M11" i="27"/>
  <c r="L11" i="27"/>
  <c r="K11" i="27"/>
  <c r="I11" i="27"/>
  <c r="H11" i="27"/>
  <c r="F11" i="27"/>
  <c r="E11" i="27"/>
  <c r="C11" i="27"/>
  <c r="B11" i="27"/>
  <c r="J10" i="27"/>
  <c r="K10" i="27"/>
  <c r="P7" i="27"/>
  <c r="Q7" i="27"/>
  <c r="R7" i="27"/>
  <c r="S7" i="27"/>
  <c r="M7" i="27"/>
  <c r="N7" i="27"/>
  <c r="K7" i="27"/>
  <c r="L7" i="27"/>
  <c r="I7" i="27"/>
  <c r="H7" i="27"/>
  <c r="E7" i="27"/>
  <c r="F7" i="27"/>
  <c r="G7" i="27" s="1"/>
  <c r="B7" i="27"/>
  <c r="C7" i="27"/>
  <c r="D12" i="27" l="1"/>
  <c r="G12" i="27"/>
  <c r="J12" i="27"/>
  <c r="O12" i="27"/>
  <c r="T12" i="27"/>
  <c r="U12" i="27"/>
  <c r="G8" i="27"/>
  <c r="S7" i="26" l="1"/>
  <c r="R7" i="26"/>
  <c r="Q7" i="26"/>
  <c r="P7" i="26"/>
  <c r="N7" i="26"/>
  <c r="M7" i="26"/>
  <c r="L7" i="26"/>
  <c r="K7" i="26"/>
  <c r="I7" i="26"/>
  <c r="H7" i="26"/>
  <c r="F7" i="26"/>
  <c r="E7" i="26"/>
  <c r="C7" i="26"/>
  <c r="B7" i="26"/>
  <c r="B11" i="26"/>
  <c r="C11" i="26"/>
  <c r="E11" i="26"/>
  <c r="F11" i="26"/>
  <c r="H11" i="26"/>
  <c r="I11" i="26"/>
  <c r="K11" i="26"/>
  <c r="L11" i="26"/>
  <c r="M11" i="26"/>
  <c r="N11" i="26"/>
  <c r="P11" i="26"/>
  <c r="Q11" i="26"/>
  <c r="R11" i="26"/>
  <c r="S11" i="26"/>
  <c r="O12" i="25" l="1"/>
  <c r="S11" i="25"/>
  <c r="R11" i="25"/>
  <c r="Q11" i="25"/>
  <c r="P11" i="25"/>
  <c r="N11" i="25"/>
  <c r="M11" i="25"/>
  <c r="L11" i="25"/>
  <c r="K11" i="25"/>
  <c r="I11" i="25"/>
  <c r="H11" i="25"/>
  <c r="F11" i="25"/>
  <c r="E11" i="25"/>
  <c r="C11" i="25"/>
  <c r="B11" i="25"/>
  <c r="P7" i="25"/>
  <c r="Q7" i="25"/>
  <c r="R7" i="25"/>
  <c r="S7" i="25"/>
  <c r="M7" i="25"/>
  <c r="N7" i="25"/>
  <c r="K7" i="25"/>
  <c r="L7" i="25"/>
  <c r="I7" i="25"/>
  <c r="H7" i="25"/>
  <c r="B7" i="25"/>
  <c r="C7" i="25"/>
  <c r="S13" i="24" l="1"/>
  <c r="R13" i="24"/>
  <c r="Q13" i="24"/>
  <c r="P13" i="24"/>
  <c r="N13" i="24"/>
  <c r="M13" i="24"/>
  <c r="L13" i="24"/>
  <c r="K13" i="24"/>
  <c r="I13" i="24"/>
  <c r="H13" i="24"/>
  <c r="F13" i="24"/>
  <c r="E13" i="24"/>
  <c r="C13" i="24"/>
  <c r="P11" i="24"/>
  <c r="Q11" i="24"/>
  <c r="R11" i="24"/>
  <c r="S11" i="24"/>
  <c r="K11" i="24"/>
  <c r="L11" i="24"/>
  <c r="M11" i="24"/>
  <c r="N11" i="24"/>
  <c r="H11" i="24"/>
  <c r="I11" i="24"/>
  <c r="E11" i="24"/>
  <c r="F11" i="24"/>
  <c r="B11" i="24"/>
  <c r="C11" i="24"/>
  <c r="P7" i="24"/>
  <c r="Q7" i="24"/>
  <c r="R7" i="24"/>
  <c r="S7" i="24"/>
  <c r="K7" i="24"/>
  <c r="L7" i="24"/>
  <c r="M7" i="24"/>
  <c r="N7" i="24"/>
  <c r="H7" i="24"/>
  <c r="I7" i="24"/>
  <c r="E7" i="24"/>
  <c r="F7" i="24"/>
  <c r="B7" i="24"/>
  <c r="C7" i="24"/>
  <c r="R11" i="23" l="1"/>
  <c r="S11" i="23"/>
  <c r="P11" i="23"/>
  <c r="Q11" i="23"/>
  <c r="M11" i="23"/>
  <c r="N11" i="23"/>
  <c r="K11" i="23"/>
  <c r="L11" i="23"/>
  <c r="H11" i="23"/>
  <c r="I11" i="23"/>
  <c r="E11" i="23"/>
  <c r="F11" i="23"/>
  <c r="B11" i="23"/>
  <c r="C11" i="23"/>
  <c r="R7" i="23"/>
  <c r="S7" i="23"/>
  <c r="P7" i="23"/>
  <c r="Q7" i="23"/>
  <c r="M7" i="23"/>
  <c r="N7" i="23"/>
  <c r="K7" i="23"/>
  <c r="L7" i="23"/>
  <c r="I7" i="23"/>
  <c r="H7" i="23"/>
  <c r="E7" i="23"/>
  <c r="F7" i="23"/>
  <c r="G7" i="23" s="1"/>
  <c r="B7" i="23"/>
  <c r="C7" i="23"/>
  <c r="Q11" i="22" l="1"/>
  <c r="P11" i="22"/>
  <c r="N11" i="22"/>
  <c r="M11" i="22"/>
  <c r="L11" i="22"/>
  <c r="K11" i="22"/>
  <c r="I11" i="22"/>
  <c r="H11" i="22"/>
  <c r="F11" i="22"/>
  <c r="E11" i="22"/>
  <c r="C11" i="22"/>
  <c r="B11" i="22"/>
  <c r="S11" i="22"/>
  <c r="R11" i="22"/>
  <c r="S7" i="22"/>
  <c r="R7" i="22"/>
  <c r="Q7" i="22"/>
  <c r="P7" i="22"/>
  <c r="N7" i="22"/>
  <c r="M7" i="22"/>
  <c r="L7" i="22"/>
  <c r="K7" i="22"/>
  <c r="I7" i="22"/>
  <c r="H7" i="22"/>
  <c r="F7" i="22"/>
  <c r="E7" i="22"/>
  <c r="C7" i="22"/>
  <c r="B7" i="22"/>
  <c r="S13" i="22" l="1"/>
  <c r="R13" i="22"/>
  <c r="Q13" i="22"/>
  <c r="P13" i="22"/>
  <c r="B16" i="21" l="1"/>
  <c r="G15" i="21"/>
  <c r="U15" i="21"/>
  <c r="U12" i="21"/>
  <c r="U13" i="21" s="1"/>
  <c r="S11" i="21"/>
  <c r="R11" i="21"/>
  <c r="Q11" i="21"/>
  <c r="P11" i="21"/>
  <c r="N11" i="21"/>
  <c r="M11" i="21"/>
  <c r="L11" i="21"/>
  <c r="K11" i="21"/>
  <c r="I11" i="21"/>
  <c r="H11" i="21"/>
  <c r="F11" i="21"/>
  <c r="E11" i="21"/>
  <c r="C11" i="21"/>
  <c r="B11" i="21"/>
  <c r="O7" i="21"/>
  <c r="P7" i="21"/>
  <c r="Q7" i="21"/>
  <c r="R7" i="21"/>
  <c r="S7" i="21"/>
  <c r="N7" i="21"/>
  <c r="K7" i="21"/>
  <c r="L7" i="21"/>
  <c r="H7" i="21"/>
  <c r="I7" i="21"/>
  <c r="E7" i="21"/>
  <c r="F7" i="21"/>
  <c r="B7" i="21"/>
  <c r="C7" i="21"/>
  <c r="G5" i="21"/>
  <c r="V4" i="18" l="1"/>
  <c r="U4" i="18"/>
  <c r="O4" i="18"/>
  <c r="J4" i="18"/>
  <c r="G4" i="18"/>
  <c r="D4" i="18"/>
  <c r="V4" i="29"/>
  <c r="V14" i="29" s="1"/>
  <c r="U4" i="29"/>
  <c r="O4" i="29"/>
  <c r="J4" i="29"/>
  <c r="G4" i="29"/>
  <c r="D4" i="29"/>
  <c r="U4" i="28"/>
  <c r="T4" i="28"/>
  <c r="O4" i="28"/>
  <c r="J4" i="28"/>
  <c r="G4" i="28"/>
  <c r="D4" i="28"/>
  <c r="U4" i="27"/>
  <c r="T4" i="27"/>
  <c r="O4" i="27"/>
  <c r="J4" i="27"/>
  <c r="G4" i="27"/>
  <c r="D4" i="27"/>
  <c r="U4" i="26"/>
  <c r="T4" i="26"/>
  <c r="O4" i="26"/>
  <c r="J4" i="26"/>
  <c r="G4" i="26"/>
  <c r="D4" i="26"/>
  <c r="U4" i="25"/>
  <c r="T4" i="25"/>
  <c r="O4" i="25"/>
  <c r="J4" i="25"/>
  <c r="G4" i="25"/>
  <c r="D4" i="25"/>
  <c r="U4" i="24"/>
  <c r="T4" i="24"/>
  <c r="O4" i="24"/>
  <c r="J4" i="24"/>
  <c r="G4" i="24"/>
  <c r="D4" i="24"/>
  <c r="U4" i="23"/>
  <c r="T4" i="23"/>
  <c r="O4" i="23"/>
  <c r="J4" i="23"/>
  <c r="G4" i="23"/>
  <c r="D4" i="23"/>
  <c r="U4" i="22"/>
  <c r="T4" i="22"/>
  <c r="O4" i="22"/>
  <c r="J4" i="22"/>
  <c r="G4" i="22"/>
  <c r="D4" i="22"/>
  <c r="S11" i="20" l="1"/>
  <c r="R11" i="20"/>
  <c r="Q11" i="20"/>
  <c r="P11" i="20"/>
  <c r="N11" i="20"/>
  <c r="M11" i="20"/>
  <c r="L11" i="20"/>
  <c r="K11" i="20"/>
  <c r="I11" i="20"/>
  <c r="H11" i="20"/>
  <c r="F11" i="20"/>
  <c r="E11" i="20"/>
  <c r="C11" i="20"/>
  <c r="B11" i="20"/>
  <c r="S7" i="20"/>
  <c r="R7" i="20"/>
  <c r="Q7" i="20"/>
  <c r="P7" i="20"/>
  <c r="N7" i="20"/>
  <c r="M7" i="20"/>
  <c r="L7" i="20"/>
  <c r="K7" i="20"/>
  <c r="I7" i="20"/>
  <c r="H7" i="20"/>
  <c r="F7" i="20"/>
  <c r="E7" i="20"/>
  <c r="C7" i="20"/>
  <c r="B7" i="20"/>
  <c r="R11" i="19" l="1"/>
  <c r="S11" i="19"/>
  <c r="P11" i="19"/>
  <c r="Q11" i="19"/>
  <c r="M11" i="19"/>
  <c r="N11" i="19"/>
  <c r="K11" i="19"/>
  <c r="L11" i="19"/>
  <c r="H11" i="19"/>
  <c r="I11" i="19"/>
  <c r="E11" i="19"/>
  <c r="F11" i="19"/>
  <c r="B11" i="19"/>
  <c r="C11" i="19"/>
  <c r="R7" i="19"/>
  <c r="S7" i="19"/>
  <c r="P7" i="19"/>
  <c r="Q7" i="19"/>
  <c r="K7" i="19"/>
  <c r="L7" i="19"/>
  <c r="M7" i="19"/>
  <c r="N7" i="19"/>
  <c r="H7" i="19"/>
  <c r="I7" i="19"/>
  <c r="E7" i="19"/>
  <c r="F7" i="19"/>
  <c r="B7" i="19"/>
  <c r="C7" i="19"/>
  <c r="G15" i="17" l="1"/>
  <c r="S11" i="17"/>
  <c r="R11" i="17"/>
  <c r="Q11" i="17"/>
  <c r="P11" i="17"/>
  <c r="N11" i="17"/>
  <c r="M11" i="17"/>
  <c r="L11" i="17"/>
  <c r="K11" i="17"/>
  <c r="I11" i="17"/>
  <c r="H11" i="17"/>
  <c r="F11" i="17"/>
  <c r="E11" i="17"/>
  <c r="C11" i="17"/>
  <c r="B11" i="17"/>
  <c r="S7" i="17"/>
  <c r="R7" i="17"/>
  <c r="Q7" i="17"/>
  <c r="P7" i="17"/>
  <c r="N7" i="17"/>
  <c r="M7" i="17"/>
  <c r="L7" i="17"/>
  <c r="K7" i="17"/>
  <c r="I7" i="17"/>
  <c r="H7" i="17"/>
  <c r="F7" i="17"/>
  <c r="E7" i="17"/>
  <c r="C7" i="17"/>
  <c r="B7" i="17"/>
  <c r="U9" i="17"/>
  <c r="O9" i="17"/>
  <c r="O5" i="17" l="1"/>
  <c r="S14" i="9" l="1"/>
  <c r="R14" i="9"/>
  <c r="Q14" i="9"/>
  <c r="P14" i="9"/>
  <c r="N14" i="9"/>
  <c r="M14" i="9"/>
  <c r="L14" i="9"/>
  <c r="K14" i="9"/>
  <c r="I14" i="9"/>
  <c r="H14" i="9"/>
  <c r="F14" i="9"/>
  <c r="E14" i="9"/>
  <c r="C14" i="9"/>
  <c r="B14" i="9"/>
  <c r="S13" i="9"/>
  <c r="R13" i="9"/>
  <c r="Q13" i="9"/>
  <c r="P13" i="9"/>
  <c r="N13" i="9"/>
  <c r="M13" i="9"/>
  <c r="L13" i="9"/>
  <c r="K13" i="9"/>
  <c r="I13" i="9"/>
  <c r="H13" i="9"/>
  <c r="F13" i="9"/>
  <c r="E13" i="9"/>
  <c r="C13" i="9"/>
  <c r="B13" i="9"/>
  <c r="S11" i="9"/>
  <c r="R11" i="9"/>
  <c r="Q11" i="9"/>
  <c r="P11" i="9"/>
  <c r="N11" i="9"/>
  <c r="M11" i="9"/>
  <c r="L11" i="9"/>
  <c r="K11" i="9"/>
  <c r="I11" i="9"/>
  <c r="H11" i="9"/>
  <c r="F11" i="9"/>
  <c r="E11" i="9"/>
  <c r="C11" i="9"/>
  <c r="B11" i="9"/>
  <c r="P7" i="9"/>
  <c r="Q7" i="9"/>
  <c r="R7" i="9"/>
  <c r="S7" i="9"/>
  <c r="M7" i="9"/>
  <c r="N7" i="9"/>
  <c r="K7" i="9"/>
  <c r="L7" i="9"/>
  <c r="H7" i="9"/>
  <c r="I7" i="9"/>
  <c r="E7" i="9"/>
  <c r="F7" i="9"/>
  <c r="B7" i="9"/>
  <c r="C7" i="9"/>
  <c r="L14" i="24"/>
  <c r="K14" i="24"/>
  <c r="P14" i="22"/>
  <c r="Q14" i="22"/>
  <c r="S13" i="17"/>
  <c r="R13" i="17"/>
  <c r="Q13" i="17"/>
  <c r="P13" i="17"/>
  <c r="N13" i="17"/>
  <c r="M13" i="17"/>
  <c r="L13" i="17"/>
  <c r="K13" i="17"/>
  <c r="I13" i="17"/>
  <c r="H13" i="17"/>
  <c r="F13" i="17"/>
  <c r="E13" i="17"/>
  <c r="C13" i="17"/>
  <c r="B13" i="17"/>
  <c r="H13" i="19"/>
  <c r="I13" i="19"/>
  <c r="G15" i="29" l="1"/>
  <c r="V15" i="29"/>
  <c r="B16" i="29"/>
  <c r="B16" i="28" l="1"/>
  <c r="O6" i="26" l="1"/>
  <c r="O7" i="26" s="1"/>
  <c r="B16" i="25" l="1"/>
  <c r="G15" i="25"/>
  <c r="G12" i="25"/>
  <c r="G15" i="24" l="1"/>
  <c r="G16" i="24" s="1"/>
  <c r="G15" i="22" l="1"/>
  <c r="O12" i="22"/>
  <c r="G15" i="19" l="1"/>
  <c r="T15" i="18" l="1"/>
  <c r="S15" i="18"/>
  <c r="Q15" i="18"/>
  <c r="P15" i="18"/>
  <c r="N15" i="18"/>
  <c r="M15" i="18"/>
  <c r="L15" i="18"/>
  <c r="K15" i="18"/>
  <c r="I15" i="18"/>
  <c r="H15" i="18"/>
  <c r="F15" i="18"/>
  <c r="E15" i="18"/>
  <c r="C15" i="18"/>
  <c r="B15" i="18"/>
  <c r="T12" i="18"/>
  <c r="S12" i="18"/>
  <c r="Q12" i="18"/>
  <c r="P12" i="18"/>
  <c r="N12" i="18"/>
  <c r="M12" i="18"/>
  <c r="L12" i="18"/>
  <c r="K12" i="18"/>
  <c r="I12" i="18"/>
  <c r="H12" i="18"/>
  <c r="F12" i="18"/>
  <c r="E12" i="18"/>
  <c r="T10" i="18"/>
  <c r="S10" i="18"/>
  <c r="Q10" i="18"/>
  <c r="P10" i="18"/>
  <c r="T9" i="18"/>
  <c r="S9" i="18"/>
  <c r="Q9" i="18"/>
  <c r="P9" i="18"/>
  <c r="T8" i="18"/>
  <c r="T16" i="18" s="1"/>
  <c r="S8" i="18"/>
  <c r="S16" i="18" s="1"/>
  <c r="Q8" i="18"/>
  <c r="Q16" i="18" s="1"/>
  <c r="P8" i="18"/>
  <c r="P16" i="18" s="1"/>
  <c r="N10" i="18"/>
  <c r="M10" i="18"/>
  <c r="L10" i="18"/>
  <c r="K10" i="18"/>
  <c r="N9" i="18"/>
  <c r="M9" i="18"/>
  <c r="L9" i="18"/>
  <c r="K9" i="18"/>
  <c r="N8" i="18"/>
  <c r="N16" i="18" s="1"/>
  <c r="M8" i="18"/>
  <c r="M16" i="18" s="1"/>
  <c r="L8" i="18"/>
  <c r="K8" i="18"/>
  <c r="I10" i="18"/>
  <c r="H10" i="18"/>
  <c r="I9" i="18"/>
  <c r="H9" i="18"/>
  <c r="I8" i="18"/>
  <c r="H8" i="18"/>
  <c r="H16" i="18" s="1"/>
  <c r="B6" i="18"/>
  <c r="F10" i="18"/>
  <c r="E10" i="18"/>
  <c r="F9" i="18"/>
  <c r="E9" i="18"/>
  <c r="F8" i="18"/>
  <c r="E8" i="18"/>
  <c r="C12" i="18"/>
  <c r="B12" i="18"/>
  <c r="C10" i="18"/>
  <c r="C9" i="18"/>
  <c r="B9" i="18"/>
  <c r="C8" i="18"/>
  <c r="B8" i="18"/>
  <c r="T6" i="18"/>
  <c r="S6" i="18"/>
  <c r="Q6" i="18"/>
  <c r="P6" i="18"/>
  <c r="T5" i="18"/>
  <c r="S5" i="18"/>
  <c r="Q5" i="18"/>
  <c r="P5" i="18"/>
  <c r="N6" i="18"/>
  <c r="M6" i="18"/>
  <c r="L6" i="18"/>
  <c r="K6" i="18"/>
  <c r="N5" i="18"/>
  <c r="M5" i="18"/>
  <c r="L5" i="18"/>
  <c r="K5" i="18"/>
  <c r="I6" i="18"/>
  <c r="H6" i="18"/>
  <c r="I5" i="18"/>
  <c r="H5" i="18"/>
  <c r="F6" i="18"/>
  <c r="E6" i="18"/>
  <c r="F5" i="18"/>
  <c r="E5" i="18"/>
  <c r="C6" i="18"/>
  <c r="C5" i="18"/>
  <c r="B5" i="18"/>
  <c r="U15" i="29"/>
  <c r="O15" i="29"/>
  <c r="J15" i="29"/>
  <c r="D15" i="29"/>
  <c r="U12" i="29"/>
  <c r="O12" i="29"/>
  <c r="J12" i="29"/>
  <c r="G12" i="29"/>
  <c r="D12" i="29"/>
  <c r="V10" i="29"/>
  <c r="U10" i="29"/>
  <c r="J10" i="29"/>
  <c r="U9" i="29"/>
  <c r="J9" i="29"/>
  <c r="G9" i="29"/>
  <c r="D9" i="29"/>
  <c r="V8" i="29"/>
  <c r="U8" i="29"/>
  <c r="O8" i="29"/>
  <c r="J8" i="29"/>
  <c r="G8" i="29"/>
  <c r="D8" i="29"/>
  <c r="U6" i="29"/>
  <c r="O6" i="29"/>
  <c r="O7" i="29" s="1"/>
  <c r="J6" i="29"/>
  <c r="G6" i="29"/>
  <c r="D6" i="29"/>
  <c r="V7" i="29"/>
  <c r="U5" i="29"/>
  <c r="J5" i="29"/>
  <c r="G5" i="29"/>
  <c r="D5" i="29"/>
  <c r="U15" i="28"/>
  <c r="T15" i="28"/>
  <c r="O15" i="28"/>
  <c r="J15" i="28"/>
  <c r="D15" i="28"/>
  <c r="S14" i="28"/>
  <c r="R14" i="28"/>
  <c r="Q14" i="28"/>
  <c r="P14" i="28"/>
  <c r="N14" i="28"/>
  <c r="M14" i="28"/>
  <c r="L14" i="28"/>
  <c r="K14" i="28"/>
  <c r="I14" i="28"/>
  <c r="H14" i="28"/>
  <c r="F14" i="28"/>
  <c r="E14" i="28"/>
  <c r="C14" i="28"/>
  <c r="B14" i="28"/>
  <c r="Q13" i="28"/>
  <c r="P13" i="28"/>
  <c r="N13" i="28"/>
  <c r="M13" i="28"/>
  <c r="L13" i="28"/>
  <c r="K13" i="28"/>
  <c r="F13" i="28"/>
  <c r="E13" i="28"/>
  <c r="C13" i="28"/>
  <c r="B13" i="28"/>
  <c r="U12" i="28"/>
  <c r="U14" i="28" s="1"/>
  <c r="T12" i="28"/>
  <c r="T14" i="28" s="1"/>
  <c r="O12" i="28"/>
  <c r="O14" i="28" s="1"/>
  <c r="J12" i="28"/>
  <c r="J14" i="28" s="1"/>
  <c r="G12" i="28"/>
  <c r="G14" i="28" s="1"/>
  <c r="D12" i="28"/>
  <c r="D14" i="28" s="1"/>
  <c r="U10" i="28"/>
  <c r="T10" i="28"/>
  <c r="O10" i="28"/>
  <c r="J10" i="28"/>
  <c r="U9" i="28"/>
  <c r="T9" i="28"/>
  <c r="O9" i="28"/>
  <c r="J9" i="28"/>
  <c r="G9" i="28"/>
  <c r="D9" i="28"/>
  <c r="U8" i="28"/>
  <c r="T8" i="28"/>
  <c r="O8" i="28"/>
  <c r="J8" i="28"/>
  <c r="G8" i="28"/>
  <c r="D8" i="28"/>
  <c r="U6" i="28"/>
  <c r="T6" i="28"/>
  <c r="O6" i="28"/>
  <c r="O7" i="28" s="1"/>
  <c r="J6" i="28"/>
  <c r="G6" i="28"/>
  <c r="D6" i="28"/>
  <c r="T5" i="28"/>
  <c r="J5" i="28"/>
  <c r="G5" i="28"/>
  <c r="D5" i="28"/>
  <c r="U15" i="27"/>
  <c r="T15" i="27"/>
  <c r="O15" i="27"/>
  <c r="J15" i="27"/>
  <c r="D15" i="27"/>
  <c r="S14" i="27"/>
  <c r="R14" i="27"/>
  <c r="Q14" i="27"/>
  <c r="P14" i="27"/>
  <c r="N14" i="27"/>
  <c r="M14" i="27"/>
  <c r="L14" i="27"/>
  <c r="K14" i="27"/>
  <c r="I14" i="27"/>
  <c r="H14" i="27"/>
  <c r="F14" i="27"/>
  <c r="E14" i="27"/>
  <c r="C14" i="27"/>
  <c r="B14" i="27"/>
  <c r="S13" i="27"/>
  <c r="R13" i="27"/>
  <c r="Q13" i="27"/>
  <c r="P13" i="27"/>
  <c r="N13" i="27"/>
  <c r="M13" i="27"/>
  <c r="L13" i="27"/>
  <c r="K13" i="27"/>
  <c r="I13" i="27"/>
  <c r="H13" i="27"/>
  <c r="E13" i="27"/>
  <c r="C13" i="27"/>
  <c r="B13" i="27"/>
  <c r="U14" i="27"/>
  <c r="T14" i="27"/>
  <c r="O14" i="27"/>
  <c r="J14" i="27"/>
  <c r="G14" i="27"/>
  <c r="D14" i="27"/>
  <c r="U10" i="27"/>
  <c r="T10" i="27"/>
  <c r="O10" i="27"/>
  <c r="U9" i="27"/>
  <c r="T9" i="27"/>
  <c r="O9" i="27"/>
  <c r="J9" i="27"/>
  <c r="G9" i="27"/>
  <c r="G11" i="27" s="1"/>
  <c r="D9" i="27"/>
  <c r="U8" i="27"/>
  <c r="U11" i="27" s="1"/>
  <c r="T8" i="27"/>
  <c r="T11" i="27" s="1"/>
  <c r="O8" i="27"/>
  <c r="O11" i="27" s="1"/>
  <c r="J8" i="27"/>
  <c r="J11" i="27" s="1"/>
  <c r="D8" i="27"/>
  <c r="D11" i="27" s="1"/>
  <c r="U6" i="27"/>
  <c r="T6" i="27"/>
  <c r="O6" i="27"/>
  <c r="O7" i="27" s="1"/>
  <c r="J6" i="27"/>
  <c r="G6" i="27"/>
  <c r="D6" i="27"/>
  <c r="U5" i="27"/>
  <c r="T5" i="27"/>
  <c r="T7" i="27" s="1"/>
  <c r="J5" i="27"/>
  <c r="G5" i="27"/>
  <c r="D5" i="27"/>
  <c r="U15" i="26"/>
  <c r="T15" i="26"/>
  <c r="O15" i="26"/>
  <c r="J15" i="26"/>
  <c r="D15" i="26"/>
  <c r="S14" i="26"/>
  <c r="R14" i="26"/>
  <c r="Q14" i="26"/>
  <c r="P14" i="26"/>
  <c r="N14" i="26"/>
  <c r="M14" i="26"/>
  <c r="L14" i="26"/>
  <c r="K14" i="26"/>
  <c r="I14" i="26"/>
  <c r="H14" i="26"/>
  <c r="F14" i="26"/>
  <c r="E14" i="26"/>
  <c r="C14" i="26"/>
  <c r="B14" i="26"/>
  <c r="S13" i="26"/>
  <c r="R13" i="26"/>
  <c r="Q13" i="26"/>
  <c r="P13" i="26"/>
  <c r="N13" i="26"/>
  <c r="M13" i="26"/>
  <c r="L13" i="26"/>
  <c r="K13" i="26"/>
  <c r="I13" i="26"/>
  <c r="H13" i="26"/>
  <c r="F13" i="26"/>
  <c r="E13" i="26"/>
  <c r="C13" i="26"/>
  <c r="B13" i="26"/>
  <c r="U12" i="26"/>
  <c r="U14" i="26" s="1"/>
  <c r="T12" i="26"/>
  <c r="T14" i="26" s="1"/>
  <c r="O12" i="26"/>
  <c r="O14" i="26" s="1"/>
  <c r="J12" i="26"/>
  <c r="J14" i="26" s="1"/>
  <c r="G12" i="26"/>
  <c r="G14" i="26" s="1"/>
  <c r="D12" i="26"/>
  <c r="D14" i="26" s="1"/>
  <c r="U10" i="26"/>
  <c r="T10" i="26"/>
  <c r="O10" i="26"/>
  <c r="J10" i="26"/>
  <c r="U9" i="26"/>
  <c r="T9" i="26"/>
  <c r="O9" i="26"/>
  <c r="J9" i="26"/>
  <c r="G9" i="26"/>
  <c r="D9" i="26"/>
  <c r="U8" i="26"/>
  <c r="T8" i="26"/>
  <c r="O8" i="26"/>
  <c r="J8" i="26"/>
  <c r="G8" i="26"/>
  <c r="G11" i="26" s="1"/>
  <c r="D8" i="26"/>
  <c r="D11" i="26" s="1"/>
  <c r="U6" i="26"/>
  <c r="T6" i="26"/>
  <c r="J6" i="26"/>
  <c r="G6" i="26"/>
  <c r="D6" i="26"/>
  <c r="U5" i="26"/>
  <c r="T5" i="26"/>
  <c r="T7" i="26" s="1"/>
  <c r="J5" i="26"/>
  <c r="J7" i="26" s="1"/>
  <c r="G5" i="26"/>
  <c r="D5" i="26"/>
  <c r="U15" i="25"/>
  <c r="T15" i="25"/>
  <c r="O15" i="25"/>
  <c r="J15" i="25"/>
  <c r="D15" i="25"/>
  <c r="S14" i="25"/>
  <c r="R14" i="25"/>
  <c r="Q14" i="25"/>
  <c r="P14" i="25"/>
  <c r="N14" i="25"/>
  <c r="M14" i="25"/>
  <c r="L14" i="25"/>
  <c r="K14" i="25"/>
  <c r="I14" i="25"/>
  <c r="H14" i="25"/>
  <c r="F14" i="25"/>
  <c r="E14" i="25"/>
  <c r="C14" i="25"/>
  <c r="B14" i="25"/>
  <c r="S13" i="25"/>
  <c r="R13" i="25"/>
  <c r="Q13" i="25"/>
  <c r="P13" i="25"/>
  <c r="N13" i="25"/>
  <c r="M13" i="25"/>
  <c r="L13" i="25"/>
  <c r="K13" i="25"/>
  <c r="I13" i="25"/>
  <c r="H13" i="25"/>
  <c r="F13" i="25"/>
  <c r="E13" i="25"/>
  <c r="C13" i="25"/>
  <c r="B13" i="25"/>
  <c r="U12" i="25"/>
  <c r="T12" i="25"/>
  <c r="J12" i="25"/>
  <c r="D12" i="25"/>
  <c r="U10" i="25"/>
  <c r="T10" i="25"/>
  <c r="O10" i="25"/>
  <c r="J10" i="25"/>
  <c r="U9" i="25"/>
  <c r="T9" i="25"/>
  <c r="O9" i="25"/>
  <c r="J9" i="25"/>
  <c r="G9" i="25"/>
  <c r="D9" i="25"/>
  <c r="U8" i="25"/>
  <c r="T8" i="25"/>
  <c r="O8" i="25"/>
  <c r="J8" i="25"/>
  <c r="J11" i="25" s="1"/>
  <c r="G8" i="25"/>
  <c r="D8" i="25"/>
  <c r="U6" i="25"/>
  <c r="T6" i="25"/>
  <c r="O6" i="25"/>
  <c r="O7" i="25" s="1"/>
  <c r="J6" i="25"/>
  <c r="G6" i="25"/>
  <c r="D6" i="25"/>
  <c r="U5" i="25"/>
  <c r="T5" i="25"/>
  <c r="J5" i="25"/>
  <c r="G5" i="25"/>
  <c r="D5" i="25"/>
  <c r="U15" i="24"/>
  <c r="T15" i="24"/>
  <c r="O15" i="24"/>
  <c r="J15" i="24"/>
  <c r="D15" i="24"/>
  <c r="S14" i="24"/>
  <c r="R14" i="24"/>
  <c r="Q14" i="24"/>
  <c r="P14" i="24"/>
  <c r="N14" i="24"/>
  <c r="M14" i="24"/>
  <c r="I14" i="24"/>
  <c r="H14" i="24"/>
  <c r="F14" i="24"/>
  <c r="E14" i="24"/>
  <c r="C14" i="24"/>
  <c r="B14" i="24"/>
  <c r="B13" i="24"/>
  <c r="U12" i="24"/>
  <c r="U14" i="24" s="1"/>
  <c r="T12" i="24"/>
  <c r="O12" i="24"/>
  <c r="J12" i="24"/>
  <c r="G12" i="24"/>
  <c r="D12" i="24"/>
  <c r="U10" i="24"/>
  <c r="T10" i="24"/>
  <c r="O10" i="24"/>
  <c r="J10" i="24"/>
  <c r="U9" i="24"/>
  <c r="T9" i="24"/>
  <c r="O9" i="24"/>
  <c r="G9" i="24"/>
  <c r="D9" i="24"/>
  <c r="U8" i="24"/>
  <c r="T8" i="24"/>
  <c r="O8" i="24"/>
  <c r="J8" i="24"/>
  <c r="G8" i="24"/>
  <c r="D8" i="24"/>
  <c r="U6" i="24"/>
  <c r="T6" i="24"/>
  <c r="O6" i="24"/>
  <c r="O7" i="24" s="1"/>
  <c r="J6" i="24"/>
  <c r="G6" i="24"/>
  <c r="D6" i="24"/>
  <c r="U5" i="24"/>
  <c r="T5" i="24"/>
  <c r="T7" i="24" s="1"/>
  <c r="J5" i="24"/>
  <c r="G5" i="24"/>
  <c r="D5" i="24"/>
  <c r="U15" i="23"/>
  <c r="T15" i="23"/>
  <c r="O15" i="23"/>
  <c r="J15" i="23"/>
  <c r="D15" i="23"/>
  <c r="S14" i="23"/>
  <c r="R14" i="23"/>
  <c r="Q14" i="23"/>
  <c r="P14" i="23"/>
  <c r="N14" i="23"/>
  <c r="M14" i="23"/>
  <c r="L14" i="23"/>
  <c r="K14" i="23"/>
  <c r="I14" i="23"/>
  <c r="H14" i="23"/>
  <c r="F14" i="23"/>
  <c r="E14" i="23"/>
  <c r="C14" i="23"/>
  <c r="B14" i="23"/>
  <c r="S13" i="23"/>
  <c r="R13" i="23"/>
  <c r="Q13" i="23"/>
  <c r="P13" i="23"/>
  <c r="N13" i="23"/>
  <c r="M13" i="23"/>
  <c r="L13" i="23"/>
  <c r="K13" i="23"/>
  <c r="I13" i="23"/>
  <c r="H13" i="23"/>
  <c r="F13" i="23"/>
  <c r="E13" i="23"/>
  <c r="C13" i="23"/>
  <c r="B13" i="23"/>
  <c r="U12" i="23"/>
  <c r="U14" i="23" s="1"/>
  <c r="T12" i="23"/>
  <c r="T14" i="23" s="1"/>
  <c r="O12" i="23"/>
  <c r="O14" i="23" s="1"/>
  <c r="J12" i="23"/>
  <c r="J14" i="23" s="1"/>
  <c r="G12" i="23"/>
  <c r="G14" i="23" s="1"/>
  <c r="D12" i="23"/>
  <c r="D14" i="23" s="1"/>
  <c r="U10" i="23"/>
  <c r="T10" i="23"/>
  <c r="O10" i="23"/>
  <c r="J10" i="23"/>
  <c r="U9" i="23"/>
  <c r="T9" i="23"/>
  <c r="O9" i="23"/>
  <c r="J9" i="23"/>
  <c r="G9" i="23"/>
  <c r="D9" i="23"/>
  <c r="U8" i="23"/>
  <c r="T8" i="23"/>
  <c r="O8" i="23"/>
  <c r="J8" i="23"/>
  <c r="G8" i="23"/>
  <c r="D8" i="23"/>
  <c r="U6" i="23"/>
  <c r="T6" i="23"/>
  <c r="O6" i="23"/>
  <c r="O7" i="23" s="1"/>
  <c r="J6" i="23"/>
  <c r="G6" i="23"/>
  <c r="D6" i="23"/>
  <c r="U5" i="23"/>
  <c r="T5" i="23"/>
  <c r="T7" i="23" s="1"/>
  <c r="J5" i="23"/>
  <c r="G5" i="23"/>
  <c r="D5" i="23"/>
  <c r="U15" i="22"/>
  <c r="T15" i="22"/>
  <c r="O15" i="22"/>
  <c r="J15" i="22"/>
  <c r="D15" i="22"/>
  <c r="S14" i="22"/>
  <c r="R14" i="22"/>
  <c r="N14" i="22"/>
  <c r="M14" i="22"/>
  <c r="L14" i="22"/>
  <c r="K14" i="22"/>
  <c r="I14" i="22"/>
  <c r="H14" i="22"/>
  <c r="F14" i="22"/>
  <c r="E14" i="22"/>
  <c r="C14" i="22"/>
  <c r="B14" i="22"/>
  <c r="N13" i="22"/>
  <c r="M13" i="22"/>
  <c r="L13" i="22"/>
  <c r="K13" i="22"/>
  <c r="I13" i="22"/>
  <c r="H13" i="22"/>
  <c r="F13" i="22"/>
  <c r="E13" i="22"/>
  <c r="C13" i="22"/>
  <c r="B13" i="22"/>
  <c r="U12" i="22"/>
  <c r="U14" i="22" s="1"/>
  <c r="T12" i="22"/>
  <c r="T14" i="22" s="1"/>
  <c r="O14" i="22"/>
  <c r="J12" i="22"/>
  <c r="J14" i="22" s="1"/>
  <c r="G12" i="22"/>
  <c r="G14" i="22" s="1"/>
  <c r="D12" i="22"/>
  <c r="D14" i="22" s="1"/>
  <c r="U10" i="22"/>
  <c r="T10" i="22"/>
  <c r="O10" i="22"/>
  <c r="J10" i="22"/>
  <c r="U9" i="22"/>
  <c r="T9" i="22"/>
  <c r="O9" i="22"/>
  <c r="J9" i="22"/>
  <c r="G9" i="22"/>
  <c r="D9" i="22"/>
  <c r="U8" i="22"/>
  <c r="T8" i="22"/>
  <c r="O8" i="22"/>
  <c r="J8" i="22"/>
  <c r="G8" i="22"/>
  <c r="D8" i="22"/>
  <c r="U6" i="22"/>
  <c r="T6" i="22"/>
  <c r="O6" i="22"/>
  <c r="O7" i="22" s="1"/>
  <c r="J6" i="22"/>
  <c r="G6" i="22"/>
  <c r="D6" i="22"/>
  <c r="U5" i="22"/>
  <c r="T5" i="22"/>
  <c r="T7" i="22" s="1"/>
  <c r="J5" i="22"/>
  <c r="J7" i="22" s="1"/>
  <c r="G5" i="22"/>
  <c r="D5" i="22"/>
  <c r="T15" i="21"/>
  <c r="O15" i="21"/>
  <c r="J15" i="21"/>
  <c r="D15" i="21"/>
  <c r="S14" i="21"/>
  <c r="R14" i="21"/>
  <c r="Q14" i="21"/>
  <c r="P14" i="21"/>
  <c r="N14" i="21"/>
  <c r="M14" i="21"/>
  <c r="L14" i="21"/>
  <c r="K14" i="21"/>
  <c r="I14" i="21"/>
  <c r="H14" i="21"/>
  <c r="F14" i="21"/>
  <c r="E14" i="21"/>
  <c r="C14" i="21"/>
  <c r="B14" i="21"/>
  <c r="S13" i="21"/>
  <c r="R13" i="21"/>
  <c r="Q13" i="21"/>
  <c r="P13" i="21"/>
  <c r="N13" i="21"/>
  <c r="M13" i="21"/>
  <c r="L13" i="21"/>
  <c r="K13" i="21"/>
  <c r="I13" i="21"/>
  <c r="H13" i="21"/>
  <c r="F13" i="21"/>
  <c r="E13" i="21"/>
  <c r="C13" i="21"/>
  <c r="B13" i="21"/>
  <c r="T12" i="21"/>
  <c r="O12" i="21"/>
  <c r="J12" i="21"/>
  <c r="J13" i="21" s="1"/>
  <c r="G12" i="21"/>
  <c r="D12" i="21"/>
  <c r="U10" i="21"/>
  <c r="T10" i="21"/>
  <c r="O10" i="21"/>
  <c r="J10" i="21"/>
  <c r="U9" i="21"/>
  <c r="T9" i="21"/>
  <c r="O9" i="21"/>
  <c r="J9" i="21"/>
  <c r="G9" i="21"/>
  <c r="D9" i="21"/>
  <c r="U8" i="21"/>
  <c r="T8" i="21"/>
  <c r="O8" i="21"/>
  <c r="J8" i="21"/>
  <c r="G8" i="21"/>
  <c r="D8" i="21"/>
  <c r="U6" i="21"/>
  <c r="T6" i="21"/>
  <c r="O6" i="21"/>
  <c r="J6" i="21"/>
  <c r="G6" i="21"/>
  <c r="D6" i="21"/>
  <c r="U5" i="21"/>
  <c r="T5" i="21"/>
  <c r="J5" i="21"/>
  <c r="D5" i="21"/>
  <c r="U4" i="21"/>
  <c r="U14" i="21" s="1"/>
  <c r="T4" i="21"/>
  <c r="O4" i="21"/>
  <c r="J4" i="21"/>
  <c r="G4" i="21"/>
  <c r="D4" i="21"/>
  <c r="U15" i="20"/>
  <c r="T15" i="20"/>
  <c r="O15" i="20"/>
  <c r="J15" i="20"/>
  <c r="D15" i="20"/>
  <c r="S14" i="20"/>
  <c r="R14" i="20"/>
  <c r="Q14" i="20"/>
  <c r="P14" i="20"/>
  <c r="N14" i="20"/>
  <c r="M14" i="20"/>
  <c r="L14" i="20"/>
  <c r="K14" i="20"/>
  <c r="I14" i="20"/>
  <c r="H14" i="20"/>
  <c r="F14" i="20"/>
  <c r="E14" i="20"/>
  <c r="C14" i="20"/>
  <c r="B14" i="20"/>
  <c r="S13" i="20"/>
  <c r="R13" i="20"/>
  <c r="Q13" i="20"/>
  <c r="P13" i="20"/>
  <c r="N13" i="20"/>
  <c r="M13" i="20"/>
  <c r="L13" i="20"/>
  <c r="K13" i="20"/>
  <c r="I13" i="20"/>
  <c r="H13" i="20"/>
  <c r="F13" i="20"/>
  <c r="E13" i="20"/>
  <c r="C13" i="20"/>
  <c r="B13" i="20"/>
  <c r="U12" i="20"/>
  <c r="T12" i="20"/>
  <c r="O12" i="20"/>
  <c r="J12" i="20"/>
  <c r="G12" i="20"/>
  <c r="D12" i="20"/>
  <c r="U10" i="20"/>
  <c r="T10" i="20"/>
  <c r="O10" i="20"/>
  <c r="J10" i="20"/>
  <c r="U9" i="20"/>
  <c r="T9" i="20"/>
  <c r="O9" i="20"/>
  <c r="J9" i="20"/>
  <c r="G9" i="20"/>
  <c r="D9" i="20"/>
  <c r="U8" i="20"/>
  <c r="T8" i="20"/>
  <c r="O8" i="20"/>
  <c r="J8" i="20"/>
  <c r="G8" i="20"/>
  <c r="D8" i="20"/>
  <c r="G7" i="20"/>
  <c r="U6" i="20"/>
  <c r="T6" i="20"/>
  <c r="O6" i="20"/>
  <c r="O7" i="20" s="1"/>
  <c r="J6" i="20"/>
  <c r="G6" i="20"/>
  <c r="D6" i="20"/>
  <c r="U5" i="20"/>
  <c r="T5" i="20"/>
  <c r="J5" i="20"/>
  <c r="G5" i="20"/>
  <c r="D5" i="20"/>
  <c r="U4" i="20"/>
  <c r="T4" i="20"/>
  <c r="O4" i="20"/>
  <c r="J4" i="20"/>
  <c r="G4" i="20"/>
  <c r="D4" i="20"/>
  <c r="U15" i="19"/>
  <c r="T15" i="19"/>
  <c r="O15" i="19"/>
  <c r="J15" i="19"/>
  <c r="D15" i="19"/>
  <c r="S14" i="19"/>
  <c r="R14" i="19"/>
  <c r="Q14" i="19"/>
  <c r="P14" i="19"/>
  <c r="N14" i="19"/>
  <c r="M14" i="19"/>
  <c r="L14" i="19"/>
  <c r="K14" i="19"/>
  <c r="I14" i="19"/>
  <c r="H14" i="19"/>
  <c r="F14" i="19"/>
  <c r="E14" i="19"/>
  <c r="C14" i="19"/>
  <c r="B14" i="19"/>
  <c r="S13" i="19"/>
  <c r="R13" i="19"/>
  <c r="Q13" i="19"/>
  <c r="P13" i="19"/>
  <c r="N13" i="19"/>
  <c r="M13" i="19"/>
  <c r="L13" i="19"/>
  <c r="K13" i="19"/>
  <c r="F13" i="19"/>
  <c r="E13" i="19"/>
  <c r="C13" i="19"/>
  <c r="B13" i="19"/>
  <c r="U12" i="19"/>
  <c r="T12" i="19"/>
  <c r="T14" i="19" s="1"/>
  <c r="O12" i="19"/>
  <c r="J12" i="19"/>
  <c r="G12" i="19"/>
  <c r="D12" i="19"/>
  <c r="U10" i="19"/>
  <c r="T10" i="19"/>
  <c r="O10" i="19"/>
  <c r="J10" i="19"/>
  <c r="U9" i="19"/>
  <c r="T9" i="19"/>
  <c r="O9" i="19"/>
  <c r="J9" i="19"/>
  <c r="G9" i="19"/>
  <c r="D9" i="19"/>
  <c r="U8" i="19"/>
  <c r="T8" i="19"/>
  <c r="O8" i="19"/>
  <c r="J8" i="19"/>
  <c r="G8" i="19"/>
  <c r="D8" i="19"/>
  <c r="U6" i="19"/>
  <c r="T6" i="19"/>
  <c r="O6" i="19"/>
  <c r="O7" i="19" s="1"/>
  <c r="J6" i="19"/>
  <c r="G6" i="19"/>
  <c r="D6" i="19"/>
  <c r="U5" i="19"/>
  <c r="T5" i="19"/>
  <c r="J5" i="19"/>
  <c r="G5" i="19"/>
  <c r="D5" i="19"/>
  <c r="U4" i="19"/>
  <c r="T4" i="19"/>
  <c r="O4" i="19"/>
  <c r="J4" i="19"/>
  <c r="G4" i="19"/>
  <c r="D4" i="19"/>
  <c r="C14" i="18" l="1"/>
  <c r="C13" i="18"/>
  <c r="S14" i="18"/>
  <c r="S13" i="18"/>
  <c r="T14" i="18"/>
  <c r="T13" i="18"/>
  <c r="D13" i="29"/>
  <c r="D14" i="29"/>
  <c r="G14" i="29"/>
  <c r="G13" i="29"/>
  <c r="J14" i="29"/>
  <c r="J13" i="29"/>
  <c r="O14" i="29"/>
  <c r="O13" i="29"/>
  <c r="U13" i="29"/>
  <c r="U14" i="29"/>
  <c r="E14" i="18"/>
  <c r="E13" i="18"/>
  <c r="F13" i="18"/>
  <c r="F14" i="18"/>
  <c r="H14" i="18"/>
  <c r="H13" i="18"/>
  <c r="I16" i="18"/>
  <c r="I13" i="18"/>
  <c r="I14" i="18"/>
  <c r="D11" i="21"/>
  <c r="D11" i="22"/>
  <c r="J11" i="26"/>
  <c r="K13" i="18"/>
  <c r="K14" i="18"/>
  <c r="G11" i="21"/>
  <c r="G11" i="22"/>
  <c r="O11" i="26"/>
  <c r="L14" i="18"/>
  <c r="L13" i="18"/>
  <c r="J11" i="21"/>
  <c r="J11" i="22"/>
  <c r="T7" i="25"/>
  <c r="M14" i="18"/>
  <c r="M13" i="18"/>
  <c r="D14" i="19"/>
  <c r="O11" i="22"/>
  <c r="N13" i="18"/>
  <c r="N14" i="18"/>
  <c r="T7" i="20"/>
  <c r="J14" i="19"/>
  <c r="O11" i="21"/>
  <c r="T11" i="21"/>
  <c r="T11" i="22"/>
  <c r="D7" i="26"/>
  <c r="U7" i="29"/>
  <c r="K16" i="18"/>
  <c r="P13" i="18"/>
  <c r="P14" i="18"/>
  <c r="D7" i="22"/>
  <c r="G7" i="26"/>
  <c r="V12" i="18"/>
  <c r="B14" i="18"/>
  <c r="B13" i="18"/>
  <c r="Q14" i="18"/>
  <c r="Q13" i="18"/>
  <c r="T7" i="28"/>
  <c r="D14" i="20"/>
  <c r="J14" i="20"/>
  <c r="T14" i="20"/>
  <c r="O14" i="21"/>
  <c r="G14" i="24"/>
  <c r="G13" i="24"/>
  <c r="O14" i="24"/>
  <c r="O13" i="24"/>
  <c r="G14" i="19"/>
  <c r="O14" i="19"/>
  <c r="U14" i="19"/>
  <c r="G14" i="20"/>
  <c r="O14" i="20"/>
  <c r="U14" i="20"/>
  <c r="D14" i="21"/>
  <c r="T14" i="21"/>
  <c r="G7" i="22"/>
  <c r="D14" i="24"/>
  <c r="D13" i="24"/>
  <c r="J14" i="24"/>
  <c r="J13" i="24"/>
  <c r="T14" i="24"/>
  <c r="T13" i="24"/>
  <c r="F16" i="18"/>
  <c r="E16" i="18"/>
  <c r="C16" i="18"/>
  <c r="B16" i="18"/>
  <c r="J11" i="23"/>
  <c r="G14" i="21"/>
  <c r="U7" i="20"/>
  <c r="T7" i="19"/>
  <c r="O11" i="29"/>
  <c r="G11" i="25"/>
  <c r="D11" i="25"/>
  <c r="L16" i="18"/>
  <c r="U11" i="29"/>
  <c r="J11" i="29"/>
  <c r="G11" i="29"/>
  <c r="D11" i="29"/>
  <c r="V11" i="29"/>
  <c r="J7" i="29"/>
  <c r="D7" i="29"/>
  <c r="G7" i="29"/>
  <c r="T11" i="28"/>
  <c r="O11" i="28"/>
  <c r="J11" i="28"/>
  <c r="G11" i="28"/>
  <c r="U11" i="28"/>
  <c r="D11" i="28"/>
  <c r="G7" i="28"/>
  <c r="D7" i="28"/>
  <c r="U7" i="28"/>
  <c r="J7" i="28"/>
  <c r="U7" i="27"/>
  <c r="D7" i="27"/>
  <c r="J7" i="27"/>
  <c r="T11" i="26"/>
  <c r="U11" i="26"/>
  <c r="U7" i="26"/>
  <c r="O11" i="25"/>
  <c r="U11" i="25"/>
  <c r="U7" i="25"/>
  <c r="G7" i="25"/>
  <c r="G14" i="25"/>
  <c r="O14" i="25"/>
  <c r="U14" i="25"/>
  <c r="D7" i="25"/>
  <c r="J7" i="25"/>
  <c r="T11" i="25"/>
  <c r="D14" i="25"/>
  <c r="J14" i="25"/>
  <c r="T14" i="25"/>
  <c r="T11" i="24"/>
  <c r="O11" i="24"/>
  <c r="J11" i="24"/>
  <c r="G11" i="24"/>
  <c r="D11" i="24"/>
  <c r="U11" i="24"/>
  <c r="D7" i="24"/>
  <c r="U7" i="24"/>
  <c r="J7" i="24"/>
  <c r="G7" i="24"/>
  <c r="T11" i="23"/>
  <c r="O11" i="23"/>
  <c r="G11" i="23"/>
  <c r="D11" i="23"/>
  <c r="U11" i="23"/>
  <c r="D7" i="23"/>
  <c r="U7" i="23"/>
  <c r="J7" i="23"/>
  <c r="U11" i="22"/>
  <c r="U7" i="22"/>
  <c r="O5" i="18"/>
  <c r="T7" i="21"/>
  <c r="U11" i="21"/>
  <c r="U7" i="21"/>
  <c r="G7" i="21"/>
  <c r="D7" i="21"/>
  <c r="J7" i="21"/>
  <c r="T11" i="20"/>
  <c r="O11" i="20"/>
  <c r="J11" i="20"/>
  <c r="G11" i="20"/>
  <c r="U11" i="20"/>
  <c r="D11" i="20"/>
  <c r="J7" i="20"/>
  <c r="D7" i="20"/>
  <c r="G15" i="18"/>
  <c r="T11" i="19"/>
  <c r="O11" i="19"/>
  <c r="J11" i="19"/>
  <c r="G11" i="19"/>
  <c r="D11" i="19"/>
  <c r="U11" i="19"/>
  <c r="G7" i="19"/>
  <c r="D7" i="19"/>
  <c r="J7" i="19"/>
  <c r="U7" i="19"/>
  <c r="T11" i="18"/>
  <c r="S11" i="18"/>
  <c r="Q11" i="18"/>
  <c r="P11" i="18"/>
  <c r="N11" i="18"/>
  <c r="M11" i="18"/>
  <c r="L11" i="18"/>
  <c r="K11" i="18"/>
  <c r="I11" i="18"/>
  <c r="H11" i="18"/>
  <c r="F11" i="18"/>
  <c r="E11" i="18"/>
  <c r="C11" i="18"/>
  <c r="B11" i="18"/>
  <c r="G13" i="28"/>
  <c r="O13" i="28"/>
  <c r="U13" i="28"/>
  <c r="D13" i="28"/>
  <c r="J13" i="28"/>
  <c r="T13" i="28"/>
  <c r="D13" i="27"/>
  <c r="J13" i="27"/>
  <c r="T13" i="27"/>
  <c r="G13" i="27"/>
  <c r="O13" i="27"/>
  <c r="U13" i="27"/>
  <c r="D13" i="26"/>
  <c r="J13" i="26"/>
  <c r="T13" i="26"/>
  <c r="G13" i="26"/>
  <c r="O13" i="26"/>
  <c r="U13" i="26"/>
  <c r="D13" i="25"/>
  <c r="J13" i="25"/>
  <c r="T13" i="25"/>
  <c r="G13" i="25"/>
  <c r="O13" i="25"/>
  <c r="U13" i="25"/>
  <c r="U13" i="24"/>
  <c r="D13" i="23"/>
  <c r="J13" i="23"/>
  <c r="T13" i="23"/>
  <c r="G13" i="23"/>
  <c r="O13" i="23"/>
  <c r="U13" i="23"/>
  <c r="D13" i="22"/>
  <c r="J13" i="22"/>
  <c r="T13" i="22"/>
  <c r="G13" i="22"/>
  <c r="O13" i="22"/>
  <c r="U13" i="22"/>
  <c r="D13" i="21"/>
  <c r="T13" i="21"/>
  <c r="J14" i="21"/>
  <c r="G13" i="21"/>
  <c r="O13" i="21"/>
  <c r="D13" i="20"/>
  <c r="J13" i="20"/>
  <c r="T13" i="20"/>
  <c r="G13" i="20"/>
  <c r="O13" i="20"/>
  <c r="U13" i="20"/>
  <c r="D13" i="19"/>
  <c r="J13" i="19"/>
  <c r="T13" i="19"/>
  <c r="G13" i="19"/>
  <c r="O13" i="19"/>
  <c r="U13" i="19"/>
  <c r="U5" i="17"/>
  <c r="U15" i="18"/>
  <c r="O15" i="18"/>
  <c r="J15" i="18"/>
  <c r="D15" i="18"/>
  <c r="U12" i="18"/>
  <c r="O12" i="18"/>
  <c r="J12" i="18"/>
  <c r="G12" i="18"/>
  <c r="D12" i="18"/>
  <c r="V10" i="18"/>
  <c r="U10" i="18"/>
  <c r="O10" i="18"/>
  <c r="J10" i="18"/>
  <c r="V9" i="18"/>
  <c r="U9" i="18"/>
  <c r="O9" i="18"/>
  <c r="J9" i="18"/>
  <c r="G9" i="18"/>
  <c r="D9" i="18"/>
  <c r="V8" i="18"/>
  <c r="U8" i="18"/>
  <c r="U16" i="18" s="1"/>
  <c r="O8" i="18"/>
  <c r="O16" i="18" s="1"/>
  <c r="J8" i="18"/>
  <c r="G8" i="18"/>
  <c r="D8" i="18"/>
  <c r="T7" i="18"/>
  <c r="S7" i="18"/>
  <c r="Q7" i="18"/>
  <c r="P7" i="18"/>
  <c r="N7" i="18"/>
  <c r="M7" i="18"/>
  <c r="L7" i="18"/>
  <c r="K7" i="18"/>
  <c r="I7" i="18"/>
  <c r="H7" i="18"/>
  <c r="F7" i="18"/>
  <c r="E7" i="18"/>
  <c r="C7" i="18"/>
  <c r="B7" i="18"/>
  <c r="V6" i="18"/>
  <c r="U6" i="18"/>
  <c r="O6" i="18"/>
  <c r="J6" i="18"/>
  <c r="G6" i="18"/>
  <c r="D6" i="18"/>
  <c r="U5" i="18"/>
  <c r="J5" i="18"/>
  <c r="G5" i="18"/>
  <c r="D5" i="18"/>
  <c r="G15" i="9"/>
  <c r="J10" i="9"/>
  <c r="O9" i="9"/>
  <c r="G9" i="9"/>
  <c r="U15" i="17"/>
  <c r="T15" i="17"/>
  <c r="O15" i="17"/>
  <c r="J15" i="17"/>
  <c r="D15" i="17"/>
  <c r="S14" i="17"/>
  <c r="R14" i="17"/>
  <c r="Q14" i="17"/>
  <c r="P14" i="17"/>
  <c r="N14" i="17"/>
  <c r="M14" i="17"/>
  <c r="L14" i="17"/>
  <c r="K14" i="17"/>
  <c r="I14" i="17"/>
  <c r="H14" i="17"/>
  <c r="F14" i="17"/>
  <c r="E14" i="17"/>
  <c r="C14" i="17"/>
  <c r="B14" i="17"/>
  <c r="U12" i="17"/>
  <c r="T12" i="17"/>
  <c r="O12" i="17"/>
  <c r="J12" i="17"/>
  <c r="G12" i="17"/>
  <c r="D12" i="17"/>
  <c r="U10" i="17"/>
  <c r="T10" i="17"/>
  <c r="O10" i="17"/>
  <c r="J10" i="17"/>
  <c r="T9" i="17"/>
  <c r="J9" i="17"/>
  <c r="G9" i="17"/>
  <c r="D9" i="17"/>
  <c r="U8" i="17"/>
  <c r="T8" i="17"/>
  <c r="T11" i="17" s="1"/>
  <c r="O8" i="17"/>
  <c r="O11" i="17" s="1"/>
  <c r="J8" i="17"/>
  <c r="J11" i="17" s="1"/>
  <c r="G8" i="17"/>
  <c r="D8" i="17"/>
  <c r="D11" i="17" s="1"/>
  <c r="U6" i="17"/>
  <c r="T6" i="17"/>
  <c r="O6" i="17"/>
  <c r="O7" i="17" s="1"/>
  <c r="J6" i="17"/>
  <c r="G6" i="17"/>
  <c r="D6" i="17"/>
  <c r="T5" i="17"/>
  <c r="J5" i="17"/>
  <c r="J7" i="17" s="1"/>
  <c r="G5" i="17"/>
  <c r="G7" i="17" s="1"/>
  <c r="D5" i="17"/>
  <c r="D7" i="17" s="1"/>
  <c r="U4" i="17"/>
  <c r="T4" i="17"/>
  <c r="O4" i="17"/>
  <c r="J4" i="17"/>
  <c r="G4" i="17"/>
  <c r="D4" i="17"/>
  <c r="U15" i="9"/>
  <c r="T15" i="9"/>
  <c r="O15" i="9"/>
  <c r="J15" i="9"/>
  <c r="D15" i="9"/>
  <c r="U12" i="9"/>
  <c r="T12" i="9"/>
  <c r="O12" i="9"/>
  <c r="J12" i="9"/>
  <c r="G12" i="9"/>
  <c r="D12" i="9"/>
  <c r="U10" i="9"/>
  <c r="T10" i="9"/>
  <c r="O10" i="9"/>
  <c r="U9" i="9"/>
  <c r="T9" i="9"/>
  <c r="J9" i="9"/>
  <c r="D9" i="9"/>
  <c r="U8" i="9"/>
  <c r="T8" i="9"/>
  <c r="O8" i="9"/>
  <c r="O11" i="9" s="1"/>
  <c r="J8" i="9"/>
  <c r="G8" i="9"/>
  <c r="D8" i="9"/>
  <c r="D11" i="9" s="1"/>
  <c r="G7" i="9"/>
  <c r="U6" i="9"/>
  <c r="T6" i="9"/>
  <c r="O6" i="9"/>
  <c r="O7" i="9" s="1"/>
  <c r="J6" i="9"/>
  <c r="D6" i="9"/>
  <c r="U5" i="9"/>
  <c r="T5" i="9"/>
  <c r="J5" i="9"/>
  <c r="G5" i="9"/>
  <c r="D5" i="9"/>
  <c r="U4" i="9"/>
  <c r="T4" i="9"/>
  <c r="O4" i="9"/>
  <c r="J4" i="9"/>
  <c r="G4" i="9"/>
  <c r="D4" i="9"/>
  <c r="V14" i="18" l="1"/>
  <c r="V13" i="18"/>
  <c r="D14" i="18"/>
  <c r="D13" i="18"/>
  <c r="G14" i="18"/>
  <c r="G13" i="18"/>
  <c r="J13" i="18"/>
  <c r="J14" i="18"/>
  <c r="O14" i="18"/>
  <c r="O13" i="18"/>
  <c r="U14" i="18"/>
  <c r="U13" i="18"/>
  <c r="V5" i="18"/>
  <c r="D14" i="9"/>
  <c r="D13" i="9"/>
  <c r="J14" i="9"/>
  <c r="J13" i="9"/>
  <c r="T14" i="9"/>
  <c r="T13" i="9"/>
  <c r="D14" i="17"/>
  <c r="J14" i="17"/>
  <c r="T14" i="17"/>
  <c r="T7" i="9"/>
  <c r="G13" i="9"/>
  <c r="G14" i="9"/>
  <c r="O13" i="9"/>
  <c r="O14" i="9"/>
  <c r="U13" i="9"/>
  <c r="U14" i="9"/>
  <c r="T7" i="17"/>
  <c r="G11" i="17"/>
  <c r="G14" i="17"/>
  <c r="O14" i="17"/>
  <c r="U14" i="17"/>
  <c r="J16" i="18"/>
  <c r="G16" i="18"/>
  <c r="D16" i="18"/>
  <c r="T11" i="9"/>
  <c r="U11" i="9"/>
  <c r="O7" i="18"/>
  <c r="J11" i="9"/>
  <c r="G11" i="9"/>
  <c r="V7" i="18"/>
  <c r="V15" i="18"/>
  <c r="V16" i="18" s="1"/>
  <c r="U11" i="18"/>
  <c r="O11" i="18"/>
  <c r="J11" i="18"/>
  <c r="G11" i="18"/>
  <c r="V11" i="18"/>
  <c r="U11" i="17"/>
  <c r="D11" i="18"/>
  <c r="G7" i="18"/>
  <c r="U7" i="17"/>
  <c r="D7" i="18"/>
  <c r="U7" i="18"/>
  <c r="J7" i="18"/>
  <c r="U7" i="9"/>
  <c r="G13" i="17"/>
  <c r="O13" i="17"/>
  <c r="U13" i="17"/>
  <c r="D13" i="17"/>
  <c r="J13" i="17"/>
  <c r="T13" i="17"/>
  <c r="J7" i="9"/>
  <c r="D7" i="9"/>
</calcChain>
</file>

<file path=xl/sharedStrings.xml><?xml version="1.0" encoding="utf-8"?>
<sst xmlns="http://schemas.openxmlformats.org/spreadsheetml/2006/main" count="499" uniqueCount="56">
  <si>
    <t>Transfert d'une autre unité</t>
  </si>
  <si>
    <t>Décès</t>
  </si>
  <si>
    <t>Jours d'hospitalisation</t>
  </si>
  <si>
    <t>Durée moyenne de séjour</t>
  </si>
  <si>
    <t>Total</t>
  </si>
  <si>
    <t>Transfert vers une autre unité</t>
  </si>
  <si>
    <t>Total mouvements</t>
  </si>
  <si>
    <t xml:space="preserve">Total mouvements </t>
  </si>
  <si>
    <t xml:space="preserve">Jours présences 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</si>
  <si>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</si>
  <si>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</si>
  <si>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</si>
  <si>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</si>
  <si>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</si>
  <si>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</si>
  <si>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</si>
  <si>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</si>
  <si>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</si>
  <si>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</si>
  <si>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</si>
  <si>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</si>
  <si>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H3</t>
  </si>
  <si>
    <t>H4</t>
  </si>
  <si>
    <t>Nombre de lits dressés</t>
  </si>
  <si>
    <t>% d'occupation  lits dressés</t>
  </si>
  <si>
    <t>Grand Total</t>
  </si>
  <si>
    <t>ADMISSIONS</t>
  </si>
  <si>
    <t>DÉPARTS</t>
  </si>
  <si>
    <t>Moyenne de patients par jour  (28 jours)</t>
  </si>
  <si>
    <r>
      <t>% d'occupation  lits dressés</t>
    </r>
    <r>
      <rPr>
        <b/>
        <sz val="8"/>
        <color theme="1"/>
        <rFont val="Arial Narrow"/>
        <family val="2"/>
      </rPr>
      <t xml:space="preserve"> </t>
    </r>
    <r>
      <rPr>
        <b/>
        <sz val="8"/>
        <color rgb="FFFF0000"/>
        <rFont val="Arial Narrow"/>
        <family val="2"/>
      </rPr>
      <t>(NB total  jours)</t>
    </r>
  </si>
  <si>
    <r>
      <t>Moyenne de patients par jour</t>
    </r>
    <r>
      <rPr>
        <b/>
        <sz val="8"/>
        <color theme="1"/>
        <rFont val="Arial Narrow"/>
        <family val="2"/>
      </rPr>
      <t xml:space="preserve"> </t>
    </r>
    <r>
      <rPr>
        <b/>
        <sz val="8"/>
        <color rgb="FFFF0000"/>
        <rFont val="Arial Narrow"/>
        <family val="2"/>
      </rPr>
      <t>(NB total  jours)</t>
    </r>
  </si>
  <si>
    <t>408+</t>
  </si>
  <si>
    <t>Période 1        2019-2020</t>
  </si>
  <si>
    <t>Période 2        2019-2020</t>
  </si>
  <si>
    <t>Moyenne de patients par jour dans la période</t>
  </si>
  <si>
    <t>A partir de la P. 5 2019-2020 le nombre de lits a changé au B1 et F1</t>
  </si>
  <si>
    <t>Période  3       2019-2020</t>
  </si>
  <si>
    <t>Période  4       2019-2020</t>
  </si>
  <si>
    <t>Période   5      2019-2020</t>
  </si>
  <si>
    <t>Période 6         2019-2020</t>
  </si>
  <si>
    <t>Période  7       2019-2020</t>
  </si>
  <si>
    <t>Période 8         2019-2020</t>
  </si>
  <si>
    <t>Période  9       2019-2020</t>
  </si>
  <si>
    <t>Période  10       2019-2020</t>
  </si>
  <si>
    <t>Période  11       2019-2020</t>
  </si>
  <si>
    <t>Période  12       2019-2020</t>
  </si>
  <si>
    <t>Période  13       2019-2020</t>
  </si>
  <si>
    <t>Annuel                      2019-2020</t>
  </si>
  <si>
    <t>Tableau des unités des patients admis et radiés durant la prériode</t>
  </si>
  <si>
    <t>Tableau des unités des patients admis et radiés durant l'année</t>
  </si>
  <si>
    <t>Tableau des unités des patients admis et radiés durant la période</t>
  </si>
  <si>
    <t>Il y a donc une moyenne de lits qui a été faite pour calculer le taux d'occupation réel</t>
  </si>
  <si>
    <r>
      <t xml:space="preserve">DÉPARTS                 </t>
    </r>
    <r>
      <rPr>
        <b/>
        <sz val="7"/>
        <color theme="1"/>
        <rFont val="Arial Black"/>
        <family val="2"/>
      </rPr>
      <t xml:space="preserve"> (inclus Décès)</t>
    </r>
  </si>
  <si>
    <t>H2</t>
  </si>
  <si>
    <t>NA</t>
  </si>
  <si>
    <t>Le changement a été fait le 9 août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</si>
</sst>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1"/>
      <name val="Arial Narrow"/>
      <family val="2"/>
    </font>
    <font>
      <sz val="9"/>
      <color rgb="FFFF0000"/>
      <name val="Arial"/>
      <family val="2"/>
    </font>
    <font>
      <b/>
      <sz val="9"/>
      <color theme="1"/>
      <name val="Arial Black"/>
      <family val="2"/>
    </font>
    <font>
      <b/>
      <sz val="9"/>
      <name val="Arial Black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9"/>
      <color rgb="FF7030A0"/>
      <name val="Arial"/>
      <family val="2"/>
    </font>
    <font>
      <sz val="9"/>
      <color rgb="FF7030A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Black"/>
      <family val="2"/>
    </font>
    <font>
      <b/>
      <sz val="10"/>
      <name val="Arial Black"/>
      <family val="2"/>
    </font>
    <font>
      <b/>
      <sz val="10"/>
      <color rgb="FF7030A0"/>
      <name val="Arial"/>
      <family val="2"/>
    </font>
    <font>
      <b/>
      <sz val="8"/>
      <color theme="1"/>
      <name val="Arial Narrow"/>
      <family val="2"/>
    </font>
    <font>
      <b/>
      <sz val="8"/>
      <color rgb="FFFF0000"/>
      <name val="Arial Narrow"/>
      <family val="2"/>
    </font>
    <font>
      <b/>
      <sz val="11"/>
      <color rgb="FFFF0000"/>
      <name val="Calibri"/>
      <family val="2"/>
      <scheme val="minor"/>
    </font>
    <font>
      <b/>
      <sz val="9"/>
      <name val="Arial"/>
      <family val="2"/>
    </font>
    <font>
      <b/>
      <sz val="7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wrapText="1"/>
    </xf>
    <xf numFmtId="0" fontId="3" fillId="2" borderId="19" xfId="0" applyNumberFormat="1" applyFont="1" applyFill="1" applyBorder="1" applyAlignment="1">
      <alignment wrapText="1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" fillId="2" borderId="21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3" fillId="2" borderId="25" xfId="0" applyFont="1" applyFill="1" applyBorder="1" applyAlignment="1">
      <alignment wrapText="1"/>
    </xf>
    <xf numFmtId="0" fontId="10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3" borderId="2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10" fillId="3" borderId="3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1" fontId="10" fillId="3" borderId="4" xfId="0" applyNumberFormat="1" applyFont="1" applyFill="1" applyBorder="1" applyAlignment="1">
      <alignment horizontal="center"/>
    </xf>
    <xf numFmtId="1" fontId="10" fillId="2" borderId="3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" fontId="10" fillId="2" borderId="4" xfId="0" applyNumberFormat="1" applyFont="1" applyFill="1" applyBorder="1" applyAlignment="1">
      <alignment horizontal="center"/>
    </xf>
    <xf numFmtId="1" fontId="10" fillId="2" borderId="15" xfId="0" applyNumberFormat="1" applyFont="1" applyFill="1" applyBorder="1" applyAlignment="1">
      <alignment horizontal="center"/>
    </xf>
    <xf numFmtId="164" fontId="10" fillId="3" borderId="3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10" fillId="3" borderId="4" xfId="0" applyNumberFormat="1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3" fillId="2" borderId="20" xfId="0" applyFont="1" applyFill="1" applyBorder="1" applyAlignment="1">
      <alignment wrapText="1"/>
    </xf>
    <xf numFmtId="164" fontId="10" fillId="3" borderId="5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3" fillId="2" borderId="30" xfId="0" applyFont="1" applyFill="1" applyBorder="1" applyAlignment="1">
      <alignment wrapText="1"/>
    </xf>
    <xf numFmtId="0" fontId="10" fillId="2" borderId="11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right" wrapText="1"/>
    </xf>
    <xf numFmtId="0" fontId="3" fillId="2" borderId="31" xfId="0" applyFont="1" applyFill="1" applyBorder="1" applyAlignment="1">
      <alignment wrapText="1"/>
    </xf>
    <xf numFmtId="0" fontId="5" fillId="2" borderId="3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1" fontId="10" fillId="3" borderId="39" xfId="0" applyNumberFormat="1" applyFont="1" applyFill="1" applyBorder="1" applyAlignment="1">
      <alignment horizontal="center"/>
    </xf>
    <xf numFmtId="164" fontId="10" fillId="3" borderId="39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6" fillId="3" borderId="48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wrapText="1"/>
    </xf>
    <xf numFmtId="0" fontId="3" fillId="2" borderId="29" xfId="0" applyFont="1" applyFill="1" applyBorder="1" applyAlignment="1">
      <alignment wrapText="1"/>
    </xf>
    <xf numFmtId="0" fontId="3" fillId="2" borderId="15" xfId="0" applyNumberFormat="1" applyFont="1" applyFill="1" applyBorder="1" applyAlignment="1">
      <alignment wrapText="1"/>
    </xf>
    <xf numFmtId="0" fontId="3" fillId="2" borderId="15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0" fontId="11" fillId="2" borderId="15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4" fillId="2" borderId="0" xfId="0" applyFont="1" applyFill="1"/>
    <xf numFmtId="0" fontId="6" fillId="2" borderId="49" xfId="0" applyFont="1" applyFill="1" applyBorder="1" applyAlignment="1">
      <alignment horizontal="center" wrapText="1"/>
    </xf>
    <xf numFmtId="0" fontId="16" fillId="3" borderId="13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" borderId="42" xfId="0" applyFont="1" applyFill="1" applyBorder="1" applyAlignment="1">
      <alignment horizontal="center"/>
    </xf>
    <xf numFmtId="0" fontId="16" fillId="2" borderId="50" xfId="0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1" fontId="10" fillId="2" borderId="39" xfId="0" applyNumberFormat="1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5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1" fillId="3" borderId="35" xfId="0" applyFont="1" applyFill="1" applyBorder="1" applyAlignment="1">
      <alignment horizontal="center"/>
    </xf>
    <xf numFmtId="1" fontId="10" fillId="3" borderId="34" xfId="0" applyNumberFormat="1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5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1" fontId="10" fillId="2" borderId="51" xfId="0" applyNumberFormat="1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6" fillId="2" borderId="53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1" fontId="10" fillId="2" borderId="19" xfId="0" applyNumberFormat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 wrapText="1"/>
    </xf>
    <xf numFmtId="0" fontId="14" fillId="2" borderId="18" xfId="0" applyFont="1" applyFill="1" applyBorder="1" applyAlignment="1">
      <alignment horizontal="center" wrapText="1"/>
    </xf>
    <xf numFmtId="164" fontId="10" fillId="2" borderId="39" xfId="0" applyNumberFormat="1" applyFont="1" applyFill="1" applyBorder="1" applyAlignment="1">
      <alignment horizontal="center"/>
    </xf>
    <xf numFmtId="164" fontId="10" fillId="2" borderId="19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164" fontId="10" fillId="2" borderId="51" xfId="0" applyNumberFormat="1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 wrapText="1"/>
    </xf>
    <xf numFmtId="0" fontId="7" fillId="4" borderId="7" xfId="0" applyFont="1" applyFill="1" applyBorder="1" applyAlignment="1">
      <alignment horizontal="center" wrapText="1"/>
    </xf>
    <xf numFmtId="0" fontId="13" fillId="4" borderId="17" xfId="0" applyFont="1" applyFill="1" applyBorder="1" applyAlignment="1">
      <alignment horizontal="center" wrapText="1"/>
    </xf>
    <xf numFmtId="0" fontId="7" fillId="4" borderId="17" xfId="0" applyFont="1" applyFill="1" applyBorder="1" applyAlignment="1">
      <alignment horizontal="center" vertical="center" wrapText="1"/>
    </xf>
    <xf numFmtId="0" fontId="6" fillId="2" borderId="48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56" xfId="0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/>
    </xf>
    <xf numFmtId="0" fontId="6" fillId="2" borderId="57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/>
    </xf>
    <xf numFmtId="0" fontId="6" fillId="3" borderId="4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1" fontId="10" fillId="3" borderId="3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/>
    </xf>
    <xf numFmtId="1" fontId="20" fillId="2" borderId="15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20" fillId="2" borderId="3" xfId="0" applyNumberFormat="1" applyFont="1" applyFill="1" applyBorder="1" applyAlignment="1">
      <alignment horizontal="center" vertical="center"/>
    </xf>
    <xf numFmtId="164" fontId="20" fillId="2" borderId="1" xfId="0" applyNumberFormat="1" applyFont="1" applyFill="1" applyBorder="1" applyAlignment="1">
      <alignment horizontal="center" vertical="center"/>
    </xf>
    <xf numFmtId="164" fontId="20" fillId="2" borderId="4" xfId="0" applyNumberFormat="1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164" fontId="20" fillId="2" borderId="15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1" fontId="10" fillId="2" borderId="43" xfId="0" applyNumberFormat="1" applyFont="1" applyFill="1" applyBorder="1" applyAlignment="1">
      <alignment horizontal="center" vertical="center"/>
    </xf>
    <xf numFmtId="1" fontId="10" fillId="2" borderId="1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10" fillId="2" borderId="43" xfId="0" applyNumberFormat="1" applyFont="1" applyFill="1" applyBorder="1" applyAlignment="1">
      <alignment horizontal="center" vertical="center"/>
    </xf>
    <xf numFmtId="164" fontId="10" fillId="2" borderId="15" xfId="0" applyNumberFormat="1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64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2" borderId="65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0" fillId="2" borderId="51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1" fontId="10" fillId="2" borderId="34" xfId="0" applyNumberFormat="1" applyFont="1" applyFill="1" applyBorder="1" applyAlignment="1">
      <alignment horizontal="center" vertical="center"/>
    </xf>
    <xf numFmtId="1" fontId="10" fillId="2" borderId="39" xfId="0" applyNumberFormat="1" applyFont="1" applyFill="1" applyBorder="1" applyAlignment="1">
      <alignment horizontal="center" vertical="center"/>
    </xf>
    <xf numFmtId="1" fontId="10" fillId="2" borderId="51" xfId="0" applyNumberFormat="1" applyFont="1" applyFill="1" applyBorder="1" applyAlignment="1">
      <alignment horizontal="center" vertical="center"/>
    </xf>
    <xf numFmtId="1" fontId="10" fillId="2" borderId="19" xfId="0" applyNumberFormat="1" applyFont="1" applyFill="1" applyBorder="1" applyAlignment="1">
      <alignment horizontal="center" vertical="center"/>
    </xf>
    <xf numFmtId="164" fontId="10" fillId="2" borderId="34" xfId="0" applyNumberFormat="1" applyFont="1" applyFill="1" applyBorder="1" applyAlignment="1">
      <alignment horizontal="center" vertical="center"/>
    </xf>
    <xf numFmtId="164" fontId="10" fillId="2" borderId="39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19" xfId="0" applyNumberFormat="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2" borderId="34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39" xfId="0" applyNumberFormat="1" applyFont="1" applyFill="1" applyBorder="1" applyAlignment="1">
      <alignment horizontal="center" vertical="center"/>
    </xf>
    <xf numFmtId="1" fontId="2" fillId="2" borderId="51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2" borderId="3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39" xfId="0" applyNumberFormat="1" applyFont="1" applyFill="1" applyBorder="1" applyAlignment="1">
      <alignment horizontal="center" vertical="center"/>
    </xf>
    <xf numFmtId="164" fontId="2" fillId="2" borderId="51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2" borderId="3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0" fillId="3" borderId="60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/>
    </xf>
    <xf numFmtId="0" fontId="10" fillId="3" borderId="62" xfId="0" applyFont="1" applyFill="1" applyBorder="1" applyAlignment="1">
      <alignment horizontal="center" vertical="center"/>
    </xf>
    <xf numFmtId="0" fontId="10" fillId="2" borderId="61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1" fontId="10" fillId="3" borderId="15" xfId="0" applyNumberFormat="1" applyFont="1" applyFill="1" applyBorder="1" applyAlignment="1">
      <alignment horizontal="center" vertical="center"/>
    </xf>
    <xf numFmtId="1" fontId="10" fillId="3" borderId="43" xfId="0" applyNumberFormat="1" applyFont="1" applyFill="1" applyBorder="1" applyAlignment="1">
      <alignment horizontal="center" vertical="center"/>
    </xf>
    <xf numFmtId="164" fontId="10" fillId="3" borderId="43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1" fillId="2" borderId="4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2" borderId="51" xfId="0" applyNumberFormat="1" applyFont="1" applyFill="1" applyBorder="1" applyAlignment="1">
      <alignment horizontal="center" vertical="center"/>
    </xf>
    <xf numFmtId="0" fontId="11" fillId="2" borderId="43" xfId="0" applyNumberFormat="1" applyFont="1" applyFill="1" applyBorder="1" applyAlignment="1">
      <alignment horizontal="center" vertical="center"/>
    </xf>
    <xf numFmtId="0" fontId="11" fillId="2" borderId="15" xfId="0" applyNumberFormat="1" applyFont="1" applyFill="1" applyBorder="1" applyAlignment="1">
      <alignment horizontal="center" vertical="center"/>
    </xf>
    <xf numFmtId="0" fontId="10" fillId="2" borderId="51" xfId="0" applyNumberFormat="1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6" fillId="3" borderId="33" xfId="0" applyFont="1" applyFill="1" applyBorder="1" applyAlignment="1">
      <alignment horizontal="center"/>
    </xf>
    <xf numFmtId="0" fontId="11" fillId="3" borderId="51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6" fillId="3" borderId="3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6" fillId="2" borderId="38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14" fillId="3" borderId="46" xfId="0" applyFont="1" applyFill="1" applyBorder="1" applyAlignment="1">
      <alignment horizontal="center"/>
    </xf>
    <xf numFmtId="0" fontId="14" fillId="3" borderId="47" xfId="0" applyFont="1" applyFill="1" applyBorder="1" applyAlignment="1">
      <alignment horizontal="center"/>
    </xf>
    <xf numFmtId="0" fontId="15" fillId="3" borderId="48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 wrapText="1"/>
    </xf>
    <xf numFmtId="0" fontId="15" fillId="2" borderId="57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/>
    </xf>
    <xf numFmtId="0" fontId="12" fillId="2" borderId="0" xfId="0" applyFont="1" applyFill="1" applyAlignment="1">
      <alignment wrapText="1"/>
    </xf>
    <xf numFmtId="0" fontId="10" fillId="2" borderId="34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0" fillId="2" borderId="34" xfId="0" applyNumberFormat="1" applyFont="1" applyFill="1" applyBorder="1" applyAlignment="1">
      <alignment horizontal="center"/>
    </xf>
    <xf numFmtId="164" fontId="10" fillId="2" borderId="34" xfId="0" applyNumberFormat="1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1" fontId="10" fillId="6" borderId="15" xfId="0" applyNumberFormat="1" applyFont="1" applyFill="1" applyBorder="1" applyAlignment="1">
      <alignment horizontal="center"/>
    </xf>
    <xf numFmtId="164" fontId="10" fillId="6" borderId="15" xfId="0" applyNumberFormat="1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14" fillId="2" borderId="66" xfId="0" applyFont="1" applyFill="1" applyBorder="1" applyAlignment="1">
      <alignment horizontal="center"/>
    </xf>
    <xf numFmtId="1" fontId="2" fillId="2" borderId="43" xfId="0" applyNumberFormat="1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/>
    </xf>
    <xf numFmtId="164" fontId="2" fillId="2" borderId="45" xfId="0" applyNumberFormat="1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64" fontId="10" fillId="6" borderId="1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/>
    </xf>
    <xf numFmtId="0" fontId="15" fillId="2" borderId="48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0" fontId="14" fillId="2" borderId="57" xfId="0" applyFont="1" applyFill="1" applyBorder="1" applyAlignment="1">
      <alignment horizontal="center"/>
    </xf>
    <xf numFmtId="0" fontId="10" fillId="5" borderId="51" xfId="0" applyFont="1" applyFill="1" applyBorder="1" applyAlignment="1">
      <alignment horizontal="center" vertical="center"/>
    </xf>
    <xf numFmtId="1" fontId="2" fillId="6" borderId="15" xfId="0" applyNumberFormat="1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0" fontId="12" fillId="2" borderId="0" xfId="0" applyNumberFormat="1" applyFont="1" applyFill="1" applyAlignment="1">
      <alignment wrapText="1"/>
    </xf>
    <xf numFmtId="0" fontId="19" fillId="0" borderId="0" xfId="0" applyNumberFormat="1" applyFont="1" applyAlignment="1"/>
    <xf numFmtId="0" fontId="12" fillId="2" borderId="0" xfId="0" applyFont="1" applyFill="1" applyAlignment="1">
      <alignment wrapText="1"/>
    </xf>
    <xf numFmtId="0" fontId="19" fillId="0" borderId="0" xfId="0" applyFont="1" applyAlignment="1"/>
    <xf numFmtId="0" fontId="12" fillId="5" borderId="0" xfId="0" applyNumberFormat="1" applyFont="1" applyFill="1" applyAlignment="1">
      <alignment wrapText="1"/>
    </xf>
    <xf numFmtId="0" fontId="19" fillId="5" borderId="0" xfId="0" applyNumberFormat="1" applyFont="1" applyFill="1" applyAlignment="1"/>
    <xf numFmtId="0" fontId="12" fillId="5" borderId="0" xfId="0" applyFont="1" applyFill="1" applyAlignment="1">
      <alignment horizontal="left" wrapText="1"/>
    </xf>
    <xf numFmtId="0" fontId="19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66"/>
      <color rgb="FFFFFFCC"/>
      <color rgb="FFCCFF99"/>
      <color rgb="FFB6A8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zoomScale="162" workbookViewId="0">
      <selection activeCell="L19" sqref="L19"/>
    </sheetView>
  </sheetViews>
  <sheetFormatPr baseColWidth="10" defaultRowHeight="33" customHeight="1" x14ac:dyDescent="0.15"/>
  <cols>
    <col min="1" max="1" width="16.83203125" style="5" customWidth="1"/>
    <col min="2" max="3" width="6.6640625" style="4" customWidth="1"/>
    <col min="4" max="4" width="6.6640625" style="8" customWidth="1"/>
    <col min="5" max="6" width="6.6640625" style="4" customWidth="1"/>
    <col min="7" max="7" width="6.6640625" style="8" customWidth="1"/>
    <col min="8" max="9" width="6.6640625" style="4" customWidth="1"/>
    <col min="10" max="10" width="6.6640625" style="8" customWidth="1"/>
    <col min="11" max="14" width="6.6640625" style="4" customWidth="1"/>
    <col min="15" max="15" width="6.6640625" style="8" customWidth="1"/>
    <col min="16" max="19" width="6.6640625" style="4" customWidth="1"/>
    <col min="20" max="20" width="6.6640625" style="9" customWidth="1"/>
    <col min="21" max="21" width="6.66406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48</v>
      </c>
      <c r="K1" s="23"/>
    </row>
    <row r="2" spans="1:22" ht="17.25" customHeight="1" thickBot="1" x14ac:dyDescent="0.2">
      <c r="V2" s="3"/>
    </row>
    <row r="3" spans="1:22" ht="36" customHeight="1" thickBot="1" x14ac:dyDescent="0.3">
      <c r="A3" s="144" t="s">
        <v>32</v>
      </c>
      <c r="B3" s="82" t="s">
        <v>9</v>
      </c>
      <c r="C3" s="83" t="s">
        <v>10</v>
      </c>
      <c r="D3" s="84" t="s">
        <v>4</v>
      </c>
      <c r="E3" s="127" t="s">
        <v>11</v>
      </c>
      <c r="F3" s="128" t="s">
        <v>12</v>
      </c>
      <c r="G3" s="145" t="s">
        <v>4</v>
      </c>
      <c r="H3" s="82" t="s">
        <v>13</v>
      </c>
      <c r="I3" s="83" t="s">
        <v>14</v>
      </c>
      <c r="J3" s="84" t="s">
        <v>4</v>
      </c>
      <c r="K3" s="127" t="s">
        <v>15</v>
      </c>
      <c r="L3" s="146" t="s">
        <v>16</v>
      </c>
      <c r="M3" s="82" t="s">
        <v>17</v>
      </c>
      <c r="N3" s="83" t="s">
        <v>18</v>
      </c>
      <c r="O3" s="84" t="s">
        <v>4</v>
      </c>
      <c r="P3" s="127" t="s">
        <v>19</v>
      </c>
      <c r="Q3" s="146" t="s">
        <v>20</v>
      </c>
      <c r="R3" s="82" t="s">
        <v>21</v>
      </c>
      <c r="S3" s="83" t="s">
        <v>22</v>
      </c>
      <c r="T3" s="84" t="s">
        <v>4</v>
      </c>
      <c r="U3" s="135" t="s">
        <v>25</v>
      </c>
      <c r="V3" s="3"/>
    </row>
    <row r="4" spans="1:22" ht="30.75" customHeight="1" thickBot="1" x14ac:dyDescent="0.2">
      <c r="A4" s="66" t="s">
        <v>23</v>
      </c>
      <c r="B4" s="163">
        <v>21</v>
      </c>
      <c r="C4" s="164">
        <v>21</v>
      </c>
      <c r="D4" s="157">
        <f>SUM(B4:C4)</f>
        <v>42</v>
      </c>
      <c r="E4" s="291">
        <v>21</v>
      </c>
      <c r="F4" s="269">
        <v>21</v>
      </c>
      <c r="G4" s="193">
        <f t="shared" ref="G4" si="0">SUM(E4:F4)</f>
        <v>42</v>
      </c>
      <c r="H4" s="163">
        <v>18</v>
      </c>
      <c r="I4" s="164">
        <v>18</v>
      </c>
      <c r="J4" s="157">
        <f>SUM(H4:I4)</f>
        <v>36</v>
      </c>
      <c r="K4" s="291">
        <v>21</v>
      </c>
      <c r="L4" s="193">
        <v>21</v>
      </c>
      <c r="M4" s="163">
        <v>21</v>
      </c>
      <c r="N4" s="164">
        <v>21</v>
      </c>
      <c r="O4" s="157">
        <f>SUM(M4:N4)</f>
        <v>42</v>
      </c>
      <c r="P4" s="291">
        <v>12</v>
      </c>
      <c r="Q4" s="193">
        <v>15</v>
      </c>
      <c r="R4" s="163">
        <v>18</v>
      </c>
      <c r="S4" s="164">
        <v>18</v>
      </c>
      <c r="T4" s="157">
        <f>SUM(R4:S4)</f>
        <v>36</v>
      </c>
      <c r="U4" s="162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191">
        <v>0</v>
      </c>
      <c r="C5" s="192">
        <v>0</v>
      </c>
      <c r="D5" s="270">
        <f>B5+C5</f>
        <v>0</v>
      </c>
      <c r="E5" s="171">
        <v>0</v>
      </c>
      <c r="F5" s="172">
        <v>0</v>
      </c>
      <c r="G5" s="173">
        <f>SUM(E5:F5)</f>
        <v>0</v>
      </c>
      <c r="H5" s="191">
        <v>4</v>
      </c>
      <c r="I5" s="192">
        <v>3</v>
      </c>
      <c r="J5" s="270">
        <f>H5+I5</f>
        <v>7</v>
      </c>
      <c r="K5" s="171">
        <v>0</v>
      </c>
      <c r="L5" s="173">
        <v>2</v>
      </c>
      <c r="M5" s="191">
        <v>0</v>
      </c>
      <c r="N5" s="192">
        <v>1</v>
      </c>
      <c r="O5" s="270">
        <v>0</v>
      </c>
      <c r="P5" s="171">
        <v>1</v>
      </c>
      <c r="Q5" s="173">
        <v>2</v>
      </c>
      <c r="R5" s="191">
        <v>14</v>
      </c>
      <c r="S5" s="192">
        <v>17</v>
      </c>
      <c r="T5" s="270">
        <f>R5+S5</f>
        <v>31</v>
      </c>
      <c r="U5" s="225">
        <f>SUM(B5,C5,E5,F5,H5,I5,K5,L5,M5,N5,P5,Q5,R5,S5)</f>
        <v>44</v>
      </c>
      <c r="V5" s="3"/>
    </row>
    <row r="6" spans="1:22" ht="25.5" customHeight="1" x14ac:dyDescent="0.15">
      <c r="A6" s="21" t="s">
        <v>0</v>
      </c>
      <c r="B6" s="191">
        <v>0</v>
      </c>
      <c r="C6" s="192">
        <v>0</v>
      </c>
      <c r="D6" s="270">
        <f>B6+C6</f>
        <v>0</v>
      </c>
      <c r="E6" s="171">
        <v>0</v>
      </c>
      <c r="F6" s="172">
        <v>1</v>
      </c>
      <c r="G6" s="173">
        <v>1</v>
      </c>
      <c r="H6" s="191">
        <v>1</v>
      </c>
      <c r="I6" s="192">
        <v>0</v>
      </c>
      <c r="J6" s="270">
        <f>H6+I6</f>
        <v>1</v>
      </c>
      <c r="K6" s="171">
        <v>0</v>
      </c>
      <c r="L6" s="173">
        <v>1</v>
      </c>
      <c r="M6" s="191">
        <v>0</v>
      </c>
      <c r="N6" s="192">
        <v>1</v>
      </c>
      <c r="O6" s="270">
        <f>M6+N6</f>
        <v>1</v>
      </c>
      <c r="P6" s="171">
        <v>0</v>
      </c>
      <c r="Q6" s="173">
        <v>0</v>
      </c>
      <c r="R6" s="191">
        <v>0</v>
      </c>
      <c r="S6" s="192">
        <v>0</v>
      </c>
      <c r="T6" s="270">
        <f>R6+S6</f>
        <v>0</v>
      </c>
      <c r="U6" s="225">
        <f>SUM(B6,C6,E6,F6,H6,I6,K6,L6,M6,N6,P6,Q6,R6,S6)</f>
        <v>4</v>
      </c>
      <c r="V6" s="3"/>
    </row>
    <row r="7" spans="1:22" ht="25.5" customHeight="1" thickBot="1" x14ac:dyDescent="0.2">
      <c r="A7" s="35" t="s">
        <v>7</v>
      </c>
      <c r="B7" s="191">
        <f>SUM(B5:B6)</f>
        <v>0</v>
      </c>
      <c r="C7" s="192">
        <f>SUM(C5:C6)</f>
        <v>0</v>
      </c>
      <c r="D7" s="270">
        <f>SUM(D5:D6)</f>
        <v>0</v>
      </c>
      <c r="E7" s="171">
        <f>SUM(E5:E6)</f>
        <v>0</v>
      </c>
      <c r="F7" s="172">
        <f>SUM(F5:F6)</f>
        <v>1</v>
      </c>
      <c r="G7" s="173">
        <f>SUM(E7:F7)</f>
        <v>1</v>
      </c>
      <c r="H7" s="191">
        <f>SUM(H5:H6)</f>
        <v>5</v>
      </c>
      <c r="I7" s="192">
        <f>SUM(I5:I6)</f>
        <v>3</v>
      </c>
      <c r="J7" s="270">
        <f t="shared" ref="J7:J12" si="1">H7+I7</f>
        <v>8</v>
      </c>
      <c r="K7" s="171">
        <f>SUM(K5:K6)</f>
        <v>0</v>
      </c>
      <c r="L7" s="173">
        <f>SUM(L5:L6)</f>
        <v>3</v>
      </c>
      <c r="M7" s="191">
        <f>SUM(M5:M6)</f>
        <v>0</v>
      </c>
      <c r="N7" s="192">
        <f>SUM(N5:N6)</f>
        <v>2</v>
      </c>
      <c r="O7" s="270">
        <f t="shared" ref="O7:U7" si="2">SUM(O5:O6)</f>
        <v>1</v>
      </c>
      <c r="P7" s="171">
        <f>SUM(P5:P6)</f>
        <v>1</v>
      </c>
      <c r="Q7" s="173">
        <f>SUM(Q5:Q6)</f>
        <v>2</v>
      </c>
      <c r="R7" s="191">
        <f>SUM(R5:R6)</f>
        <v>14</v>
      </c>
      <c r="S7" s="192">
        <f>SUM(S5:S6)</f>
        <v>17</v>
      </c>
      <c r="T7" s="270">
        <f t="shared" si="2"/>
        <v>31</v>
      </c>
      <c r="U7" s="225">
        <f t="shared" si="2"/>
        <v>48</v>
      </c>
      <c r="V7" s="3"/>
    </row>
    <row r="8" spans="1:22" ht="25.5" customHeight="1" thickTop="1" x14ac:dyDescent="0.25">
      <c r="A8" s="68" t="s">
        <v>27</v>
      </c>
      <c r="B8" s="191">
        <v>0</v>
      </c>
      <c r="C8" s="192">
        <v>1</v>
      </c>
      <c r="D8" s="270">
        <f t="shared" ref="D8:D9" si="3">B8+C8</f>
        <v>1</v>
      </c>
      <c r="E8" s="171">
        <v>1</v>
      </c>
      <c r="F8" s="172">
        <v>1</v>
      </c>
      <c r="G8" s="173">
        <f>SUM(E8:F8)</f>
        <v>2</v>
      </c>
      <c r="H8" s="191">
        <v>4</v>
      </c>
      <c r="I8" s="192">
        <v>1</v>
      </c>
      <c r="J8" s="270">
        <f t="shared" si="1"/>
        <v>5</v>
      </c>
      <c r="K8" s="171">
        <v>1</v>
      </c>
      <c r="L8" s="173">
        <v>3</v>
      </c>
      <c r="M8" s="191">
        <v>0</v>
      </c>
      <c r="N8" s="192">
        <v>0</v>
      </c>
      <c r="O8" s="270">
        <f t="shared" ref="O8:O12" si="4">M8+N8</f>
        <v>0</v>
      </c>
      <c r="P8" s="171">
        <v>1</v>
      </c>
      <c r="Q8" s="173">
        <v>2</v>
      </c>
      <c r="R8" s="191">
        <v>17</v>
      </c>
      <c r="S8" s="192">
        <v>14</v>
      </c>
      <c r="T8" s="270">
        <f t="shared" ref="T8:T12" si="5">R8+S8</f>
        <v>31</v>
      </c>
      <c r="U8" s="225">
        <f>SUM(B8,C8,E8,F8,H8,I8,K8,L8,M8,N8,P8,Q8,R8,S8)</f>
        <v>46</v>
      </c>
      <c r="V8" s="3"/>
    </row>
    <row r="9" spans="1:22" ht="25.5" customHeight="1" x14ac:dyDescent="0.15">
      <c r="A9" s="22" t="s">
        <v>5</v>
      </c>
      <c r="B9" s="191">
        <v>0</v>
      </c>
      <c r="C9" s="192">
        <v>0</v>
      </c>
      <c r="D9" s="270">
        <f t="shared" si="3"/>
        <v>0</v>
      </c>
      <c r="E9" s="171">
        <v>0</v>
      </c>
      <c r="F9" s="172">
        <v>0</v>
      </c>
      <c r="G9" s="173">
        <f>SUM(E9:F9)</f>
        <v>0</v>
      </c>
      <c r="H9" s="191">
        <v>0</v>
      </c>
      <c r="I9" s="192">
        <v>1</v>
      </c>
      <c r="J9" s="270">
        <f t="shared" si="1"/>
        <v>1</v>
      </c>
      <c r="K9" s="171">
        <v>0</v>
      </c>
      <c r="L9" s="173">
        <v>0</v>
      </c>
      <c r="M9" s="191">
        <v>0</v>
      </c>
      <c r="N9" s="192">
        <v>1</v>
      </c>
      <c r="O9" s="270">
        <f>M9+N9</f>
        <v>1</v>
      </c>
      <c r="P9" s="171">
        <v>0</v>
      </c>
      <c r="Q9" s="173">
        <v>0</v>
      </c>
      <c r="R9" s="191">
        <v>0</v>
      </c>
      <c r="S9" s="192">
        <v>2</v>
      </c>
      <c r="T9" s="270">
        <f t="shared" si="5"/>
        <v>2</v>
      </c>
      <c r="U9" s="225">
        <f>SUM(B9,C9,E9,F9,H9,I9,K9,L9,M9,N9,P9,Q9,R9,S9)</f>
        <v>4</v>
      </c>
      <c r="V9" s="3"/>
    </row>
    <row r="10" spans="1:22" ht="25.5" customHeight="1" x14ac:dyDescent="0.15">
      <c r="A10" s="69" t="s">
        <v>1</v>
      </c>
      <c r="B10" s="191">
        <v>0</v>
      </c>
      <c r="C10" s="192">
        <v>0</v>
      </c>
      <c r="D10" s="270">
        <v>0</v>
      </c>
      <c r="E10" s="171">
        <v>0</v>
      </c>
      <c r="F10" s="172">
        <v>0</v>
      </c>
      <c r="G10" s="173">
        <v>0</v>
      </c>
      <c r="H10" s="191">
        <v>0</v>
      </c>
      <c r="I10" s="192">
        <v>0</v>
      </c>
      <c r="J10" s="270">
        <f t="shared" si="1"/>
        <v>0</v>
      </c>
      <c r="K10" s="171">
        <v>0</v>
      </c>
      <c r="L10" s="173">
        <v>0</v>
      </c>
      <c r="M10" s="191">
        <v>0</v>
      </c>
      <c r="N10" s="192">
        <v>0</v>
      </c>
      <c r="O10" s="270">
        <f>SUM(M10:N10)</f>
        <v>0</v>
      </c>
      <c r="P10" s="171">
        <v>0</v>
      </c>
      <c r="Q10" s="173">
        <v>0</v>
      </c>
      <c r="R10" s="191">
        <v>0</v>
      </c>
      <c r="S10" s="192">
        <v>0</v>
      </c>
      <c r="T10" s="270">
        <f t="shared" si="5"/>
        <v>0</v>
      </c>
      <c r="U10" s="225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191">
        <f t="shared" ref="B11:U11" si="6">SUM(B8+B9)</f>
        <v>0</v>
      </c>
      <c r="C11" s="192">
        <f t="shared" si="6"/>
        <v>1</v>
      </c>
      <c r="D11" s="270">
        <f t="shared" si="6"/>
        <v>1</v>
      </c>
      <c r="E11" s="171">
        <f t="shared" si="6"/>
        <v>1</v>
      </c>
      <c r="F11" s="172">
        <f t="shared" si="6"/>
        <v>1</v>
      </c>
      <c r="G11" s="173">
        <f t="shared" si="6"/>
        <v>2</v>
      </c>
      <c r="H11" s="191">
        <f t="shared" si="6"/>
        <v>4</v>
      </c>
      <c r="I11" s="192">
        <f t="shared" si="6"/>
        <v>2</v>
      </c>
      <c r="J11" s="270">
        <f t="shared" si="6"/>
        <v>6</v>
      </c>
      <c r="K11" s="171">
        <f t="shared" si="6"/>
        <v>1</v>
      </c>
      <c r="L11" s="173">
        <f t="shared" si="6"/>
        <v>3</v>
      </c>
      <c r="M11" s="191">
        <f t="shared" si="6"/>
        <v>0</v>
      </c>
      <c r="N11" s="192">
        <f t="shared" si="6"/>
        <v>1</v>
      </c>
      <c r="O11" s="270">
        <f t="shared" si="6"/>
        <v>1</v>
      </c>
      <c r="P11" s="171">
        <f t="shared" si="6"/>
        <v>1</v>
      </c>
      <c r="Q11" s="173">
        <f t="shared" si="6"/>
        <v>2</v>
      </c>
      <c r="R11" s="191">
        <f t="shared" si="6"/>
        <v>17</v>
      </c>
      <c r="S11" s="192">
        <f t="shared" si="6"/>
        <v>16</v>
      </c>
      <c r="T11" s="270">
        <f t="shared" si="6"/>
        <v>33</v>
      </c>
      <c r="U11" s="225">
        <f t="shared" si="6"/>
        <v>50</v>
      </c>
      <c r="V11" s="3"/>
    </row>
    <row r="12" spans="1:22" ht="25.5" customHeight="1" x14ac:dyDescent="0.15">
      <c r="A12" s="21" t="s">
        <v>8</v>
      </c>
      <c r="B12" s="191">
        <v>459</v>
      </c>
      <c r="C12" s="192">
        <v>483</v>
      </c>
      <c r="D12" s="270">
        <f>SUM(B12:C12)</f>
        <v>942</v>
      </c>
      <c r="E12" s="171">
        <v>556</v>
      </c>
      <c r="F12" s="172">
        <v>539</v>
      </c>
      <c r="G12" s="173">
        <f>SUM(E12:F12)</f>
        <v>1095</v>
      </c>
      <c r="H12" s="191">
        <v>483</v>
      </c>
      <c r="I12" s="192">
        <v>432</v>
      </c>
      <c r="J12" s="270">
        <f t="shared" si="1"/>
        <v>915</v>
      </c>
      <c r="K12" s="171">
        <v>536</v>
      </c>
      <c r="L12" s="173">
        <v>498</v>
      </c>
      <c r="M12" s="191">
        <v>486</v>
      </c>
      <c r="N12" s="192">
        <v>503</v>
      </c>
      <c r="O12" s="270">
        <f t="shared" si="4"/>
        <v>989</v>
      </c>
      <c r="P12" s="171">
        <v>271</v>
      </c>
      <c r="Q12" s="173">
        <v>399</v>
      </c>
      <c r="R12" s="191">
        <v>446</v>
      </c>
      <c r="S12" s="192">
        <v>441</v>
      </c>
      <c r="T12" s="270">
        <f t="shared" si="5"/>
        <v>887</v>
      </c>
      <c r="U12" s="225">
        <f>SUM(B12,C12,E12,F12,H12,I12,K12,L12,M12,N12,P12,Q12,R12,S12)</f>
        <v>6532</v>
      </c>
      <c r="V12" s="3"/>
    </row>
    <row r="13" spans="1:22" ht="37.5" customHeight="1" x14ac:dyDescent="0.15">
      <c r="A13" s="21" t="s">
        <v>34</v>
      </c>
      <c r="B13" s="272">
        <f>B12/27</f>
        <v>17</v>
      </c>
      <c r="C13" s="273">
        <f>C12/27</f>
        <v>17.888888888888889</v>
      </c>
      <c r="D13" s="274">
        <f>D12/27</f>
        <v>34.888888888888886</v>
      </c>
      <c r="E13" s="292">
        <f>E12/27</f>
        <v>20.592592592592592</v>
      </c>
      <c r="F13" s="276">
        <f>F12/27</f>
        <v>19.962962962962962</v>
      </c>
      <c r="G13" s="293">
        <f t="shared" ref="G13:T13" si="7">G12/27</f>
        <v>40.555555555555557</v>
      </c>
      <c r="H13" s="272">
        <f t="shared" si="7"/>
        <v>17.888888888888889</v>
      </c>
      <c r="I13" s="273">
        <f t="shared" si="7"/>
        <v>16</v>
      </c>
      <c r="J13" s="274">
        <f t="shared" si="7"/>
        <v>33.888888888888886</v>
      </c>
      <c r="K13" s="292">
        <f t="shared" si="7"/>
        <v>19.851851851851851</v>
      </c>
      <c r="L13" s="293">
        <f t="shared" si="7"/>
        <v>18.444444444444443</v>
      </c>
      <c r="M13" s="272">
        <f t="shared" si="7"/>
        <v>18</v>
      </c>
      <c r="N13" s="273">
        <f t="shared" si="7"/>
        <v>18.62962962962963</v>
      </c>
      <c r="O13" s="274">
        <f t="shared" si="7"/>
        <v>36.629629629629626</v>
      </c>
      <c r="P13" s="292">
        <f t="shared" si="7"/>
        <v>10.037037037037036</v>
      </c>
      <c r="Q13" s="293">
        <f t="shared" si="7"/>
        <v>14.777777777777779</v>
      </c>
      <c r="R13" s="272">
        <f t="shared" si="7"/>
        <v>16.518518518518519</v>
      </c>
      <c r="S13" s="273">
        <f t="shared" si="7"/>
        <v>16.333333333333332</v>
      </c>
      <c r="T13" s="274">
        <f t="shared" si="7"/>
        <v>32.851851851851855</v>
      </c>
      <c r="U13" s="294">
        <f>U12/27</f>
        <v>241.92592592592592</v>
      </c>
      <c r="V13" s="3"/>
    </row>
    <row r="14" spans="1:22" ht="34.5" customHeight="1" x14ac:dyDescent="0.15">
      <c r="A14" s="21" t="s">
        <v>24</v>
      </c>
      <c r="B14" s="279">
        <f>(B12*100)/(B4*27)</f>
        <v>80.952380952380949</v>
      </c>
      <c r="C14" s="280">
        <f t="shared" ref="C14:U14" si="8">(C12*100)/(C4*27)</f>
        <v>85.18518518518519</v>
      </c>
      <c r="D14" s="281">
        <f t="shared" si="8"/>
        <v>83.068783068783063</v>
      </c>
      <c r="E14" s="295">
        <f t="shared" si="8"/>
        <v>98.059964726631392</v>
      </c>
      <c r="F14" s="283">
        <f t="shared" si="8"/>
        <v>95.061728395061735</v>
      </c>
      <c r="G14" s="296">
        <f t="shared" si="8"/>
        <v>96.560846560846556</v>
      </c>
      <c r="H14" s="279">
        <f t="shared" si="8"/>
        <v>99.382716049382722</v>
      </c>
      <c r="I14" s="280">
        <f t="shared" si="8"/>
        <v>88.888888888888886</v>
      </c>
      <c r="J14" s="281">
        <f t="shared" si="8"/>
        <v>94.135802469135797</v>
      </c>
      <c r="K14" s="295">
        <f t="shared" si="8"/>
        <v>94.532627865961203</v>
      </c>
      <c r="L14" s="296">
        <f t="shared" si="8"/>
        <v>87.830687830687836</v>
      </c>
      <c r="M14" s="279">
        <f t="shared" si="8"/>
        <v>85.714285714285708</v>
      </c>
      <c r="N14" s="280">
        <f t="shared" si="8"/>
        <v>88.71252204585538</v>
      </c>
      <c r="O14" s="281">
        <f t="shared" si="8"/>
        <v>87.213403880070544</v>
      </c>
      <c r="P14" s="295">
        <f t="shared" si="8"/>
        <v>83.641975308641975</v>
      </c>
      <c r="Q14" s="296">
        <f t="shared" si="8"/>
        <v>98.518518518518519</v>
      </c>
      <c r="R14" s="279">
        <f t="shared" si="8"/>
        <v>91.769547325102877</v>
      </c>
      <c r="S14" s="280">
        <f t="shared" si="8"/>
        <v>90.740740740740748</v>
      </c>
      <c r="T14" s="281">
        <f t="shared" si="8"/>
        <v>91.255144032921805</v>
      </c>
      <c r="U14" s="297">
        <f t="shared" si="8"/>
        <v>90.60896102094604</v>
      </c>
      <c r="V14" s="3"/>
    </row>
    <row r="15" spans="1:22" ht="25.5" customHeight="1" x14ac:dyDescent="0.15">
      <c r="A15" s="21" t="s">
        <v>2</v>
      </c>
      <c r="B15" s="191">
        <v>0</v>
      </c>
      <c r="C15" s="192">
        <v>307</v>
      </c>
      <c r="D15" s="270">
        <f>B15+C15</f>
        <v>307</v>
      </c>
      <c r="E15" s="171">
        <v>1167</v>
      </c>
      <c r="F15" s="172">
        <v>837</v>
      </c>
      <c r="G15" s="173">
        <f>E15+F15</f>
        <v>2004</v>
      </c>
      <c r="H15" s="191">
        <v>133</v>
      </c>
      <c r="I15" s="192">
        <v>2</v>
      </c>
      <c r="J15" s="270">
        <f>H15+I15</f>
        <v>135</v>
      </c>
      <c r="K15" s="171">
        <v>890</v>
      </c>
      <c r="L15" s="173">
        <v>3613</v>
      </c>
      <c r="M15" s="191">
        <v>0</v>
      </c>
      <c r="N15" s="192">
        <v>0</v>
      </c>
      <c r="O15" s="270">
        <f>M15+N15</f>
        <v>0</v>
      </c>
      <c r="P15" s="171">
        <v>157</v>
      </c>
      <c r="Q15" s="173">
        <v>1378</v>
      </c>
      <c r="R15" s="191">
        <v>346</v>
      </c>
      <c r="S15" s="192">
        <v>247</v>
      </c>
      <c r="T15" s="270">
        <f>R15+S15</f>
        <v>593</v>
      </c>
      <c r="U15" s="225">
        <f>SUM(B15,C15,E15,F15,H15,I15,K15,L15,M15,N15,P15,Q15,R15,S15)</f>
        <v>9077</v>
      </c>
      <c r="V15" s="3"/>
    </row>
    <row r="16" spans="1:22" ht="36.75" customHeight="1" thickBot="1" x14ac:dyDescent="0.2">
      <c r="A16" s="62" t="s">
        <v>3</v>
      </c>
      <c r="B16" s="287" t="e">
        <f t="shared" ref="B16:U16" si="9">B15/B8</f>
        <v>#DIV/0!</v>
      </c>
      <c r="C16" s="287">
        <f t="shared" si="9"/>
        <v>307</v>
      </c>
      <c r="D16" s="287">
        <f t="shared" si="9"/>
        <v>307</v>
      </c>
      <c r="E16" s="287">
        <f t="shared" si="9"/>
        <v>1167</v>
      </c>
      <c r="F16" s="287">
        <f t="shared" si="9"/>
        <v>837</v>
      </c>
      <c r="G16" s="287">
        <f t="shared" si="9"/>
        <v>1002</v>
      </c>
      <c r="H16" s="287">
        <f t="shared" si="9"/>
        <v>33.25</v>
      </c>
      <c r="I16" s="287">
        <f t="shared" si="9"/>
        <v>2</v>
      </c>
      <c r="J16" s="287">
        <f t="shared" si="9"/>
        <v>27</v>
      </c>
      <c r="K16" s="287">
        <f t="shared" si="9"/>
        <v>890</v>
      </c>
      <c r="L16" s="287">
        <f t="shared" si="9"/>
        <v>1204.3333333333333</v>
      </c>
      <c r="M16" s="287" t="e">
        <f t="shared" si="9"/>
        <v>#DIV/0!</v>
      </c>
      <c r="N16" s="287" t="e">
        <f t="shared" si="9"/>
        <v>#DIV/0!</v>
      </c>
      <c r="O16" s="287" t="e">
        <f t="shared" si="9"/>
        <v>#DIV/0!</v>
      </c>
      <c r="P16" s="287">
        <f t="shared" si="9"/>
        <v>157</v>
      </c>
      <c r="Q16" s="287">
        <f t="shared" si="9"/>
        <v>689</v>
      </c>
      <c r="R16" s="287">
        <f t="shared" si="9"/>
        <v>20.352941176470587</v>
      </c>
      <c r="S16" s="287">
        <f t="shared" si="9"/>
        <v>17.642857142857142</v>
      </c>
      <c r="T16" s="287">
        <f t="shared" si="9"/>
        <v>19.129032258064516</v>
      </c>
      <c r="U16" s="287">
        <f t="shared" si="9"/>
        <v>197.32608695652175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</sheetData>
  <pageMargins left="0.7" right="0.7" top="0.75" bottom="0.75" header="0.3" footer="0.3"/>
  <pageSetup paperSize="5" orientation="landscape" r:id="rId1"/>
  <ignoredErrors>
    <ignoredError sqref="B7:U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18"/>
  <sheetViews>
    <sheetView tabSelected="1" zoomScaleNormal="100"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48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41" t="s">
        <v>43</v>
      </c>
      <c r="B3" s="82" t="s">
        <v>9</v>
      </c>
      <c r="C3" s="83" t="s">
        <v>10</v>
      </c>
      <c r="D3" s="84" t="s">
        <v>4</v>
      </c>
      <c r="E3" s="127" t="s">
        <v>11</v>
      </c>
      <c r="F3" s="128" t="s">
        <v>12</v>
      </c>
      <c r="G3" s="145" t="s">
        <v>4</v>
      </c>
      <c r="H3" s="82" t="s">
        <v>13</v>
      </c>
      <c r="I3" s="83" t="s">
        <v>14</v>
      </c>
      <c r="J3" s="84" t="s">
        <v>4</v>
      </c>
      <c r="K3" s="357" t="s">
        <v>15</v>
      </c>
      <c r="L3" s="357" t="s">
        <v>16</v>
      </c>
      <c r="M3" s="82" t="s">
        <v>17</v>
      </c>
      <c r="N3" s="83" t="s">
        <v>18</v>
      </c>
      <c r="O3" s="84" t="s">
        <v>4</v>
      </c>
      <c r="P3" s="357" t="s">
        <v>19</v>
      </c>
      <c r="Q3" s="357" t="s">
        <v>20</v>
      </c>
      <c r="R3" s="82" t="s">
        <v>21</v>
      </c>
      <c r="S3" s="83" t="s">
        <v>22</v>
      </c>
      <c r="T3" s="84" t="s">
        <v>4</v>
      </c>
      <c r="U3" s="97" t="s">
        <v>25</v>
      </c>
      <c r="V3" s="3"/>
    </row>
    <row r="4" spans="1:22" ht="25.5" customHeight="1" thickBot="1" x14ac:dyDescent="0.2">
      <c r="A4" s="70" t="s">
        <v>23</v>
      </c>
      <c r="B4" s="85">
        <v>21</v>
      </c>
      <c r="C4" s="65">
        <v>21</v>
      </c>
      <c r="D4" s="32">
        <f>SUM(B4:C4)</f>
        <v>42</v>
      </c>
      <c r="E4" s="356">
        <v>18</v>
      </c>
      <c r="F4" s="355">
        <v>21</v>
      </c>
      <c r="G4" s="61">
        <f t="shared" ref="G4" si="0">SUM(E4:F4)</f>
        <v>39</v>
      </c>
      <c r="H4" s="85">
        <v>18</v>
      </c>
      <c r="I4" s="65">
        <v>18</v>
      </c>
      <c r="J4" s="32">
        <f>SUM(H4:I4)</f>
        <v>36</v>
      </c>
      <c r="K4" s="34">
        <v>21</v>
      </c>
      <c r="L4" s="34">
        <v>21</v>
      </c>
      <c r="M4" s="85">
        <v>21</v>
      </c>
      <c r="N4" s="65">
        <v>21</v>
      </c>
      <c r="O4" s="32">
        <f>SUM(M4:N4)</f>
        <v>42</v>
      </c>
      <c r="P4" s="34">
        <v>15</v>
      </c>
      <c r="Q4" s="34">
        <v>15</v>
      </c>
      <c r="R4" s="85">
        <v>18</v>
      </c>
      <c r="S4" s="65">
        <v>18</v>
      </c>
      <c r="T4" s="32">
        <f>SUM(R4:S4)</f>
        <v>36</v>
      </c>
      <c r="U4" s="153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6">
        <v>0</v>
      </c>
      <c r="C5" s="2">
        <v>0</v>
      </c>
      <c r="D5" s="32">
        <f>B5+C5</f>
        <v>0</v>
      </c>
      <c r="E5" s="10">
        <v>0</v>
      </c>
      <c r="F5" s="1">
        <v>0</v>
      </c>
      <c r="G5" s="33">
        <f>SUM(E5:F5)</f>
        <v>0</v>
      </c>
      <c r="H5" s="6">
        <v>3</v>
      </c>
      <c r="I5" s="2">
        <v>4</v>
      </c>
      <c r="J5" s="32">
        <f>H5+I5</f>
        <v>7</v>
      </c>
      <c r="K5" s="18">
        <v>0</v>
      </c>
      <c r="L5" s="18">
        <v>2</v>
      </c>
      <c r="M5" s="6">
        <v>0</v>
      </c>
      <c r="N5" s="2">
        <v>0</v>
      </c>
      <c r="O5" s="32">
        <v>0</v>
      </c>
      <c r="P5" s="18">
        <v>1</v>
      </c>
      <c r="Q5" s="18">
        <v>1</v>
      </c>
      <c r="R5" s="6">
        <v>19</v>
      </c>
      <c r="S5" s="2">
        <v>13</v>
      </c>
      <c r="T5" s="32">
        <f>R5+S5</f>
        <v>32</v>
      </c>
      <c r="U5" s="153">
        <f>SUM(B5,C5,E5,F5,H5,I5,K5,L5,M5,N5,P5,Q5,R5,S5)</f>
        <v>43</v>
      </c>
      <c r="V5" s="3"/>
    </row>
    <row r="6" spans="1:22" ht="25.5" customHeight="1" x14ac:dyDescent="0.15">
      <c r="A6" s="21" t="s">
        <v>0</v>
      </c>
      <c r="B6" s="6">
        <v>1</v>
      </c>
      <c r="C6" s="2">
        <v>0</v>
      </c>
      <c r="D6" s="32">
        <f>B6+C6</f>
        <v>1</v>
      </c>
      <c r="E6" s="10">
        <v>0</v>
      </c>
      <c r="F6" s="1">
        <v>1</v>
      </c>
      <c r="G6" s="33">
        <f>SUM(E6:F6)</f>
        <v>1</v>
      </c>
      <c r="H6" s="6">
        <v>1</v>
      </c>
      <c r="I6" s="2">
        <v>0</v>
      </c>
      <c r="J6" s="32">
        <f>H6+I6</f>
        <v>1</v>
      </c>
      <c r="K6" s="18">
        <v>2</v>
      </c>
      <c r="L6" s="18">
        <v>2</v>
      </c>
      <c r="M6" s="6">
        <v>1</v>
      </c>
      <c r="N6" s="2">
        <v>0</v>
      </c>
      <c r="O6" s="32">
        <f>SUM(M6:N6)</f>
        <v>1</v>
      </c>
      <c r="P6" s="18">
        <v>0</v>
      </c>
      <c r="Q6" s="18">
        <v>0</v>
      </c>
      <c r="R6" s="6">
        <v>0</v>
      </c>
      <c r="S6" s="2">
        <v>0</v>
      </c>
      <c r="T6" s="32">
        <f>R6+S6</f>
        <v>0</v>
      </c>
      <c r="U6" s="353">
        <f>SUM(B6,C6,E6,F6,H6,I6,K6,L6,M6,N6,P6,Q6,R6,S6)</f>
        <v>8</v>
      </c>
      <c r="V6" s="3"/>
    </row>
    <row r="7" spans="1:22" ht="25.5" customHeight="1" thickBot="1" x14ac:dyDescent="0.2">
      <c r="A7" s="35" t="s">
        <v>7</v>
      </c>
      <c r="B7" s="85">
        <f>SUM(B5:B6)</f>
        <v>1</v>
      </c>
      <c r="C7" s="65">
        <f t="shared" ref="C7:S7" si="1">SUM(C5:C6)</f>
        <v>0</v>
      </c>
      <c r="D7" s="32">
        <f t="shared" si="1"/>
        <v>1</v>
      </c>
      <c r="E7" s="356">
        <f t="shared" si="1"/>
        <v>0</v>
      </c>
      <c r="F7" s="355">
        <f t="shared" si="1"/>
        <v>1</v>
      </c>
      <c r="G7" s="61">
        <f t="shared" si="1"/>
        <v>1</v>
      </c>
      <c r="H7" s="85">
        <f t="shared" si="1"/>
        <v>4</v>
      </c>
      <c r="I7" s="65">
        <f t="shared" si="1"/>
        <v>4</v>
      </c>
      <c r="J7" s="32">
        <f t="shared" si="1"/>
        <v>8</v>
      </c>
      <c r="K7" s="34">
        <f t="shared" si="1"/>
        <v>2</v>
      </c>
      <c r="L7" s="34">
        <f t="shared" si="1"/>
        <v>4</v>
      </c>
      <c r="M7" s="85">
        <f t="shared" si="1"/>
        <v>1</v>
      </c>
      <c r="N7" s="65">
        <f t="shared" si="1"/>
        <v>0</v>
      </c>
      <c r="O7" s="32">
        <f t="shared" si="1"/>
        <v>1</v>
      </c>
      <c r="P7" s="34">
        <f t="shared" si="1"/>
        <v>1</v>
      </c>
      <c r="Q7" s="34">
        <f t="shared" si="1"/>
        <v>1</v>
      </c>
      <c r="R7" s="85">
        <f t="shared" si="1"/>
        <v>19</v>
      </c>
      <c r="S7" s="65">
        <f t="shared" si="1"/>
        <v>13</v>
      </c>
      <c r="T7" s="32">
        <f t="shared" ref="T7:U7" si="2">SUM(T5:T6)</f>
        <v>32</v>
      </c>
      <c r="U7" s="354">
        <f t="shared" si="2"/>
        <v>51</v>
      </c>
      <c r="V7" s="3"/>
    </row>
    <row r="8" spans="1:22" ht="25.5" customHeight="1" thickTop="1" x14ac:dyDescent="0.25">
      <c r="A8" s="68" t="s">
        <v>27</v>
      </c>
      <c r="B8" s="6">
        <v>2</v>
      </c>
      <c r="C8" s="2">
        <v>0</v>
      </c>
      <c r="D8" s="32">
        <f t="shared" ref="D8:D9" si="3">B8+C8</f>
        <v>2</v>
      </c>
      <c r="E8" s="10">
        <v>0</v>
      </c>
      <c r="F8" s="1">
        <v>1</v>
      </c>
      <c r="G8" s="33">
        <f>SUM(E8:F8)</f>
        <v>1</v>
      </c>
      <c r="H8" s="6">
        <v>2</v>
      </c>
      <c r="I8" s="2">
        <v>5</v>
      </c>
      <c r="J8" s="32">
        <f t="shared" ref="J8:J12" si="4">H8+I8</f>
        <v>7</v>
      </c>
      <c r="K8" s="18">
        <v>0</v>
      </c>
      <c r="L8" s="18">
        <v>2</v>
      </c>
      <c r="M8" s="6">
        <v>0</v>
      </c>
      <c r="N8" s="2">
        <v>1</v>
      </c>
      <c r="O8" s="32">
        <f t="shared" ref="O8:O12" si="5">M8+N8</f>
        <v>1</v>
      </c>
      <c r="P8" s="18">
        <v>2</v>
      </c>
      <c r="Q8" s="18">
        <v>2</v>
      </c>
      <c r="R8" s="6">
        <v>18</v>
      </c>
      <c r="S8" s="2">
        <v>11</v>
      </c>
      <c r="T8" s="32">
        <f t="shared" ref="T8:T12" si="6">R8+S8</f>
        <v>29</v>
      </c>
      <c r="U8" s="153">
        <f>SUM(B8,C8,E8,F8,H8,I8,K8,L8,M8,N8,P8,Q8,R8,S8)</f>
        <v>46</v>
      </c>
      <c r="V8" s="3"/>
    </row>
    <row r="9" spans="1:22" ht="25.5" customHeight="1" x14ac:dyDescent="0.15">
      <c r="A9" s="22" t="s">
        <v>5</v>
      </c>
      <c r="B9" s="6">
        <v>0</v>
      </c>
      <c r="C9" s="2">
        <v>0</v>
      </c>
      <c r="D9" s="32">
        <f t="shared" si="3"/>
        <v>0</v>
      </c>
      <c r="E9" s="10">
        <v>0</v>
      </c>
      <c r="F9" s="1">
        <v>0</v>
      </c>
      <c r="G9" s="33">
        <f>SUM(E9:F9)</f>
        <v>0</v>
      </c>
      <c r="H9" s="6">
        <v>1</v>
      </c>
      <c r="I9" s="2">
        <v>2</v>
      </c>
      <c r="J9" s="32">
        <f t="shared" si="4"/>
        <v>3</v>
      </c>
      <c r="K9" s="18">
        <v>0</v>
      </c>
      <c r="L9" s="18">
        <v>1</v>
      </c>
      <c r="M9" s="6">
        <v>0</v>
      </c>
      <c r="N9" s="2">
        <v>0</v>
      </c>
      <c r="O9" s="32">
        <f t="shared" si="5"/>
        <v>0</v>
      </c>
      <c r="P9" s="18">
        <v>0</v>
      </c>
      <c r="Q9" s="18">
        <v>1</v>
      </c>
      <c r="R9" s="6">
        <v>2</v>
      </c>
      <c r="S9" s="2">
        <v>1</v>
      </c>
      <c r="T9" s="32">
        <f t="shared" si="6"/>
        <v>3</v>
      </c>
      <c r="U9" s="353">
        <f>SUM(B9,C9,E9,F9,H9,I9,K9,L9,M9,N9,P9,Q9,R9,S9)</f>
        <v>8</v>
      </c>
      <c r="V9" s="3"/>
    </row>
    <row r="10" spans="1:22" ht="25.5" customHeight="1" x14ac:dyDescent="0.15">
      <c r="A10" s="69" t="s">
        <v>1</v>
      </c>
      <c r="B10" s="6">
        <v>0</v>
      </c>
      <c r="C10" s="2">
        <v>0</v>
      </c>
      <c r="D10" s="32">
        <v>0</v>
      </c>
      <c r="E10" s="10">
        <v>0</v>
      </c>
      <c r="F10" s="1">
        <v>0</v>
      </c>
      <c r="G10" s="33">
        <v>0</v>
      </c>
      <c r="H10" s="6">
        <v>0</v>
      </c>
      <c r="I10" s="2">
        <v>0</v>
      </c>
      <c r="J10" s="32">
        <f t="shared" si="4"/>
        <v>0</v>
      </c>
      <c r="K10" s="18">
        <v>0</v>
      </c>
      <c r="L10" s="18">
        <v>0</v>
      </c>
      <c r="M10" s="6">
        <v>0</v>
      </c>
      <c r="N10" s="2">
        <v>0</v>
      </c>
      <c r="O10" s="32">
        <f>SUM(M10:N10)</f>
        <v>0</v>
      </c>
      <c r="P10" s="18">
        <v>0</v>
      </c>
      <c r="Q10" s="18">
        <v>0</v>
      </c>
      <c r="R10" s="6">
        <v>0</v>
      </c>
      <c r="S10" s="2">
        <v>0</v>
      </c>
      <c r="T10" s="32">
        <f t="shared" si="6"/>
        <v>0</v>
      </c>
      <c r="U10" s="35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72">
        <f t="shared" ref="B11:S11" si="7">SUM(B8:B10)</f>
        <v>2</v>
      </c>
      <c r="C11" s="45">
        <f t="shared" si="7"/>
        <v>0</v>
      </c>
      <c r="D11" s="73">
        <f t="shared" si="7"/>
        <v>2</v>
      </c>
      <c r="E11" s="95">
        <f t="shared" si="7"/>
        <v>0</v>
      </c>
      <c r="F11" s="46">
        <f t="shared" si="7"/>
        <v>1</v>
      </c>
      <c r="G11" s="33">
        <f t="shared" si="7"/>
        <v>1</v>
      </c>
      <c r="H11" s="72">
        <f t="shared" si="7"/>
        <v>3</v>
      </c>
      <c r="I11" s="45">
        <f t="shared" si="7"/>
        <v>7</v>
      </c>
      <c r="J11" s="73">
        <f t="shared" si="7"/>
        <v>10</v>
      </c>
      <c r="K11" s="94">
        <f t="shared" si="7"/>
        <v>0</v>
      </c>
      <c r="L11" s="94">
        <f t="shared" si="7"/>
        <v>3</v>
      </c>
      <c r="M11" s="72">
        <f t="shared" si="7"/>
        <v>0</v>
      </c>
      <c r="N11" s="45">
        <f t="shared" si="7"/>
        <v>1</v>
      </c>
      <c r="O11" s="73">
        <f t="shared" si="7"/>
        <v>1</v>
      </c>
      <c r="P11" s="94">
        <f t="shared" si="7"/>
        <v>2</v>
      </c>
      <c r="Q11" s="94">
        <f t="shared" si="7"/>
        <v>3</v>
      </c>
      <c r="R11" s="72">
        <f t="shared" si="7"/>
        <v>20</v>
      </c>
      <c r="S11" s="45">
        <f t="shared" si="7"/>
        <v>12</v>
      </c>
      <c r="T11" s="73">
        <f t="shared" ref="T11:U11" si="8">SUM(T8+T9)</f>
        <v>32</v>
      </c>
      <c r="U11" s="139">
        <f t="shared" si="8"/>
        <v>54</v>
      </c>
      <c r="V11" s="3"/>
    </row>
    <row r="12" spans="1:22" ht="25.5" customHeight="1" x14ac:dyDescent="0.15">
      <c r="A12" s="21" t="s">
        <v>8</v>
      </c>
      <c r="B12" s="6">
        <v>447</v>
      </c>
      <c r="C12" s="2">
        <v>476</v>
      </c>
      <c r="D12" s="32">
        <f>SUM(B12:C12)</f>
        <v>923</v>
      </c>
      <c r="E12" s="10">
        <v>504</v>
      </c>
      <c r="F12" s="1">
        <v>559</v>
      </c>
      <c r="G12" s="33">
        <f>SUM(E12:F12)</f>
        <v>1063</v>
      </c>
      <c r="H12" s="6">
        <v>452</v>
      </c>
      <c r="I12" s="2">
        <v>462</v>
      </c>
      <c r="J12" s="32">
        <f t="shared" si="4"/>
        <v>914</v>
      </c>
      <c r="K12" s="18">
        <v>555</v>
      </c>
      <c r="L12" s="18">
        <v>531</v>
      </c>
      <c r="M12" s="6">
        <v>544</v>
      </c>
      <c r="N12" s="2">
        <v>536</v>
      </c>
      <c r="O12" s="32">
        <f t="shared" si="5"/>
        <v>1080</v>
      </c>
      <c r="P12" s="18">
        <v>353</v>
      </c>
      <c r="Q12" s="18">
        <v>354</v>
      </c>
      <c r="R12" s="6">
        <v>423</v>
      </c>
      <c r="S12" s="2">
        <v>470</v>
      </c>
      <c r="T12" s="32">
        <f t="shared" si="6"/>
        <v>893</v>
      </c>
      <c r="U12" s="353">
        <f>SUM(B12,C12,E12,F12,H12,I12,K12,L12,M12,N12,P12,Q12,R12,S12)</f>
        <v>6666</v>
      </c>
      <c r="V12" s="3"/>
    </row>
    <row r="13" spans="1:22" ht="42.75" customHeight="1" x14ac:dyDescent="0.15">
      <c r="A13" s="21" t="s">
        <v>28</v>
      </c>
      <c r="B13" s="47">
        <f>B12/28</f>
        <v>15.964285714285714</v>
      </c>
      <c r="C13" s="48">
        <f>C12/28</f>
        <v>17</v>
      </c>
      <c r="D13" s="49">
        <f>D12/28</f>
        <v>32.964285714285715</v>
      </c>
      <c r="E13" s="50">
        <f t="shared" ref="E13:U13" si="9">E12/28</f>
        <v>18</v>
      </c>
      <c r="F13" s="51">
        <f t="shared" si="9"/>
        <v>19.964285714285715</v>
      </c>
      <c r="G13" s="52">
        <f t="shared" si="9"/>
        <v>37.964285714285715</v>
      </c>
      <c r="H13" s="47">
        <f t="shared" si="9"/>
        <v>16.142857142857142</v>
      </c>
      <c r="I13" s="48">
        <f t="shared" si="9"/>
        <v>16.5</v>
      </c>
      <c r="J13" s="49">
        <f t="shared" si="9"/>
        <v>32.642857142857146</v>
      </c>
      <c r="K13" s="53">
        <f t="shared" si="9"/>
        <v>19.821428571428573</v>
      </c>
      <c r="L13" s="53">
        <f t="shared" si="9"/>
        <v>18.964285714285715</v>
      </c>
      <c r="M13" s="47">
        <f t="shared" si="9"/>
        <v>19.428571428571427</v>
      </c>
      <c r="N13" s="48">
        <f t="shared" si="9"/>
        <v>19.142857142857142</v>
      </c>
      <c r="O13" s="49">
        <f t="shared" si="9"/>
        <v>38.571428571428569</v>
      </c>
      <c r="P13" s="53">
        <f t="shared" si="9"/>
        <v>12.607142857142858</v>
      </c>
      <c r="Q13" s="53">
        <f t="shared" si="9"/>
        <v>12.642857142857142</v>
      </c>
      <c r="R13" s="47">
        <f t="shared" si="9"/>
        <v>15.107142857142858</v>
      </c>
      <c r="S13" s="48">
        <f t="shared" si="9"/>
        <v>16.785714285714285</v>
      </c>
      <c r="T13" s="49">
        <f t="shared" si="9"/>
        <v>31.892857142857142</v>
      </c>
      <c r="U13" s="125">
        <f t="shared" si="9"/>
        <v>238.07142857142858</v>
      </c>
      <c r="V13" s="3"/>
    </row>
    <row r="14" spans="1:22" ht="34.5" customHeight="1" x14ac:dyDescent="0.15">
      <c r="A14" s="21" t="s">
        <v>24</v>
      </c>
      <c r="B14" s="54">
        <f t="shared" ref="B14:U14" si="10">(B12*100)/(B4*28)</f>
        <v>76.020408163265301</v>
      </c>
      <c r="C14" s="55">
        <f t="shared" si="10"/>
        <v>80.952380952380949</v>
      </c>
      <c r="D14" s="56">
        <f t="shared" si="10"/>
        <v>78.486394557823132</v>
      </c>
      <c r="E14" s="86">
        <f t="shared" si="10"/>
        <v>100</v>
      </c>
      <c r="F14" s="64">
        <f t="shared" si="10"/>
        <v>95.068027210884352</v>
      </c>
      <c r="G14" s="87">
        <f t="shared" si="10"/>
        <v>97.34432234432235</v>
      </c>
      <c r="H14" s="54">
        <f t="shared" si="10"/>
        <v>89.682539682539684</v>
      </c>
      <c r="I14" s="55">
        <f t="shared" si="10"/>
        <v>91.666666666666671</v>
      </c>
      <c r="J14" s="56">
        <f t="shared" si="10"/>
        <v>90.674603174603178</v>
      </c>
      <c r="K14" s="57">
        <f t="shared" si="10"/>
        <v>94.387755102040813</v>
      </c>
      <c r="L14" s="57">
        <f t="shared" si="10"/>
        <v>90.306122448979593</v>
      </c>
      <c r="M14" s="54">
        <f t="shared" si="10"/>
        <v>92.517006802721085</v>
      </c>
      <c r="N14" s="55">
        <f t="shared" si="10"/>
        <v>91.156462585034021</v>
      </c>
      <c r="O14" s="56">
        <f t="shared" si="10"/>
        <v>91.836734693877546</v>
      </c>
      <c r="P14" s="57">
        <f t="shared" si="10"/>
        <v>84.047619047619051</v>
      </c>
      <c r="Q14" s="57">
        <f t="shared" si="10"/>
        <v>84.285714285714292</v>
      </c>
      <c r="R14" s="54">
        <f t="shared" si="10"/>
        <v>83.928571428571431</v>
      </c>
      <c r="S14" s="55">
        <f t="shared" si="10"/>
        <v>93.253968253968253</v>
      </c>
      <c r="T14" s="56">
        <f t="shared" si="10"/>
        <v>88.591269841269835</v>
      </c>
      <c r="U14" s="140">
        <f t="shared" si="10"/>
        <v>89.165329052969497</v>
      </c>
      <c r="V14" s="3"/>
    </row>
    <row r="15" spans="1:22" ht="25.5" customHeight="1" x14ac:dyDescent="0.15">
      <c r="A15" s="21" t="s">
        <v>2</v>
      </c>
      <c r="B15" s="7">
        <v>1194</v>
      </c>
      <c r="C15" s="58">
        <v>0</v>
      </c>
      <c r="D15" s="32">
        <f>B15+C15</f>
        <v>1194</v>
      </c>
      <c r="E15" s="59">
        <v>0</v>
      </c>
      <c r="F15" s="60">
        <v>467</v>
      </c>
      <c r="G15" s="61">
        <v>0</v>
      </c>
      <c r="H15" s="7">
        <v>65</v>
      </c>
      <c r="I15" s="58">
        <v>321</v>
      </c>
      <c r="J15" s="32">
        <f>H15+I15</f>
        <v>386</v>
      </c>
      <c r="K15" s="19">
        <v>0</v>
      </c>
      <c r="L15" s="19">
        <v>2</v>
      </c>
      <c r="M15" s="7">
        <v>0</v>
      </c>
      <c r="N15" s="58">
        <v>554</v>
      </c>
      <c r="O15" s="32">
        <f>M15+N15</f>
        <v>554</v>
      </c>
      <c r="P15" s="19">
        <v>507</v>
      </c>
      <c r="Q15" s="19">
        <v>1119</v>
      </c>
      <c r="R15" s="7">
        <v>397</v>
      </c>
      <c r="S15" s="58">
        <v>645</v>
      </c>
      <c r="T15" s="32">
        <f>R15+S15</f>
        <v>1042</v>
      </c>
      <c r="U15" s="353">
        <f>SUM(B15,C15,E15,F15,H15,I15,K15,L15,M15,N15,P15,Q15,R15,S15)</f>
        <v>5271</v>
      </c>
      <c r="V15" s="3"/>
    </row>
    <row r="16" spans="1:22" ht="36.75" customHeight="1" thickBot="1" x14ac:dyDescent="0.2">
      <c r="A16" s="62" t="s">
        <v>3</v>
      </c>
      <c r="B16" s="63">
        <f t="shared" ref="B16:G16" si="11">B15/B8</f>
        <v>597</v>
      </c>
      <c r="C16" s="63" t="e">
        <f t="shared" ref="C16" si="12">C15/C8</f>
        <v>#DIV/0!</v>
      </c>
      <c r="D16" s="63">
        <f t="shared" ref="D16" si="13">D15/D8</f>
        <v>597</v>
      </c>
      <c r="E16" s="63" t="e">
        <f t="shared" ref="E16" si="14">E15/E8</f>
        <v>#DIV/0!</v>
      </c>
      <c r="F16" s="63">
        <f t="shared" ref="F16" si="15">F15/F8</f>
        <v>467</v>
      </c>
      <c r="G16" s="63">
        <f t="shared" ref="G16" si="16">G15/G8</f>
        <v>0</v>
      </c>
      <c r="H16" s="63">
        <f t="shared" ref="H16" si="17">H15/H8</f>
        <v>32.5</v>
      </c>
      <c r="I16" s="63">
        <f t="shared" ref="I16" si="18">I15/I8</f>
        <v>64.2</v>
      </c>
      <c r="J16" s="63">
        <f t="shared" ref="J16" si="19">J15/J8</f>
        <v>55.142857142857146</v>
      </c>
      <c r="K16" s="63" t="e">
        <f t="shared" ref="K16" si="20">K15/K8</f>
        <v>#DIV/0!</v>
      </c>
      <c r="L16" s="63">
        <f t="shared" ref="L16" si="21">L15/L8</f>
        <v>1</v>
      </c>
      <c r="M16" s="63" t="e">
        <f t="shared" ref="M16" si="22">M15/M8</f>
        <v>#DIV/0!</v>
      </c>
      <c r="N16" s="63">
        <f t="shared" ref="N16" si="23">N15/N8</f>
        <v>554</v>
      </c>
      <c r="O16" s="63">
        <f t="shared" ref="O16" si="24">O15/O8</f>
        <v>554</v>
      </c>
      <c r="P16" s="63">
        <f t="shared" ref="P16" si="25">P15/P8</f>
        <v>253.5</v>
      </c>
      <c r="Q16" s="63">
        <f t="shared" ref="Q16" si="26">Q15/Q8</f>
        <v>559.5</v>
      </c>
      <c r="R16" s="63">
        <f t="shared" ref="R16" si="27">R15/R8</f>
        <v>22.055555555555557</v>
      </c>
      <c r="S16" s="63">
        <f t="shared" ref="S16" si="28">S15/S8</f>
        <v>58.636363636363633</v>
      </c>
      <c r="T16" s="63">
        <f t="shared" ref="T16" si="29">T15/T8</f>
        <v>35.931034482758619</v>
      </c>
      <c r="U16" s="63">
        <f t="shared" ref="U16" si="30">U15/U8</f>
        <v>114.58695652173913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  <ignoredErrors>
    <ignoredError sqref="B7:C7 E7" formulaRange="1"/>
    <ignoredError sqref="D7 F7:U7" formula="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18"/>
  <sheetViews>
    <sheetView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48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41" t="s">
        <v>44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7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70" t="s">
        <v>23</v>
      </c>
      <c r="B4" s="340">
        <v>21</v>
      </c>
      <c r="C4" s="341">
        <v>21</v>
      </c>
      <c r="D4" s="28">
        <f>SUM(B4:C4)</f>
        <v>42</v>
      </c>
      <c r="E4" s="342">
        <v>18</v>
      </c>
      <c r="F4" s="67">
        <v>21</v>
      </c>
      <c r="G4" s="343">
        <f t="shared" ref="G4" si="0">SUM(E4:F4)</f>
        <v>39</v>
      </c>
      <c r="H4" s="340">
        <v>18</v>
      </c>
      <c r="I4" s="341">
        <v>18</v>
      </c>
      <c r="J4" s="28">
        <f>SUM(H4:I4)</f>
        <v>36</v>
      </c>
      <c r="K4" s="31">
        <v>21</v>
      </c>
      <c r="L4" s="31">
        <v>21</v>
      </c>
      <c r="M4" s="340">
        <v>21</v>
      </c>
      <c r="N4" s="341">
        <v>21</v>
      </c>
      <c r="O4" s="28">
        <f>SUM(M4:N4)</f>
        <v>42</v>
      </c>
      <c r="P4" s="31">
        <v>15</v>
      </c>
      <c r="Q4" s="31">
        <v>15</v>
      </c>
      <c r="R4" s="340">
        <v>18</v>
      </c>
      <c r="S4" s="341">
        <v>18</v>
      </c>
      <c r="T4" s="28">
        <f>SUM(R4:S4)</f>
        <v>36</v>
      </c>
      <c r="U4" s="31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6">
        <v>1</v>
      </c>
      <c r="C5" s="2">
        <v>0</v>
      </c>
      <c r="D5" s="32">
        <f>B5+C5</f>
        <v>1</v>
      </c>
      <c r="E5" s="10">
        <v>0</v>
      </c>
      <c r="F5" s="1">
        <v>0</v>
      </c>
      <c r="G5" s="33">
        <f>SUM(E5:F5)</f>
        <v>0</v>
      </c>
      <c r="H5" s="6">
        <v>4</v>
      </c>
      <c r="I5" s="2">
        <v>6</v>
      </c>
      <c r="J5" s="32">
        <f>H5+I5</f>
        <v>10</v>
      </c>
      <c r="K5" s="18">
        <v>0</v>
      </c>
      <c r="L5" s="18">
        <v>2</v>
      </c>
      <c r="M5" s="6">
        <v>0</v>
      </c>
      <c r="N5" s="2">
        <v>0</v>
      </c>
      <c r="O5" s="32">
        <v>0</v>
      </c>
      <c r="P5" s="18">
        <v>2</v>
      </c>
      <c r="Q5" s="18">
        <v>1</v>
      </c>
      <c r="R5" s="6">
        <v>15</v>
      </c>
      <c r="S5" s="2">
        <v>15</v>
      </c>
      <c r="T5" s="32">
        <f>R5+S5</f>
        <v>30</v>
      </c>
      <c r="U5" s="34">
        <f>SUM(B5,C5,E5,F5,H5,I5,K5,L5,M5,N5,P5,Q5,R5,S5)</f>
        <v>46</v>
      </c>
      <c r="V5" s="3"/>
    </row>
    <row r="6" spans="1:22" ht="25.5" customHeight="1" x14ac:dyDescent="0.15">
      <c r="A6" s="21" t="s">
        <v>0</v>
      </c>
      <c r="B6" s="6">
        <v>1</v>
      </c>
      <c r="C6" s="2">
        <v>1</v>
      </c>
      <c r="D6" s="32">
        <f>B6+C6</f>
        <v>2</v>
      </c>
      <c r="E6" s="10">
        <v>0</v>
      </c>
      <c r="F6" s="1">
        <v>1</v>
      </c>
      <c r="G6" s="33">
        <f>SUM(E6:F6)</f>
        <v>1</v>
      </c>
      <c r="H6" s="6">
        <v>0</v>
      </c>
      <c r="I6" s="2">
        <v>1</v>
      </c>
      <c r="J6" s="32">
        <f>H6+I6</f>
        <v>1</v>
      </c>
      <c r="K6" s="18">
        <v>0</v>
      </c>
      <c r="L6" s="18">
        <v>0</v>
      </c>
      <c r="M6" s="6">
        <v>0</v>
      </c>
      <c r="N6" s="2">
        <v>0</v>
      </c>
      <c r="O6" s="32">
        <f>M6+N6</f>
        <v>0</v>
      </c>
      <c r="P6" s="18">
        <v>0</v>
      </c>
      <c r="Q6" s="18">
        <v>0</v>
      </c>
      <c r="R6" s="6">
        <v>0</v>
      </c>
      <c r="S6" s="2">
        <v>0</v>
      </c>
      <c r="T6" s="32">
        <f>R6+S6</f>
        <v>0</v>
      </c>
      <c r="U6" s="34">
        <f>SUM(B6,C6,E6,F6,H6,I6,K6,L6,M6,N6,P6,Q6,R6,S6)</f>
        <v>4</v>
      </c>
      <c r="V6" s="3"/>
    </row>
    <row r="7" spans="1:22" ht="25.5" customHeight="1" thickBot="1" x14ac:dyDescent="0.2">
      <c r="A7" s="35" t="s">
        <v>7</v>
      </c>
      <c r="B7" s="85">
        <f>SUM(B5:B6)</f>
        <v>2</v>
      </c>
      <c r="C7" s="65">
        <f>SUM(C5:C6)</f>
        <v>1</v>
      </c>
      <c r="D7" s="32">
        <f>SUM(D5:D6)</f>
        <v>3</v>
      </c>
      <c r="E7" s="95">
        <f>SUM(E5:E6)</f>
        <v>0</v>
      </c>
      <c r="F7" s="46">
        <f>SUM(F5:F6)</f>
        <v>1</v>
      </c>
      <c r="G7" s="33">
        <f>SUM(E7:F7)</f>
        <v>1</v>
      </c>
      <c r="H7" s="72">
        <f>SUM(H5:H6)</f>
        <v>4</v>
      </c>
      <c r="I7" s="45">
        <f>SUM(I5:I6)</f>
        <v>7</v>
      </c>
      <c r="J7" s="32">
        <f t="shared" ref="J7:J12" si="1">H7+I7</f>
        <v>11</v>
      </c>
      <c r="K7" s="94">
        <f>SUM(K5:K6)</f>
        <v>0</v>
      </c>
      <c r="L7" s="94">
        <f>SUM(L5:L6)</f>
        <v>2</v>
      </c>
      <c r="M7" s="72">
        <f>SUM(M5:M6)</f>
        <v>0</v>
      </c>
      <c r="N7" s="45">
        <f>SUM(N5:N6)</f>
        <v>0</v>
      </c>
      <c r="O7" s="32">
        <f t="shared" ref="O7:U7" si="2">SUM(O5:O6)</f>
        <v>0</v>
      </c>
      <c r="P7" s="94">
        <f>SUM(P5:P6)</f>
        <v>2</v>
      </c>
      <c r="Q7" s="94">
        <f>SUM(Q5:Q6)</f>
        <v>1</v>
      </c>
      <c r="R7" s="72">
        <f>SUM(R5:R6)</f>
        <v>15</v>
      </c>
      <c r="S7" s="45">
        <f>SUM(S5:S6)</f>
        <v>15</v>
      </c>
      <c r="T7" s="32">
        <f t="shared" si="2"/>
        <v>30</v>
      </c>
      <c r="U7" s="34">
        <f t="shared" si="2"/>
        <v>50</v>
      </c>
      <c r="V7" s="3"/>
    </row>
    <row r="8" spans="1:22" ht="25.5" customHeight="1" thickTop="1" x14ac:dyDescent="0.2">
      <c r="A8" s="362" t="s">
        <v>52</v>
      </c>
      <c r="B8" s="6">
        <v>1</v>
      </c>
      <c r="C8" s="2">
        <v>0</v>
      </c>
      <c r="D8" s="32">
        <f t="shared" ref="D8:D9" si="3">B8+C8</f>
        <v>1</v>
      </c>
      <c r="E8" s="10">
        <v>0</v>
      </c>
      <c r="F8" s="1">
        <v>1</v>
      </c>
      <c r="G8" s="33">
        <f>SUM(E8:F8)</f>
        <v>1</v>
      </c>
      <c r="H8" s="6">
        <v>2</v>
      </c>
      <c r="I8" s="2">
        <v>5</v>
      </c>
      <c r="J8" s="32">
        <f t="shared" si="1"/>
        <v>7</v>
      </c>
      <c r="K8" s="18">
        <v>0</v>
      </c>
      <c r="L8" s="18">
        <v>3</v>
      </c>
      <c r="M8" s="6">
        <v>1</v>
      </c>
      <c r="N8" s="2">
        <v>0</v>
      </c>
      <c r="O8" s="32">
        <f t="shared" ref="O8:O12" si="4">M8+N8</f>
        <v>1</v>
      </c>
      <c r="P8" s="18">
        <v>1</v>
      </c>
      <c r="Q8" s="18">
        <v>1</v>
      </c>
      <c r="R8" s="6">
        <v>13</v>
      </c>
      <c r="S8" s="2">
        <v>17</v>
      </c>
      <c r="T8" s="32">
        <f t="shared" ref="T8:T12" si="5">R8+S8</f>
        <v>30</v>
      </c>
      <c r="U8" s="34">
        <f>SUM(B8,C8,E8,F8,H8,I8,K8,L8,M8,N8,P8,Q8,R8,S8)</f>
        <v>45</v>
      </c>
      <c r="V8" s="3"/>
    </row>
    <row r="9" spans="1:22" ht="25.5" customHeight="1" x14ac:dyDescent="0.15">
      <c r="A9" s="22" t="s">
        <v>5</v>
      </c>
      <c r="B9" s="6">
        <v>0</v>
      </c>
      <c r="C9" s="2">
        <v>1</v>
      </c>
      <c r="D9" s="32">
        <f t="shared" si="3"/>
        <v>1</v>
      </c>
      <c r="E9" s="10">
        <v>0</v>
      </c>
      <c r="F9" s="1">
        <v>0</v>
      </c>
      <c r="G9" s="33">
        <f>SUM(E9:F9)</f>
        <v>0</v>
      </c>
      <c r="H9" s="6">
        <v>1</v>
      </c>
      <c r="I9" s="2">
        <v>2</v>
      </c>
      <c r="J9" s="32">
        <f t="shared" si="1"/>
        <v>3</v>
      </c>
      <c r="K9" s="18">
        <v>0</v>
      </c>
      <c r="L9" s="18">
        <v>0</v>
      </c>
      <c r="M9" s="6">
        <v>0</v>
      </c>
      <c r="N9" s="2">
        <v>0</v>
      </c>
      <c r="O9" s="32">
        <f t="shared" si="4"/>
        <v>0</v>
      </c>
      <c r="P9" s="18">
        <v>0</v>
      </c>
      <c r="Q9" s="18">
        <v>0</v>
      </c>
      <c r="R9" s="6">
        <v>0</v>
      </c>
      <c r="S9" s="2">
        <v>0</v>
      </c>
      <c r="T9" s="32">
        <f t="shared" si="5"/>
        <v>0</v>
      </c>
      <c r="U9" s="34">
        <f>SUM(B9,C9,E9,F9,H9,I9,K9,L9,M9,N9,P9,Q9,R9,S9)</f>
        <v>4</v>
      </c>
      <c r="V9" s="3"/>
    </row>
    <row r="10" spans="1:22" ht="25.5" customHeight="1" x14ac:dyDescent="0.15">
      <c r="A10" s="69" t="s">
        <v>1</v>
      </c>
      <c r="B10" s="6">
        <v>1</v>
      </c>
      <c r="C10" s="2">
        <v>0</v>
      </c>
      <c r="D10" s="32">
        <v>0</v>
      </c>
      <c r="E10" s="10">
        <v>0</v>
      </c>
      <c r="F10" s="1">
        <v>0</v>
      </c>
      <c r="G10" s="33">
        <v>0</v>
      </c>
      <c r="H10" s="6">
        <v>0</v>
      </c>
      <c r="I10" s="2">
        <v>0</v>
      </c>
      <c r="J10" s="32">
        <f>SUM(H10:I10)</f>
        <v>0</v>
      </c>
      <c r="K10" s="18">
        <f>SUM(H10:J10)</f>
        <v>0</v>
      </c>
      <c r="L10" s="18">
        <v>0</v>
      </c>
      <c r="M10" s="6">
        <v>0</v>
      </c>
      <c r="N10" s="2">
        <v>0</v>
      </c>
      <c r="O10" s="32">
        <f>SUM(M10:N10)</f>
        <v>0</v>
      </c>
      <c r="P10" s="18">
        <v>0</v>
      </c>
      <c r="Q10" s="18">
        <v>0</v>
      </c>
      <c r="R10" s="6">
        <v>0</v>
      </c>
      <c r="S10" s="2">
        <v>0</v>
      </c>
      <c r="T10" s="32">
        <f t="shared" si="5"/>
        <v>0</v>
      </c>
      <c r="U10" s="34">
        <f>SUM(B10,C10,E10,F10,H10,I10,K10,L10,M10,N10,P10,Q10,R10,S10)</f>
        <v>1</v>
      </c>
      <c r="V10" s="3"/>
    </row>
    <row r="11" spans="1:22" ht="25.5" customHeight="1" x14ac:dyDescent="0.15">
      <c r="A11" s="21" t="s">
        <v>6</v>
      </c>
      <c r="B11" s="72">
        <f>SUM(B8:B9)</f>
        <v>1</v>
      </c>
      <c r="C11" s="45">
        <f t="shared" ref="C11:U11" si="6">SUM(C8:C9)</f>
        <v>1</v>
      </c>
      <c r="D11" s="73">
        <f t="shared" si="6"/>
        <v>2</v>
      </c>
      <c r="E11" s="95">
        <f t="shared" si="6"/>
        <v>0</v>
      </c>
      <c r="F11" s="46">
        <f t="shared" si="6"/>
        <v>1</v>
      </c>
      <c r="G11" s="33">
        <f t="shared" si="6"/>
        <v>1</v>
      </c>
      <c r="H11" s="72">
        <f t="shared" si="6"/>
        <v>3</v>
      </c>
      <c r="I11" s="45">
        <f t="shared" si="6"/>
        <v>7</v>
      </c>
      <c r="J11" s="73">
        <f t="shared" si="6"/>
        <v>10</v>
      </c>
      <c r="K11" s="94">
        <f t="shared" si="6"/>
        <v>0</v>
      </c>
      <c r="L11" s="94">
        <f t="shared" si="6"/>
        <v>3</v>
      </c>
      <c r="M11" s="72">
        <f t="shared" si="6"/>
        <v>1</v>
      </c>
      <c r="N11" s="45">
        <f t="shared" si="6"/>
        <v>0</v>
      </c>
      <c r="O11" s="73">
        <f t="shared" si="6"/>
        <v>1</v>
      </c>
      <c r="P11" s="94">
        <f t="shared" si="6"/>
        <v>1</v>
      </c>
      <c r="Q11" s="94">
        <f t="shared" si="6"/>
        <v>1</v>
      </c>
      <c r="R11" s="72">
        <f t="shared" si="6"/>
        <v>13</v>
      </c>
      <c r="S11" s="45">
        <f t="shared" si="6"/>
        <v>17</v>
      </c>
      <c r="T11" s="73">
        <f t="shared" si="6"/>
        <v>30</v>
      </c>
      <c r="U11" s="34">
        <f t="shared" si="6"/>
        <v>49</v>
      </c>
      <c r="V11" s="3"/>
    </row>
    <row r="12" spans="1:22" ht="25.5" customHeight="1" x14ac:dyDescent="0.15">
      <c r="A12" s="21" t="s">
        <v>8</v>
      </c>
      <c r="B12" s="6">
        <v>456</v>
      </c>
      <c r="C12" s="2">
        <v>472</v>
      </c>
      <c r="D12" s="32">
        <f>SUM(B12:C12)</f>
        <v>928</v>
      </c>
      <c r="E12" s="10">
        <v>504</v>
      </c>
      <c r="F12" s="1">
        <v>559</v>
      </c>
      <c r="G12" s="33">
        <f>SUM(E12:F12)</f>
        <v>1063</v>
      </c>
      <c r="H12" s="6">
        <v>463</v>
      </c>
      <c r="I12" s="2">
        <v>458</v>
      </c>
      <c r="J12" s="32">
        <f t="shared" si="1"/>
        <v>921</v>
      </c>
      <c r="K12" s="18">
        <v>560</v>
      </c>
      <c r="L12" s="18">
        <v>531</v>
      </c>
      <c r="M12" s="6">
        <v>541</v>
      </c>
      <c r="N12" s="2">
        <v>532</v>
      </c>
      <c r="O12" s="32">
        <f t="shared" si="4"/>
        <v>1073</v>
      </c>
      <c r="P12" s="18">
        <v>369</v>
      </c>
      <c r="Q12" s="18">
        <v>339</v>
      </c>
      <c r="R12" s="6">
        <v>468</v>
      </c>
      <c r="S12" s="2">
        <v>449</v>
      </c>
      <c r="T12" s="32">
        <f t="shared" si="5"/>
        <v>917</v>
      </c>
      <c r="U12" s="34">
        <f>SUM(B12,C12,E12,F12,H12,I12,K12,L12,M12,N12,P12,Q12,R12,S12)</f>
        <v>6701</v>
      </c>
      <c r="V12" s="3"/>
    </row>
    <row r="13" spans="1:22" ht="32.25" customHeight="1" x14ac:dyDescent="0.15">
      <c r="A13" s="21" t="s">
        <v>28</v>
      </c>
      <c r="B13" s="47">
        <f>B12/28</f>
        <v>16.285714285714285</v>
      </c>
      <c r="C13" s="48">
        <f>C12/28</f>
        <v>16.857142857142858</v>
      </c>
      <c r="D13" s="49">
        <f>D12/28</f>
        <v>33.142857142857146</v>
      </c>
      <c r="E13" s="50">
        <f t="shared" ref="E13:U13" si="7">E12/28</f>
        <v>18</v>
      </c>
      <c r="F13" s="51">
        <f t="shared" si="7"/>
        <v>19.964285714285715</v>
      </c>
      <c r="G13" s="52">
        <f t="shared" si="7"/>
        <v>37.964285714285715</v>
      </c>
      <c r="H13" s="47">
        <f t="shared" si="7"/>
        <v>16.535714285714285</v>
      </c>
      <c r="I13" s="48">
        <f t="shared" si="7"/>
        <v>16.357142857142858</v>
      </c>
      <c r="J13" s="49">
        <f t="shared" si="7"/>
        <v>32.892857142857146</v>
      </c>
      <c r="K13" s="53">
        <f t="shared" si="7"/>
        <v>20</v>
      </c>
      <c r="L13" s="53">
        <f t="shared" si="7"/>
        <v>18.964285714285715</v>
      </c>
      <c r="M13" s="47">
        <f t="shared" si="7"/>
        <v>19.321428571428573</v>
      </c>
      <c r="N13" s="48">
        <f t="shared" si="7"/>
        <v>19</v>
      </c>
      <c r="O13" s="49">
        <f t="shared" si="7"/>
        <v>38.321428571428569</v>
      </c>
      <c r="P13" s="53">
        <f t="shared" si="7"/>
        <v>13.178571428571429</v>
      </c>
      <c r="Q13" s="53">
        <f t="shared" si="7"/>
        <v>12.107142857142858</v>
      </c>
      <c r="R13" s="47">
        <f t="shared" si="7"/>
        <v>16.714285714285715</v>
      </c>
      <c r="S13" s="48">
        <f t="shared" si="7"/>
        <v>16.035714285714285</v>
      </c>
      <c r="T13" s="49">
        <f t="shared" si="7"/>
        <v>32.75</v>
      </c>
      <c r="U13" s="53">
        <f t="shared" si="7"/>
        <v>239.32142857142858</v>
      </c>
      <c r="V13" s="3"/>
    </row>
    <row r="14" spans="1:22" ht="34.5" customHeight="1" x14ac:dyDescent="0.15">
      <c r="A14" s="21" t="s">
        <v>24</v>
      </c>
      <c r="B14" s="54">
        <f t="shared" ref="B14:U14" si="8">(B12*100)/(B4*28)</f>
        <v>77.551020408163268</v>
      </c>
      <c r="C14" s="55">
        <f t="shared" si="8"/>
        <v>80.27210884353741</v>
      </c>
      <c r="D14" s="56">
        <f t="shared" si="8"/>
        <v>78.911564625850346</v>
      </c>
      <c r="E14" s="86">
        <f t="shared" si="8"/>
        <v>100</v>
      </c>
      <c r="F14" s="64">
        <f t="shared" si="8"/>
        <v>95.068027210884352</v>
      </c>
      <c r="G14" s="87">
        <f t="shared" si="8"/>
        <v>97.34432234432235</v>
      </c>
      <c r="H14" s="54">
        <f t="shared" si="8"/>
        <v>91.865079365079367</v>
      </c>
      <c r="I14" s="55">
        <f t="shared" si="8"/>
        <v>90.873015873015873</v>
      </c>
      <c r="J14" s="56">
        <f t="shared" si="8"/>
        <v>91.36904761904762</v>
      </c>
      <c r="K14" s="57">
        <f t="shared" si="8"/>
        <v>95.238095238095241</v>
      </c>
      <c r="L14" s="57">
        <f t="shared" si="8"/>
        <v>90.306122448979593</v>
      </c>
      <c r="M14" s="54">
        <f t="shared" si="8"/>
        <v>92.006802721088434</v>
      </c>
      <c r="N14" s="55">
        <f t="shared" si="8"/>
        <v>90.476190476190482</v>
      </c>
      <c r="O14" s="56">
        <f t="shared" si="8"/>
        <v>91.241496598639458</v>
      </c>
      <c r="P14" s="57">
        <f t="shared" si="8"/>
        <v>87.857142857142861</v>
      </c>
      <c r="Q14" s="57">
        <f t="shared" si="8"/>
        <v>80.714285714285708</v>
      </c>
      <c r="R14" s="54">
        <f t="shared" si="8"/>
        <v>92.857142857142861</v>
      </c>
      <c r="S14" s="55">
        <f t="shared" si="8"/>
        <v>89.087301587301582</v>
      </c>
      <c r="T14" s="56">
        <f t="shared" si="8"/>
        <v>90.972222222222229</v>
      </c>
      <c r="U14" s="57">
        <f t="shared" si="8"/>
        <v>89.63349384697699</v>
      </c>
      <c r="V14" s="3"/>
    </row>
    <row r="15" spans="1:22" ht="25.5" customHeight="1" x14ac:dyDescent="0.15">
      <c r="A15" s="21" t="s">
        <v>2</v>
      </c>
      <c r="B15" s="6">
        <v>1217</v>
      </c>
      <c r="C15" s="2">
        <v>0</v>
      </c>
      <c r="D15" s="32">
        <f>B15+C15</f>
        <v>1217</v>
      </c>
      <c r="E15" s="10">
        <v>0</v>
      </c>
      <c r="F15" s="1">
        <v>985</v>
      </c>
      <c r="G15" s="61">
        <v>0</v>
      </c>
      <c r="H15" s="7">
        <v>214</v>
      </c>
      <c r="I15" s="58">
        <v>256</v>
      </c>
      <c r="J15" s="32">
        <f>H15+I15</f>
        <v>470</v>
      </c>
      <c r="K15" s="19">
        <v>0</v>
      </c>
      <c r="L15" s="19">
        <v>409</v>
      </c>
      <c r="M15" s="7">
        <v>468</v>
      </c>
      <c r="N15" s="58">
        <v>0</v>
      </c>
      <c r="O15" s="32">
        <f>M15+N15</f>
        <v>468</v>
      </c>
      <c r="P15" s="19">
        <v>386</v>
      </c>
      <c r="Q15" s="19">
        <v>1809</v>
      </c>
      <c r="R15" s="7">
        <v>318</v>
      </c>
      <c r="S15" s="58">
        <v>637</v>
      </c>
      <c r="T15" s="32">
        <f>R15+S15</f>
        <v>955</v>
      </c>
      <c r="U15" s="34">
        <f>SUM(B15,C15,E15,F15,H15,I15,K15,L15,M15,N15,P15,Q15,R15,S15)</f>
        <v>6699</v>
      </c>
      <c r="V15" s="3"/>
    </row>
    <row r="16" spans="1:22" ht="36.75" customHeight="1" thickBot="1" x14ac:dyDescent="0.2">
      <c r="A16" s="62" t="s">
        <v>3</v>
      </c>
      <c r="B16" s="63">
        <f t="shared" ref="B16:G16" si="9">B15/B8</f>
        <v>1217</v>
      </c>
      <c r="C16" s="63" t="e">
        <f t="shared" ref="C16" si="10">C15/C8</f>
        <v>#DIV/0!</v>
      </c>
      <c r="D16" s="63">
        <f t="shared" ref="D16" si="11">D15/D8</f>
        <v>1217</v>
      </c>
      <c r="E16" s="63" t="e">
        <f t="shared" ref="E16" si="12">E15/E8</f>
        <v>#DIV/0!</v>
      </c>
      <c r="F16" s="63">
        <f t="shared" ref="F16" si="13">F15/F8</f>
        <v>985</v>
      </c>
      <c r="G16" s="63">
        <f t="shared" ref="G16" si="14">G15/G8</f>
        <v>0</v>
      </c>
      <c r="H16" s="63">
        <f t="shared" ref="H16" si="15">H15/H8</f>
        <v>107</v>
      </c>
      <c r="I16" s="63">
        <f t="shared" ref="I16" si="16">I15/I8</f>
        <v>51.2</v>
      </c>
      <c r="J16" s="63">
        <f t="shared" ref="J16" si="17">J15/J8</f>
        <v>67.142857142857139</v>
      </c>
      <c r="K16" s="63" t="e">
        <f t="shared" ref="K16" si="18">K15/K8</f>
        <v>#DIV/0!</v>
      </c>
      <c r="L16" s="63">
        <f t="shared" ref="L16" si="19">L15/L8</f>
        <v>136.33333333333334</v>
      </c>
      <c r="M16" s="63">
        <f t="shared" ref="M16" si="20">M15/M8</f>
        <v>468</v>
      </c>
      <c r="N16" s="63" t="e">
        <f t="shared" ref="N16" si="21">N15/N8</f>
        <v>#DIV/0!</v>
      </c>
      <c r="O16" s="63">
        <f t="shared" ref="O16" si="22">O15/O8</f>
        <v>468</v>
      </c>
      <c r="P16" s="63">
        <f t="shared" ref="P16" si="23">P15/P8</f>
        <v>386</v>
      </c>
      <c r="Q16" s="63">
        <f t="shared" ref="Q16" si="24">Q15/Q8</f>
        <v>1809</v>
      </c>
      <c r="R16" s="63">
        <f t="shared" ref="R16" si="25">R15/R8</f>
        <v>24.46153846153846</v>
      </c>
      <c r="S16" s="63">
        <f t="shared" ref="S16" si="26">S15/S8</f>
        <v>37.470588235294116</v>
      </c>
      <c r="T16" s="63">
        <f t="shared" ref="T16" si="27">T15/T8</f>
        <v>31.833333333333332</v>
      </c>
      <c r="U16" s="63">
        <f t="shared" ref="U16" si="28">U15/U8</f>
        <v>148.86666666666667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18"/>
  <sheetViews>
    <sheetView zoomScale="110" workbookViewId="0">
      <selection activeCell="R23" sqref="R23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48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41" t="s">
        <v>45</v>
      </c>
      <c r="B3" s="82" t="s">
        <v>9</v>
      </c>
      <c r="C3" s="83" t="s">
        <v>10</v>
      </c>
      <c r="D3" s="84" t="s">
        <v>4</v>
      </c>
      <c r="E3" s="127" t="s">
        <v>11</v>
      </c>
      <c r="F3" s="128" t="s">
        <v>12</v>
      </c>
      <c r="G3" s="145" t="s">
        <v>4</v>
      </c>
      <c r="H3" s="82" t="s">
        <v>13</v>
      </c>
      <c r="I3" s="83" t="s">
        <v>14</v>
      </c>
      <c r="J3" s="84" t="s">
        <v>4</v>
      </c>
      <c r="K3" s="130" t="s">
        <v>15</v>
      </c>
      <c r="L3" s="357" t="s">
        <v>16</v>
      </c>
      <c r="M3" s="82" t="s">
        <v>17</v>
      </c>
      <c r="N3" s="83" t="s">
        <v>18</v>
      </c>
      <c r="O3" s="84" t="s">
        <v>4</v>
      </c>
      <c r="P3" s="130" t="s">
        <v>19</v>
      </c>
      <c r="Q3" s="357" t="s">
        <v>20</v>
      </c>
      <c r="R3" s="82" t="s">
        <v>21</v>
      </c>
      <c r="S3" s="83" t="s">
        <v>22</v>
      </c>
      <c r="T3" s="84" t="s">
        <v>4</v>
      </c>
      <c r="U3" s="149" t="s">
        <v>25</v>
      </c>
      <c r="V3" s="3"/>
    </row>
    <row r="4" spans="1:22" ht="25.5" customHeight="1" thickBot="1" x14ac:dyDescent="0.2">
      <c r="A4" s="70" t="s">
        <v>23</v>
      </c>
      <c r="B4" s="85">
        <v>21</v>
      </c>
      <c r="C4" s="65">
        <v>21</v>
      </c>
      <c r="D4" s="32">
        <f>SUM(B4:C4)</f>
        <v>42</v>
      </c>
      <c r="E4" s="356">
        <v>18</v>
      </c>
      <c r="F4" s="355">
        <v>21</v>
      </c>
      <c r="G4" s="61">
        <f t="shared" ref="G4" si="0">SUM(E4:F4)</f>
        <v>39</v>
      </c>
      <c r="H4" s="85">
        <v>18</v>
      </c>
      <c r="I4" s="65">
        <v>18</v>
      </c>
      <c r="J4" s="32">
        <f>SUM(H4:I4)</f>
        <v>36</v>
      </c>
      <c r="K4" s="364">
        <v>21</v>
      </c>
      <c r="L4" s="34">
        <v>21</v>
      </c>
      <c r="M4" s="85">
        <v>21</v>
      </c>
      <c r="N4" s="65">
        <v>21</v>
      </c>
      <c r="O4" s="32">
        <f>SUM(M4:N4)</f>
        <v>42</v>
      </c>
      <c r="P4" s="364">
        <v>15</v>
      </c>
      <c r="Q4" s="34">
        <v>15</v>
      </c>
      <c r="R4" s="85">
        <v>18</v>
      </c>
      <c r="S4" s="65">
        <v>18</v>
      </c>
      <c r="T4" s="32">
        <f>SUM(R4:S4)</f>
        <v>36</v>
      </c>
      <c r="U4" s="353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6">
        <v>1</v>
      </c>
      <c r="C5" s="2">
        <v>0</v>
      </c>
      <c r="D5" s="32">
        <f>B5+C5</f>
        <v>1</v>
      </c>
      <c r="E5" s="10">
        <v>0</v>
      </c>
      <c r="F5" s="1">
        <v>0</v>
      </c>
      <c r="G5" s="33">
        <f>SUM(E5:F5)</f>
        <v>0</v>
      </c>
      <c r="H5" s="6">
        <v>4</v>
      </c>
      <c r="I5" s="2">
        <v>3</v>
      </c>
      <c r="J5" s="32">
        <f>H5+I5</f>
        <v>7</v>
      </c>
      <c r="K5" s="131">
        <v>0</v>
      </c>
      <c r="L5" s="18">
        <v>0</v>
      </c>
      <c r="M5" s="6">
        <v>0</v>
      </c>
      <c r="N5" s="2">
        <v>1</v>
      </c>
      <c r="O5" s="32">
        <f>SUM(M5:N5)</f>
        <v>1</v>
      </c>
      <c r="P5" s="131">
        <v>0</v>
      </c>
      <c r="Q5" s="18">
        <v>2</v>
      </c>
      <c r="R5" s="6">
        <v>11</v>
      </c>
      <c r="S5" s="2">
        <v>12</v>
      </c>
      <c r="T5" s="32">
        <f>R5+S5</f>
        <v>23</v>
      </c>
      <c r="U5" s="353">
        <f>SUM(B5,C5,E5,F5,H5,I5,K5,L5,M5,N5,P5,Q5,R5,S5)</f>
        <v>34</v>
      </c>
      <c r="V5" s="3"/>
    </row>
    <row r="6" spans="1:22" ht="25.5" customHeight="1" x14ac:dyDescent="0.15">
      <c r="A6" s="21" t="s">
        <v>0</v>
      </c>
      <c r="B6" s="6">
        <v>1</v>
      </c>
      <c r="C6" s="2">
        <v>0</v>
      </c>
      <c r="D6" s="32">
        <f>B6+C6</f>
        <v>1</v>
      </c>
      <c r="E6" s="10">
        <v>0</v>
      </c>
      <c r="F6" s="1">
        <v>0</v>
      </c>
      <c r="G6" s="33">
        <f>SUM(E6:F6)</f>
        <v>0</v>
      </c>
      <c r="H6" s="6">
        <v>1</v>
      </c>
      <c r="I6" s="2">
        <v>1</v>
      </c>
      <c r="J6" s="32">
        <f>H6+I6</f>
        <v>2</v>
      </c>
      <c r="K6" s="131">
        <v>0</v>
      </c>
      <c r="L6" s="18">
        <v>1</v>
      </c>
      <c r="M6" s="6">
        <v>1</v>
      </c>
      <c r="N6" s="2">
        <v>0</v>
      </c>
      <c r="O6" s="32">
        <f>M6+N6</f>
        <v>1</v>
      </c>
      <c r="P6" s="131">
        <v>0</v>
      </c>
      <c r="Q6" s="18">
        <v>0</v>
      </c>
      <c r="R6" s="6">
        <v>0</v>
      </c>
      <c r="S6" s="2">
        <v>0</v>
      </c>
      <c r="T6" s="32">
        <f>R6+S6</f>
        <v>0</v>
      </c>
      <c r="U6" s="353">
        <f>SUM(B6,C6,E6,F6,H6,I6,K6,L6,M6,N6,P6,Q6,R6,S6)</f>
        <v>5</v>
      </c>
      <c r="V6" s="3"/>
    </row>
    <row r="7" spans="1:22" ht="25.5" customHeight="1" thickBot="1" x14ac:dyDescent="0.2">
      <c r="A7" s="35" t="s">
        <v>7</v>
      </c>
      <c r="B7" s="85">
        <f>SUM(B5:B6)</f>
        <v>2</v>
      </c>
      <c r="C7" s="65">
        <f>SUM(C5:C6)</f>
        <v>0</v>
      </c>
      <c r="D7" s="32">
        <f>SUM(D5:D6)</f>
        <v>2</v>
      </c>
      <c r="E7" s="95">
        <f>SUM(E5:E6)</f>
        <v>0</v>
      </c>
      <c r="F7" s="46">
        <f>SUM(F5:F6)</f>
        <v>0</v>
      </c>
      <c r="G7" s="33">
        <f>SUM(E7:F7)</f>
        <v>0</v>
      </c>
      <c r="H7" s="72">
        <f>SUM(H5:H6)</f>
        <v>5</v>
      </c>
      <c r="I7" s="45">
        <f>SUM(I5:I6)</f>
        <v>4</v>
      </c>
      <c r="J7" s="32">
        <f t="shared" ref="J7:J12" si="1">H7+I7</f>
        <v>9</v>
      </c>
      <c r="K7" s="132">
        <f t="shared" ref="K7:S7" si="2">SUM(K5:K6)</f>
        <v>0</v>
      </c>
      <c r="L7" s="94">
        <f t="shared" si="2"/>
        <v>1</v>
      </c>
      <c r="M7" s="72">
        <f t="shared" si="2"/>
        <v>1</v>
      </c>
      <c r="N7" s="45">
        <f t="shared" si="2"/>
        <v>1</v>
      </c>
      <c r="O7" s="32">
        <f t="shared" si="2"/>
        <v>2</v>
      </c>
      <c r="P7" s="132">
        <f t="shared" si="2"/>
        <v>0</v>
      </c>
      <c r="Q7" s="94">
        <f t="shared" si="2"/>
        <v>2</v>
      </c>
      <c r="R7" s="72">
        <f t="shared" si="2"/>
        <v>11</v>
      </c>
      <c r="S7" s="45">
        <f t="shared" si="2"/>
        <v>12</v>
      </c>
      <c r="T7" s="32">
        <f t="shared" ref="T7:U7" si="3">SUM(T5:T6)</f>
        <v>23</v>
      </c>
      <c r="U7" s="353">
        <f t="shared" si="3"/>
        <v>39</v>
      </c>
      <c r="V7" s="3"/>
    </row>
    <row r="8" spans="1:22" ht="25.5" customHeight="1" thickTop="1" x14ac:dyDescent="0.25">
      <c r="A8" s="68" t="s">
        <v>27</v>
      </c>
      <c r="B8" s="6">
        <v>1</v>
      </c>
      <c r="C8" s="2">
        <v>1</v>
      </c>
      <c r="D8" s="32">
        <f t="shared" ref="D8:D9" si="4">B8+C8</f>
        <v>2</v>
      </c>
      <c r="E8" s="10">
        <v>0</v>
      </c>
      <c r="F8" s="1">
        <v>0</v>
      </c>
      <c r="G8" s="33">
        <f>SUM(E8:F8)</f>
        <v>0</v>
      </c>
      <c r="H8" s="6">
        <v>4</v>
      </c>
      <c r="I8" s="2">
        <v>2</v>
      </c>
      <c r="J8" s="32">
        <f t="shared" si="1"/>
        <v>6</v>
      </c>
      <c r="K8" s="131">
        <v>0</v>
      </c>
      <c r="L8" s="18">
        <v>0</v>
      </c>
      <c r="M8" s="6">
        <v>1</v>
      </c>
      <c r="N8" s="2">
        <v>0</v>
      </c>
      <c r="O8" s="32">
        <f t="shared" ref="O8:O12" si="5">M8+N8</f>
        <v>1</v>
      </c>
      <c r="P8" s="131">
        <v>1</v>
      </c>
      <c r="Q8" s="18">
        <v>1</v>
      </c>
      <c r="R8" s="6">
        <v>12</v>
      </c>
      <c r="S8" s="2">
        <v>9</v>
      </c>
      <c r="T8" s="32">
        <f t="shared" ref="T8:T12" si="6">R8+S8</f>
        <v>21</v>
      </c>
      <c r="U8" s="353">
        <f>SUM(B8,C8,E8,F8,H8,I8,K8,L8,M8,N8,P8,Q8,R8,S8)</f>
        <v>32</v>
      </c>
      <c r="V8" s="3"/>
    </row>
    <row r="9" spans="1:22" ht="25.5" customHeight="1" x14ac:dyDescent="0.15">
      <c r="A9" s="22" t="s">
        <v>5</v>
      </c>
      <c r="B9" s="6">
        <v>0</v>
      </c>
      <c r="C9" s="2">
        <v>0</v>
      </c>
      <c r="D9" s="32">
        <f t="shared" si="4"/>
        <v>0</v>
      </c>
      <c r="E9" s="10">
        <v>0</v>
      </c>
      <c r="F9" s="1">
        <v>0</v>
      </c>
      <c r="G9" s="33">
        <f>SUM(E9:F9)</f>
        <v>0</v>
      </c>
      <c r="H9" s="6">
        <v>2</v>
      </c>
      <c r="I9" s="2">
        <v>2</v>
      </c>
      <c r="J9" s="32">
        <f t="shared" si="1"/>
        <v>4</v>
      </c>
      <c r="K9" s="131">
        <v>0</v>
      </c>
      <c r="L9" s="18">
        <v>0</v>
      </c>
      <c r="M9" s="6">
        <v>0</v>
      </c>
      <c r="N9" s="2">
        <v>0</v>
      </c>
      <c r="O9" s="32">
        <f t="shared" si="5"/>
        <v>0</v>
      </c>
      <c r="P9" s="131">
        <v>0</v>
      </c>
      <c r="Q9" s="18">
        <v>0</v>
      </c>
      <c r="R9" s="6">
        <v>1</v>
      </c>
      <c r="S9" s="2">
        <v>0</v>
      </c>
      <c r="T9" s="32">
        <f t="shared" si="6"/>
        <v>1</v>
      </c>
      <c r="U9" s="353">
        <f>SUM(B9,C9,E9,F9,H9,I9,K9,L9,M9,N9,P9,Q9,R9,S9)</f>
        <v>5</v>
      </c>
      <c r="V9" s="3"/>
    </row>
    <row r="10" spans="1:22" ht="25.5" customHeight="1" x14ac:dyDescent="0.15">
      <c r="A10" s="69" t="s">
        <v>1</v>
      </c>
      <c r="B10" s="6">
        <v>0</v>
      </c>
      <c r="C10" s="2">
        <v>0</v>
      </c>
      <c r="D10" s="32">
        <v>0</v>
      </c>
      <c r="E10" s="10">
        <v>0</v>
      </c>
      <c r="F10" s="1">
        <v>0</v>
      </c>
      <c r="G10" s="33">
        <v>0</v>
      </c>
      <c r="H10" s="6">
        <v>0</v>
      </c>
      <c r="I10" s="2">
        <v>0</v>
      </c>
      <c r="J10" s="32">
        <f t="shared" si="1"/>
        <v>0</v>
      </c>
      <c r="K10" s="131">
        <v>0</v>
      </c>
      <c r="L10" s="18">
        <v>0</v>
      </c>
      <c r="M10" s="6">
        <v>0</v>
      </c>
      <c r="N10" s="2">
        <v>0</v>
      </c>
      <c r="O10" s="32">
        <f>SUM(M10:N10)</f>
        <v>0</v>
      </c>
      <c r="P10" s="131">
        <v>0</v>
      </c>
      <c r="Q10" s="18">
        <v>0</v>
      </c>
      <c r="R10" s="6">
        <v>0</v>
      </c>
      <c r="S10" s="2">
        <v>0</v>
      </c>
      <c r="T10" s="32">
        <f t="shared" si="6"/>
        <v>0</v>
      </c>
      <c r="U10" s="35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72">
        <f>SUM(B8:B10)</f>
        <v>1</v>
      </c>
      <c r="C11" s="45">
        <f>SUM(C8:C10)</f>
        <v>1</v>
      </c>
      <c r="D11" s="73">
        <f t="shared" ref="D11:U11" si="7">SUM(D8+D9)</f>
        <v>2</v>
      </c>
      <c r="E11" s="95">
        <f>SUM(E8:E10)</f>
        <v>0</v>
      </c>
      <c r="F11" s="46">
        <f>SUM(F8:F10)</f>
        <v>0</v>
      </c>
      <c r="G11" s="33">
        <f t="shared" si="7"/>
        <v>0</v>
      </c>
      <c r="H11" s="72">
        <f>SUM(H8:H10)</f>
        <v>6</v>
      </c>
      <c r="I11" s="45">
        <f>SUM(I8:I10)</f>
        <v>4</v>
      </c>
      <c r="J11" s="73">
        <f t="shared" si="7"/>
        <v>10</v>
      </c>
      <c r="K11" s="132">
        <f>SUM(K8:K10)</f>
        <v>0</v>
      </c>
      <c r="L11" s="94">
        <f>SUM(L8:L10)</f>
        <v>0</v>
      </c>
      <c r="M11" s="72">
        <f>SUM(M8:M10)</f>
        <v>1</v>
      </c>
      <c r="N11" s="45">
        <f>SUM(N8:N10)</f>
        <v>0</v>
      </c>
      <c r="O11" s="73">
        <f t="shared" si="7"/>
        <v>1</v>
      </c>
      <c r="P11" s="132">
        <f>SUM(P8:P10)</f>
        <v>1</v>
      </c>
      <c r="Q11" s="94">
        <f>SUM(Q8:Q10)</f>
        <v>1</v>
      </c>
      <c r="R11" s="72">
        <f>SUM(R8:R10)</f>
        <v>13</v>
      </c>
      <c r="S11" s="45">
        <f>SUM(S8:S10)</f>
        <v>9</v>
      </c>
      <c r="T11" s="73">
        <f t="shared" si="7"/>
        <v>22</v>
      </c>
      <c r="U11" s="353">
        <f t="shared" si="7"/>
        <v>37</v>
      </c>
      <c r="V11" s="3"/>
    </row>
    <row r="12" spans="1:22" ht="25.5" customHeight="1" x14ac:dyDescent="0.15">
      <c r="A12" s="21" t="s">
        <v>8</v>
      </c>
      <c r="B12" s="6">
        <v>476</v>
      </c>
      <c r="C12" s="2">
        <v>468</v>
      </c>
      <c r="D12" s="32">
        <f>SUM(B12:C12)</f>
        <v>944</v>
      </c>
      <c r="E12" s="10">
        <v>504</v>
      </c>
      <c r="F12" s="1">
        <v>560</v>
      </c>
      <c r="G12" s="33">
        <f>SUM(E12:F12)</f>
        <v>1064</v>
      </c>
      <c r="H12" s="6">
        <v>463</v>
      </c>
      <c r="I12" s="2">
        <v>418</v>
      </c>
      <c r="J12" s="32">
        <f t="shared" si="1"/>
        <v>881</v>
      </c>
      <c r="K12" s="131">
        <v>560</v>
      </c>
      <c r="L12" s="18">
        <v>530</v>
      </c>
      <c r="M12" s="6">
        <v>531</v>
      </c>
      <c r="N12" s="2">
        <v>535</v>
      </c>
      <c r="O12" s="32">
        <f t="shared" si="5"/>
        <v>1066</v>
      </c>
      <c r="P12" s="131">
        <v>347</v>
      </c>
      <c r="Q12" s="18">
        <v>354</v>
      </c>
      <c r="R12" s="6">
        <v>449</v>
      </c>
      <c r="S12" s="2">
        <v>469</v>
      </c>
      <c r="T12" s="32">
        <f t="shared" si="6"/>
        <v>918</v>
      </c>
      <c r="U12" s="353">
        <f>SUM(B12,C12,E12,F12,H12,I12,K12,L12,M12,N12,P12,Q12,R12,S12)</f>
        <v>6664</v>
      </c>
      <c r="V12" s="3"/>
    </row>
    <row r="13" spans="1:22" ht="35.25" customHeight="1" x14ac:dyDescent="0.15">
      <c r="A13" s="21" t="s">
        <v>28</v>
      </c>
      <c r="B13" s="47">
        <f>B12/28</f>
        <v>17</v>
      </c>
      <c r="C13" s="48">
        <f>C12/28</f>
        <v>16.714285714285715</v>
      </c>
      <c r="D13" s="49">
        <f>D12/28</f>
        <v>33.714285714285715</v>
      </c>
      <c r="E13" s="50">
        <f t="shared" ref="E13:U13" si="8">E12/28</f>
        <v>18</v>
      </c>
      <c r="F13" s="51">
        <f t="shared" si="8"/>
        <v>20</v>
      </c>
      <c r="G13" s="52">
        <f t="shared" si="8"/>
        <v>38</v>
      </c>
      <c r="H13" s="47">
        <f t="shared" si="8"/>
        <v>16.535714285714285</v>
      </c>
      <c r="I13" s="48">
        <f t="shared" si="8"/>
        <v>14.928571428571429</v>
      </c>
      <c r="J13" s="49">
        <f t="shared" si="8"/>
        <v>31.464285714285715</v>
      </c>
      <c r="K13" s="133">
        <f t="shared" si="8"/>
        <v>20</v>
      </c>
      <c r="L13" s="53">
        <f t="shared" si="8"/>
        <v>18.928571428571427</v>
      </c>
      <c r="M13" s="47">
        <f t="shared" si="8"/>
        <v>18.964285714285715</v>
      </c>
      <c r="N13" s="48">
        <f t="shared" si="8"/>
        <v>19.107142857142858</v>
      </c>
      <c r="O13" s="49">
        <f t="shared" si="8"/>
        <v>38.071428571428569</v>
      </c>
      <c r="P13" s="133">
        <f t="shared" si="8"/>
        <v>12.392857142857142</v>
      </c>
      <c r="Q13" s="53">
        <f t="shared" si="8"/>
        <v>12.642857142857142</v>
      </c>
      <c r="R13" s="47">
        <f t="shared" si="8"/>
        <v>16.035714285714285</v>
      </c>
      <c r="S13" s="48">
        <f t="shared" si="8"/>
        <v>16.75</v>
      </c>
      <c r="T13" s="49">
        <f t="shared" si="8"/>
        <v>32.785714285714285</v>
      </c>
      <c r="U13" s="125">
        <f t="shared" si="8"/>
        <v>238</v>
      </c>
      <c r="V13" s="3"/>
    </row>
    <row r="14" spans="1:22" ht="34.5" customHeight="1" x14ac:dyDescent="0.15">
      <c r="A14" s="21" t="s">
        <v>24</v>
      </c>
      <c r="B14" s="54">
        <f t="shared" ref="B14:U14" si="9">(B12*100)/(B4*28)</f>
        <v>80.952380952380949</v>
      </c>
      <c r="C14" s="55">
        <f t="shared" si="9"/>
        <v>79.591836734693871</v>
      </c>
      <c r="D14" s="56">
        <f t="shared" si="9"/>
        <v>80.27210884353741</v>
      </c>
      <c r="E14" s="86">
        <f t="shared" si="9"/>
        <v>100</v>
      </c>
      <c r="F14" s="64">
        <f t="shared" si="9"/>
        <v>95.238095238095241</v>
      </c>
      <c r="G14" s="87">
        <f t="shared" si="9"/>
        <v>97.435897435897431</v>
      </c>
      <c r="H14" s="54">
        <f t="shared" si="9"/>
        <v>91.865079365079367</v>
      </c>
      <c r="I14" s="55">
        <f t="shared" si="9"/>
        <v>82.936507936507937</v>
      </c>
      <c r="J14" s="56">
        <f t="shared" si="9"/>
        <v>87.400793650793645</v>
      </c>
      <c r="K14" s="138">
        <f t="shared" si="9"/>
        <v>95.238095238095241</v>
      </c>
      <c r="L14" s="57">
        <f t="shared" si="9"/>
        <v>90.136054421768705</v>
      </c>
      <c r="M14" s="54">
        <f t="shared" si="9"/>
        <v>90.306122448979593</v>
      </c>
      <c r="N14" s="55">
        <f t="shared" si="9"/>
        <v>90.986394557823132</v>
      </c>
      <c r="O14" s="56">
        <f t="shared" si="9"/>
        <v>90.646258503401356</v>
      </c>
      <c r="P14" s="138">
        <f t="shared" si="9"/>
        <v>82.61904761904762</v>
      </c>
      <c r="Q14" s="57">
        <f t="shared" si="9"/>
        <v>84.285714285714292</v>
      </c>
      <c r="R14" s="54">
        <f t="shared" si="9"/>
        <v>89.087301587301582</v>
      </c>
      <c r="S14" s="55">
        <f t="shared" si="9"/>
        <v>93.055555555555557</v>
      </c>
      <c r="T14" s="56">
        <f t="shared" si="9"/>
        <v>91.071428571428569</v>
      </c>
      <c r="U14" s="140">
        <f t="shared" si="9"/>
        <v>89.138576779026224</v>
      </c>
      <c r="V14" s="3"/>
    </row>
    <row r="15" spans="1:22" ht="25.5" customHeight="1" x14ac:dyDescent="0.15">
      <c r="A15" s="21" t="s">
        <v>2</v>
      </c>
      <c r="B15" s="7">
        <v>22</v>
      </c>
      <c r="C15" s="58">
        <v>755</v>
      </c>
      <c r="D15" s="32">
        <f>B15+C15</f>
        <v>777</v>
      </c>
      <c r="E15" s="59">
        <v>0</v>
      </c>
      <c r="F15" s="60">
        <v>0</v>
      </c>
      <c r="G15" s="61">
        <v>0</v>
      </c>
      <c r="H15" s="7">
        <v>112</v>
      </c>
      <c r="I15" s="58">
        <v>229</v>
      </c>
      <c r="J15" s="32">
        <f>H15+I15</f>
        <v>341</v>
      </c>
      <c r="K15" s="134">
        <v>0</v>
      </c>
      <c r="L15" s="19">
        <v>0</v>
      </c>
      <c r="M15" s="7">
        <v>944</v>
      </c>
      <c r="N15" s="58">
        <v>0</v>
      </c>
      <c r="O15" s="32">
        <f>M15+N15</f>
        <v>944</v>
      </c>
      <c r="P15" s="134">
        <v>94</v>
      </c>
      <c r="Q15" s="19">
        <v>8</v>
      </c>
      <c r="R15" s="7">
        <v>300</v>
      </c>
      <c r="S15" s="58">
        <v>210</v>
      </c>
      <c r="T15" s="32">
        <f>R15+S15</f>
        <v>510</v>
      </c>
      <c r="U15" s="353">
        <f>SUM(B15,C15,E15,F15,H15,I15,K15,L15,M15,N15,P15,Q15,R15,S15)</f>
        <v>2674</v>
      </c>
      <c r="V15" s="3"/>
    </row>
    <row r="16" spans="1:22" ht="36.75" customHeight="1" thickBot="1" x14ac:dyDescent="0.2">
      <c r="A16" s="62" t="s">
        <v>3</v>
      </c>
      <c r="B16" s="63">
        <f t="shared" ref="B16:U16" si="10">B15/B8</f>
        <v>22</v>
      </c>
      <c r="C16" s="63">
        <f t="shared" si="10"/>
        <v>755</v>
      </c>
      <c r="D16" s="63">
        <f t="shared" si="10"/>
        <v>388.5</v>
      </c>
      <c r="E16" s="63" t="e">
        <f t="shared" si="10"/>
        <v>#DIV/0!</v>
      </c>
      <c r="F16" s="63" t="e">
        <f t="shared" si="10"/>
        <v>#DIV/0!</v>
      </c>
      <c r="G16" s="63" t="e">
        <f t="shared" si="10"/>
        <v>#DIV/0!</v>
      </c>
      <c r="H16" s="63">
        <f t="shared" si="10"/>
        <v>28</v>
      </c>
      <c r="I16" s="63">
        <f t="shared" si="10"/>
        <v>114.5</v>
      </c>
      <c r="J16" s="63">
        <f t="shared" si="10"/>
        <v>56.833333333333336</v>
      </c>
      <c r="K16" s="63" t="e">
        <f t="shared" si="10"/>
        <v>#DIV/0!</v>
      </c>
      <c r="L16" s="63" t="e">
        <f t="shared" si="10"/>
        <v>#DIV/0!</v>
      </c>
      <c r="M16" s="63">
        <f t="shared" si="10"/>
        <v>944</v>
      </c>
      <c r="N16" s="63" t="e">
        <f t="shared" si="10"/>
        <v>#DIV/0!</v>
      </c>
      <c r="O16" s="63">
        <f t="shared" si="10"/>
        <v>944</v>
      </c>
      <c r="P16" s="63">
        <f t="shared" si="10"/>
        <v>94</v>
      </c>
      <c r="Q16" s="63">
        <f t="shared" si="10"/>
        <v>8</v>
      </c>
      <c r="R16" s="63">
        <f t="shared" si="10"/>
        <v>25</v>
      </c>
      <c r="S16" s="63">
        <f t="shared" si="10"/>
        <v>23.333333333333332</v>
      </c>
      <c r="T16" s="63">
        <f t="shared" si="10"/>
        <v>24.285714285714285</v>
      </c>
      <c r="U16" s="63">
        <f t="shared" si="10"/>
        <v>83.5625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  <ignoredErrors>
    <ignoredError sqref="B7:C7 K7:N7 H7:I7 E7:F7 P7:S7" formulaRange="1"/>
    <ignoredError sqref="T7:U7 J7 G7 D7" formula="1" formulaRange="1"/>
    <ignoredError sqref="D11 O11:U11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Y18"/>
  <sheetViews>
    <sheetView topLeftCell="A2" zoomScale="150" workbookViewId="0">
      <selection activeCell="R16" sqref="R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20" width="7.83203125" style="4" customWidth="1"/>
    <col min="21" max="21" width="7.83203125" style="9" customWidth="1"/>
    <col min="22" max="22" width="7.83203125" style="8" customWidth="1"/>
    <col min="23" max="23" width="20.6640625" style="4" customWidth="1"/>
    <col min="24" max="257" width="11.5" style="3"/>
    <col min="258" max="258" width="21.33203125" style="3" customWidth="1"/>
    <col min="259" max="277" width="7.5" style="3" customWidth="1"/>
    <col min="278" max="278" width="9.33203125" style="3" customWidth="1"/>
    <col min="279" max="279" width="20.6640625" style="3" customWidth="1"/>
    <col min="280" max="513" width="11.5" style="3"/>
    <col min="514" max="514" width="21.33203125" style="3" customWidth="1"/>
    <col min="515" max="533" width="7.5" style="3" customWidth="1"/>
    <col min="534" max="534" width="9.33203125" style="3" customWidth="1"/>
    <col min="535" max="535" width="20.6640625" style="3" customWidth="1"/>
    <col min="536" max="769" width="11.5" style="3"/>
    <col min="770" max="770" width="21.33203125" style="3" customWidth="1"/>
    <col min="771" max="789" width="7.5" style="3" customWidth="1"/>
    <col min="790" max="790" width="9.33203125" style="3" customWidth="1"/>
    <col min="791" max="791" width="20.6640625" style="3" customWidth="1"/>
    <col min="792" max="1025" width="11.5" style="3"/>
    <col min="1026" max="1026" width="21.33203125" style="3" customWidth="1"/>
    <col min="1027" max="1045" width="7.5" style="3" customWidth="1"/>
    <col min="1046" max="1046" width="9.33203125" style="3" customWidth="1"/>
    <col min="1047" max="1047" width="20.6640625" style="3" customWidth="1"/>
    <col min="1048" max="1281" width="11.5" style="3"/>
    <col min="1282" max="1282" width="21.33203125" style="3" customWidth="1"/>
    <col min="1283" max="1301" width="7.5" style="3" customWidth="1"/>
    <col min="1302" max="1302" width="9.33203125" style="3" customWidth="1"/>
    <col min="1303" max="1303" width="20.6640625" style="3" customWidth="1"/>
    <col min="1304" max="1537" width="11.5" style="3"/>
    <col min="1538" max="1538" width="21.33203125" style="3" customWidth="1"/>
    <col min="1539" max="1557" width="7.5" style="3" customWidth="1"/>
    <col min="1558" max="1558" width="9.33203125" style="3" customWidth="1"/>
    <col min="1559" max="1559" width="20.6640625" style="3" customWidth="1"/>
    <col min="1560" max="1793" width="11.5" style="3"/>
    <col min="1794" max="1794" width="21.33203125" style="3" customWidth="1"/>
    <col min="1795" max="1813" width="7.5" style="3" customWidth="1"/>
    <col min="1814" max="1814" width="9.33203125" style="3" customWidth="1"/>
    <col min="1815" max="1815" width="20.6640625" style="3" customWidth="1"/>
    <col min="1816" max="2049" width="11.5" style="3"/>
    <col min="2050" max="2050" width="21.33203125" style="3" customWidth="1"/>
    <col min="2051" max="2069" width="7.5" style="3" customWidth="1"/>
    <col min="2070" max="2070" width="9.33203125" style="3" customWidth="1"/>
    <col min="2071" max="2071" width="20.6640625" style="3" customWidth="1"/>
    <col min="2072" max="2305" width="11.5" style="3"/>
    <col min="2306" max="2306" width="21.33203125" style="3" customWidth="1"/>
    <col min="2307" max="2325" width="7.5" style="3" customWidth="1"/>
    <col min="2326" max="2326" width="9.33203125" style="3" customWidth="1"/>
    <col min="2327" max="2327" width="20.6640625" style="3" customWidth="1"/>
    <col min="2328" max="2561" width="11.5" style="3"/>
    <col min="2562" max="2562" width="21.33203125" style="3" customWidth="1"/>
    <col min="2563" max="2581" width="7.5" style="3" customWidth="1"/>
    <col min="2582" max="2582" width="9.33203125" style="3" customWidth="1"/>
    <col min="2583" max="2583" width="20.6640625" style="3" customWidth="1"/>
    <col min="2584" max="2817" width="11.5" style="3"/>
    <col min="2818" max="2818" width="21.33203125" style="3" customWidth="1"/>
    <col min="2819" max="2837" width="7.5" style="3" customWidth="1"/>
    <col min="2838" max="2838" width="9.33203125" style="3" customWidth="1"/>
    <col min="2839" max="2839" width="20.6640625" style="3" customWidth="1"/>
    <col min="2840" max="3073" width="11.5" style="3"/>
    <col min="3074" max="3074" width="21.33203125" style="3" customWidth="1"/>
    <col min="3075" max="3093" width="7.5" style="3" customWidth="1"/>
    <col min="3094" max="3094" width="9.33203125" style="3" customWidth="1"/>
    <col min="3095" max="3095" width="20.6640625" style="3" customWidth="1"/>
    <col min="3096" max="3329" width="11.5" style="3"/>
    <col min="3330" max="3330" width="21.33203125" style="3" customWidth="1"/>
    <col min="3331" max="3349" width="7.5" style="3" customWidth="1"/>
    <col min="3350" max="3350" width="9.33203125" style="3" customWidth="1"/>
    <col min="3351" max="3351" width="20.6640625" style="3" customWidth="1"/>
    <col min="3352" max="3585" width="11.5" style="3"/>
    <col min="3586" max="3586" width="21.33203125" style="3" customWidth="1"/>
    <col min="3587" max="3605" width="7.5" style="3" customWidth="1"/>
    <col min="3606" max="3606" width="9.33203125" style="3" customWidth="1"/>
    <col min="3607" max="3607" width="20.6640625" style="3" customWidth="1"/>
    <col min="3608" max="3841" width="11.5" style="3"/>
    <col min="3842" max="3842" width="21.33203125" style="3" customWidth="1"/>
    <col min="3843" max="3861" width="7.5" style="3" customWidth="1"/>
    <col min="3862" max="3862" width="9.33203125" style="3" customWidth="1"/>
    <col min="3863" max="3863" width="20.6640625" style="3" customWidth="1"/>
    <col min="3864" max="4097" width="11.5" style="3"/>
    <col min="4098" max="4098" width="21.33203125" style="3" customWidth="1"/>
    <col min="4099" max="4117" width="7.5" style="3" customWidth="1"/>
    <col min="4118" max="4118" width="9.33203125" style="3" customWidth="1"/>
    <col min="4119" max="4119" width="20.6640625" style="3" customWidth="1"/>
    <col min="4120" max="4353" width="11.5" style="3"/>
    <col min="4354" max="4354" width="21.33203125" style="3" customWidth="1"/>
    <col min="4355" max="4373" width="7.5" style="3" customWidth="1"/>
    <col min="4374" max="4374" width="9.33203125" style="3" customWidth="1"/>
    <col min="4375" max="4375" width="20.6640625" style="3" customWidth="1"/>
    <col min="4376" max="4609" width="11.5" style="3"/>
    <col min="4610" max="4610" width="21.33203125" style="3" customWidth="1"/>
    <col min="4611" max="4629" width="7.5" style="3" customWidth="1"/>
    <col min="4630" max="4630" width="9.33203125" style="3" customWidth="1"/>
    <col min="4631" max="4631" width="20.6640625" style="3" customWidth="1"/>
    <col min="4632" max="4865" width="11.5" style="3"/>
    <col min="4866" max="4866" width="21.33203125" style="3" customWidth="1"/>
    <col min="4867" max="4885" width="7.5" style="3" customWidth="1"/>
    <col min="4886" max="4886" width="9.33203125" style="3" customWidth="1"/>
    <col min="4887" max="4887" width="20.6640625" style="3" customWidth="1"/>
    <col min="4888" max="5121" width="11.5" style="3"/>
    <col min="5122" max="5122" width="21.33203125" style="3" customWidth="1"/>
    <col min="5123" max="5141" width="7.5" style="3" customWidth="1"/>
    <col min="5142" max="5142" width="9.33203125" style="3" customWidth="1"/>
    <col min="5143" max="5143" width="20.6640625" style="3" customWidth="1"/>
    <col min="5144" max="5377" width="11.5" style="3"/>
    <col min="5378" max="5378" width="21.33203125" style="3" customWidth="1"/>
    <col min="5379" max="5397" width="7.5" style="3" customWidth="1"/>
    <col min="5398" max="5398" width="9.33203125" style="3" customWidth="1"/>
    <col min="5399" max="5399" width="20.6640625" style="3" customWidth="1"/>
    <col min="5400" max="5633" width="11.5" style="3"/>
    <col min="5634" max="5634" width="21.33203125" style="3" customWidth="1"/>
    <col min="5635" max="5653" width="7.5" style="3" customWidth="1"/>
    <col min="5654" max="5654" width="9.33203125" style="3" customWidth="1"/>
    <col min="5655" max="5655" width="20.6640625" style="3" customWidth="1"/>
    <col min="5656" max="5889" width="11.5" style="3"/>
    <col min="5890" max="5890" width="21.33203125" style="3" customWidth="1"/>
    <col min="5891" max="5909" width="7.5" style="3" customWidth="1"/>
    <col min="5910" max="5910" width="9.33203125" style="3" customWidth="1"/>
    <col min="5911" max="5911" width="20.6640625" style="3" customWidth="1"/>
    <col min="5912" max="6145" width="11.5" style="3"/>
    <col min="6146" max="6146" width="21.33203125" style="3" customWidth="1"/>
    <col min="6147" max="6165" width="7.5" style="3" customWidth="1"/>
    <col min="6166" max="6166" width="9.33203125" style="3" customWidth="1"/>
    <col min="6167" max="6167" width="20.6640625" style="3" customWidth="1"/>
    <col min="6168" max="6401" width="11.5" style="3"/>
    <col min="6402" max="6402" width="21.33203125" style="3" customWidth="1"/>
    <col min="6403" max="6421" width="7.5" style="3" customWidth="1"/>
    <col min="6422" max="6422" width="9.33203125" style="3" customWidth="1"/>
    <col min="6423" max="6423" width="20.6640625" style="3" customWidth="1"/>
    <col min="6424" max="6657" width="11.5" style="3"/>
    <col min="6658" max="6658" width="21.33203125" style="3" customWidth="1"/>
    <col min="6659" max="6677" width="7.5" style="3" customWidth="1"/>
    <col min="6678" max="6678" width="9.33203125" style="3" customWidth="1"/>
    <col min="6679" max="6679" width="20.6640625" style="3" customWidth="1"/>
    <col min="6680" max="6913" width="11.5" style="3"/>
    <col min="6914" max="6914" width="21.33203125" style="3" customWidth="1"/>
    <col min="6915" max="6933" width="7.5" style="3" customWidth="1"/>
    <col min="6934" max="6934" width="9.33203125" style="3" customWidth="1"/>
    <col min="6935" max="6935" width="20.6640625" style="3" customWidth="1"/>
    <col min="6936" max="7169" width="11.5" style="3"/>
    <col min="7170" max="7170" width="21.33203125" style="3" customWidth="1"/>
    <col min="7171" max="7189" width="7.5" style="3" customWidth="1"/>
    <col min="7190" max="7190" width="9.33203125" style="3" customWidth="1"/>
    <col min="7191" max="7191" width="20.6640625" style="3" customWidth="1"/>
    <col min="7192" max="7425" width="11.5" style="3"/>
    <col min="7426" max="7426" width="21.33203125" style="3" customWidth="1"/>
    <col min="7427" max="7445" width="7.5" style="3" customWidth="1"/>
    <col min="7446" max="7446" width="9.33203125" style="3" customWidth="1"/>
    <col min="7447" max="7447" width="20.6640625" style="3" customWidth="1"/>
    <col min="7448" max="7681" width="11.5" style="3"/>
    <col min="7682" max="7682" width="21.33203125" style="3" customWidth="1"/>
    <col min="7683" max="7701" width="7.5" style="3" customWidth="1"/>
    <col min="7702" max="7702" width="9.33203125" style="3" customWidth="1"/>
    <col min="7703" max="7703" width="20.6640625" style="3" customWidth="1"/>
    <col min="7704" max="7937" width="11.5" style="3"/>
    <col min="7938" max="7938" width="21.33203125" style="3" customWidth="1"/>
    <col min="7939" max="7957" width="7.5" style="3" customWidth="1"/>
    <col min="7958" max="7958" width="9.33203125" style="3" customWidth="1"/>
    <col min="7959" max="7959" width="20.6640625" style="3" customWidth="1"/>
    <col min="7960" max="8193" width="11.5" style="3"/>
    <col min="8194" max="8194" width="21.33203125" style="3" customWidth="1"/>
    <col min="8195" max="8213" width="7.5" style="3" customWidth="1"/>
    <col min="8214" max="8214" width="9.33203125" style="3" customWidth="1"/>
    <col min="8215" max="8215" width="20.6640625" style="3" customWidth="1"/>
    <col min="8216" max="8449" width="11.5" style="3"/>
    <col min="8450" max="8450" width="21.33203125" style="3" customWidth="1"/>
    <col min="8451" max="8469" width="7.5" style="3" customWidth="1"/>
    <col min="8470" max="8470" width="9.33203125" style="3" customWidth="1"/>
    <col min="8471" max="8471" width="20.6640625" style="3" customWidth="1"/>
    <col min="8472" max="8705" width="11.5" style="3"/>
    <col min="8706" max="8706" width="21.33203125" style="3" customWidth="1"/>
    <col min="8707" max="8725" width="7.5" style="3" customWidth="1"/>
    <col min="8726" max="8726" width="9.33203125" style="3" customWidth="1"/>
    <col min="8727" max="8727" width="20.6640625" style="3" customWidth="1"/>
    <col min="8728" max="8961" width="11.5" style="3"/>
    <col min="8962" max="8962" width="21.33203125" style="3" customWidth="1"/>
    <col min="8963" max="8981" width="7.5" style="3" customWidth="1"/>
    <col min="8982" max="8982" width="9.33203125" style="3" customWidth="1"/>
    <col min="8983" max="8983" width="20.6640625" style="3" customWidth="1"/>
    <col min="8984" max="9217" width="11.5" style="3"/>
    <col min="9218" max="9218" width="21.33203125" style="3" customWidth="1"/>
    <col min="9219" max="9237" width="7.5" style="3" customWidth="1"/>
    <col min="9238" max="9238" width="9.33203125" style="3" customWidth="1"/>
    <col min="9239" max="9239" width="20.6640625" style="3" customWidth="1"/>
    <col min="9240" max="9473" width="11.5" style="3"/>
    <col min="9474" max="9474" width="21.33203125" style="3" customWidth="1"/>
    <col min="9475" max="9493" width="7.5" style="3" customWidth="1"/>
    <col min="9494" max="9494" width="9.33203125" style="3" customWidth="1"/>
    <col min="9495" max="9495" width="20.6640625" style="3" customWidth="1"/>
    <col min="9496" max="9729" width="11.5" style="3"/>
    <col min="9730" max="9730" width="21.33203125" style="3" customWidth="1"/>
    <col min="9731" max="9749" width="7.5" style="3" customWidth="1"/>
    <col min="9750" max="9750" width="9.33203125" style="3" customWidth="1"/>
    <col min="9751" max="9751" width="20.6640625" style="3" customWidth="1"/>
    <col min="9752" max="9985" width="11.5" style="3"/>
    <col min="9986" max="9986" width="21.33203125" style="3" customWidth="1"/>
    <col min="9987" max="10005" width="7.5" style="3" customWidth="1"/>
    <col min="10006" max="10006" width="9.33203125" style="3" customWidth="1"/>
    <col min="10007" max="10007" width="20.6640625" style="3" customWidth="1"/>
    <col min="10008" max="10241" width="11.5" style="3"/>
    <col min="10242" max="10242" width="21.33203125" style="3" customWidth="1"/>
    <col min="10243" max="10261" width="7.5" style="3" customWidth="1"/>
    <col min="10262" max="10262" width="9.33203125" style="3" customWidth="1"/>
    <col min="10263" max="10263" width="20.6640625" style="3" customWidth="1"/>
    <col min="10264" max="10497" width="11.5" style="3"/>
    <col min="10498" max="10498" width="21.33203125" style="3" customWidth="1"/>
    <col min="10499" max="10517" width="7.5" style="3" customWidth="1"/>
    <col min="10518" max="10518" width="9.33203125" style="3" customWidth="1"/>
    <col min="10519" max="10519" width="20.6640625" style="3" customWidth="1"/>
    <col min="10520" max="10753" width="11.5" style="3"/>
    <col min="10754" max="10754" width="21.33203125" style="3" customWidth="1"/>
    <col min="10755" max="10773" width="7.5" style="3" customWidth="1"/>
    <col min="10774" max="10774" width="9.33203125" style="3" customWidth="1"/>
    <col min="10775" max="10775" width="20.6640625" style="3" customWidth="1"/>
    <col min="10776" max="11009" width="11.5" style="3"/>
    <col min="11010" max="11010" width="21.33203125" style="3" customWidth="1"/>
    <col min="11011" max="11029" width="7.5" style="3" customWidth="1"/>
    <col min="11030" max="11030" width="9.33203125" style="3" customWidth="1"/>
    <col min="11031" max="11031" width="20.6640625" style="3" customWidth="1"/>
    <col min="11032" max="11265" width="11.5" style="3"/>
    <col min="11266" max="11266" width="21.33203125" style="3" customWidth="1"/>
    <col min="11267" max="11285" width="7.5" style="3" customWidth="1"/>
    <col min="11286" max="11286" width="9.33203125" style="3" customWidth="1"/>
    <col min="11287" max="11287" width="20.6640625" style="3" customWidth="1"/>
    <col min="11288" max="11521" width="11.5" style="3"/>
    <col min="11522" max="11522" width="21.33203125" style="3" customWidth="1"/>
    <col min="11523" max="11541" width="7.5" style="3" customWidth="1"/>
    <col min="11542" max="11542" width="9.33203125" style="3" customWidth="1"/>
    <col min="11543" max="11543" width="20.6640625" style="3" customWidth="1"/>
    <col min="11544" max="11777" width="11.5" style="3"/>
    <col min="11778" max="11778" width="21.33203125" style="3" customWidth="1"/>
    <col min="11779" max="11797" width="7.5" style="3" customWidth="1"/>
    <col min="11798" max="11798" width="9.33203125" style="3" customWidth="1"/>
    <col min="11799" max="11799" width="20.6640625" style="3" customWidth="1"/>
    <col min="11800" max="12033" width="11.5" style="3"/>
    <col min="12034" max="12034" width="21.33203125" style="3" customWidth="1"/>
    <col min="12035" max="12053" width="7.5" style="3" customWidth="1"/>
    <col min="12054" max="12054" width="9.33203125" style="3" customWidth="1"/>
    <col min="12055" max="12055" width="20.6640625" style="3" customWidth="1"/>
    <col min="12056" max="12289" width="11.5" style="3"/>
    <col min="12290" max="12290" width="21.33203125" style="3" customWidth="1"/>
    <col min="12291" max="12309" width="7.5" style="3" customWidth="1"/>
    <col min="12310" max="12310" width="9.33203125" style="3" customWidth="1"/>
    <col min="12311" max="12311" width="20.6640625" style="3" customWidth="1"/>
    <col min="12312" max="12545" width="11.5" style="3"/>
    <col min="12546" max="12546" width="21.33203125" style="3" customWidth="1"/>
    <col min="12547" max="12565" width="7.5" style="3" customWidth="1"/>
    <col min="12566" max="12566" width="9.33203125" style="3" customWidth="1"/>
    <col min="12567" max="12567" width="20.6640625" style="3" customWidth="1"/>
    <col min="12568" max="12801" width="11.5" style="3"/>
    <col min="12802" max="12802" width="21.33203125" style="3" customWidth="1"/>
    <col min="12803" max="12821" width="7.5" style="3" customWidth="1"/>
    <col min="12822" max="12822" width="9.33203125" style="3" customWidth="1"/>
    <col min="12823" max="12823" width="20.6640625" style="3" customWidth="1"/>
    <col min="12824" max="13057" width="11.5" style="3"/>
    <col min="13058" max="13058" width="21.33203125" style="3" customWidth="1"/>
    <col min="13059" max="13077" width="7.5" style="3" customWidth="1"/>
    <col min="13078" max="13078" width="9.33203125" style="3" customWidth="1"/>
    <col min="13079" max="13079" width="20.6640625" style="3" customWidth="1"/>
    <col min="13080" max="13313" width="11.5" style="3"/>
    <col min="13314" max="13314" width="21.33203125" style="3" customWidth="1"/>
    <col min="13315" max="13333" width="7.5" style="3" customWidth="1"/>
    <col min="13334" max="13334" width="9.33203125" style="3" customWidth="1"/>
    <col min="13335" max="13335" width="20.6640625" style="3" customWidth="1"/>
    <col min="13336" max="13569" width="11.5" style="3"/>
    <col min="13570" max="13570" width="21.33203125" style="3" customWidth="1"/>
    <col min="13571" max="13589" width="7.5" style="3" customWidth="1"/>
    <col min="13590" max="13590" width="9.33203125" style="3" customWidth="1"/>
    <col min="13591" max="13591" width="20.6640625" style="3" customWidth="1"/>
    <col min="13592" max="13825" width="11.5" style="3"/>
    <col min="13826" max="13826" width="21.33203125" style="3" customWidth="1"/>
    <col min="13827" max="13845" width="7.5" style="3" customWidth="1"/>
    <col min="13846" max="13846" width="9.33203125" style="3" customWidth="1"/>
    <col min="13847" max="13847" width="20.6640625" style="3" customWidth="1"/>
    <col min="13848" max="14081" width="11.5" style="3"/>
    <col min="14082" max="14082" width="21.33203125" style="3" customWidth="1"/>
    <col min="14083" max="14101" width="7.5" style="3" customWidth="1"/>
    <col min="14102" max="14102" width="9.33203125" style="3" customWidth="1"/>
    <col min="14103" max="14103" width="20.6640625" style="3" customWidth="1"/>
    <col min="14104" max="14337" width="11.5" style="3"/>
    <col min="14338" max="14338" width="21.33203125" style="3" customWidth="1"/>
    <col min="14339" max="14357" width="7.5" style="3" customWidth="1"/>
    <col min="14358" max="14358" width="9.33203125" style="3" customWidth="1"/>
    <col min="14359" max="14359" width="20.6640625" style="3" customWidth="1"/>
    <col min="14360" max="14593" width="11.5" style="3"/>
    <col min="14594" max="14594" width="21.33203125" style="3" customWidth="1"/>
    <col min="14595" max="14613" width="7.5" style="3" customWidth="1"/>
    <col min="14614" max="14614" width="9.33203125" style="3" customWidth="1"/>
    <col min="14615" max="14615" width="20.6640625" style="3" customWidth="1"/>
    <col min="14616" max="14849" width="11.5" style="3"/>
    <col min="14850" max="14850" width="21.33203125" style="3" customWidth="1"/>
    <col min="14851" max="14869" width="7.5" style="3" customWidth="1"/>
    <col min="14870" max="14870" width="9.33203125" style="3" customWidth="1"/>
    <col min="14871" max="14871" width="20.6640625" style="3" customWidth="1"/>
    <col min="14872" max="15105" width="11.5" style="3"/>
    <col min="15106" max="15106" width="21.33203125" style="3" customWidth="1"/>
    <col min="15107" max="15125" width="7.5" style="3" customWidth="1"/>
    <col min="15126" max="15126" width="9.33203125" style="3" customWidth="1"/>
    <col min="15127" max="15127" width="20.6640625" style="3" customWidth="1"/>
    <col min="15128" max="15361" width="11.5" style="3"/>
    <col min="15362" max="15362" width="21.33203125" style="3" customWidth="1"/>
    <col min="15363" max="15381" width="7.5" style="3" customWidth="1"/>
    <col min="15382" max="15382" width="9.33203125" style="3" customWidth="1"/>
    <col min="15383" max="15383" width="20.6640625" style="3" customWidth="1"/>
    <col min="15384" max="15617" width="11.5" style="3"/>
    <col min="15618" max="15618" width="21.33203125" style="3" customWidth="1"/>
    <col min="15619" max="15637" width="7.5" style="3" customWidth="1"/>
    <col min="15638" max="15638" width="9.33203125" style="3" customWidth="1"/>
    <col min="15639" max="15639" width="20.6640625" style="3" customWidth="1"/>
    <col min="15640" max="15873" width="11.5" style="3"/>
    <col min="15874" max="15874" width="21.33203125" style="3" customWidth="1"/>
    <col min="15875" max="15893" width="7.5" style="3" customWidth="1"/>
    <col min="15894" max="15894" width="9.33203125" style="3" customWidth="1"/>
    <col min="15895" max="15895" width="20.6640625" style="3" customWidth="1"/>
    <col min="15896" max="16129" width="11.5" style="3"/>
    <col min="16130" max="16130" width="21.33203125" style="3" customWidth="1"/>
    <col min="16131" max="16149" width="7.5" style="3" customWidth="1"/>
    <col min="16150" max="16150" width="9.33203125" style="3" customWidth="1"/>
    <col min="16151" max="16151" width="20.6640625" style="3" customWidth="1"/>
    <col min="16152" max="16384" width="11.5" style="3"/>
  </cols>
  <sheetData>
    <row r="1" spans="1:25" ht="20.25" customHeight="1" x14ac:dyDescent="0.2">
      <c r="I1" s="23"/>
      <c r="J1" s="24" t="s">
        <v>48</v>
      </c>
      <c r="K1" s="23"/>
    </row>
    <row r="2" spans="1:25" ht="17.25" customHeight="1" thickBot="1" x14ac:dyDescent="0.2">
      <c r="W2" s="3"/>
    </row>
    <row r="3" spans="1:25" ht="38.25" customHeight="1" thickBot="1" x14ac:dyDescent="0.3">
      <c r="A3" s="141" t="s">
        <v>46</v>
      </c>
      <c r="B3" s="82" t="s">
        <v>9</v>
      </c>
      <c r="C3" s="83" t="s">
        <v>10</v>
      </c>
      <c r="D3" s="84" t="s">
        <v>4</v>
      </c>
      <c r="E3" s="147" t="s">
        <v>11</v>
      </c>
      <c r="F3" s="128" t="s">
        <v>12</v>
      </c>
      <c r="G3" s="129" t="s">
        <v>4</v>
      </c>
      <c r="H3" s="82" t="s">
        <v>13</v>
      </c>
      <c r="I3" s="83" t="s">
        <v>14</v>
      </c>
      <c r="J3" s="84" t="s">
        <v>4</v>
      </c>
      <c r="K3" s="357" t="s">
        <v>15</v>
      </c>
      <c r="L3" s="357" t="s">
        <v>16</v>
      </c>
      <c r="M3" s="82" t="s">
        <v>17</v>
      </c>
      <c r="N3" s="83" t="s">
        <v>18</v>
      </c>
      <c r="O3" s="84" t="s">
        <v>4</v>
      </c>
      <c r="P3" s="357" t="s">
        <v>19</v>
      </c>
      <c r="Q3" s="357" t="s">
        <v>20</v>
      </c>
      <c r="R3" s="372" t="s">
        <v>53</v>
      </c>
      <c r="S3" s="82" t="s">
        <v>21</v>
      </c>
      <c r="T3" s="83" t="s">
        <v>22</v>
      </c>
      <c r="U3" s="84" t="s">
        <v>4</v>
      </c>
      <c r="V3" s="149" t="s">
        <v>25</v>
      </c>
      <c r="W3" s="3"/>
    </row>
    <row r="4" spans="1:25" ht="25.5" customHeight="1" thickBot="1" x14ac:dyDescent="0.2">
      <c r="A4" s="70" t="s">
        <v>23</v>
      </c>
      <c r="B4" s="85">
        <v>21</v>
      </c>
      <c r="C4" s="65">
        <v>21</v>
      </c>
      <c r="D4" s="32">
        <f>SUM(B4:C4)</f>
        <v>42</v>
      </c>
      <c r="E4" s="366">
        <v>18</v>
      </c>
      <c r="F4" s="355">
        <v>21</v>
      </c>
      <c r="G4" s="112">
        <f t="shared" ref="G4" si="0">SUM(E4:F4)</f>
        <v>39</v>
      </c>
      <c r="H4" s="85">
        <v>18</v>
      </c>
      <c r="I4" s="65">
        <v>18</v>
      </c>
      <c r="J4" s="32">
        <f>SUM(H4:I4)</f>
        <v>36</v>
      </c>
      <c r="K4" s="34">
        <v>21</v>
      </c>
      <c r="L4" s="34">
        <v>21</v>
      </c>
      <c r="M4" s="85">
        <v>21</v>
      </c>
      <c r="N4" s="65">
        <v>21</v>
      </c>
      <c r="O4" s="32">
        <f>SUM(M4:N4)</f>
        <v>42</v>
      </c>
      <c r="P4" s="34">
        <v>15</v>
      </c>
      <c r="Q4" s="34">
        <v>15</v>
      </c>
      <c r="R4" s="373"/>
      <c r="S4" s="85">
        <v>18</v>
      </c>
      <c r="T4" s="65">
        <v>18</v>
      </c>
      <c r="U4" s="32">
        <f>SUM(S4:T4)</f>
        <v>36</v>
      </c>
      <c r="V4" s="353">
        <f>SUM(B4,C4,E4,F4,H4,I4,K4,L4,M4,N4,P4,Q4,S4,T4)</f>
        <v>267</v>
      </c>
      <c r="W4" s="3"/>
    </row>
    <row r="5" spans="1:25" ht="25.5" customHeight="1" thickTop="1" x14ac:dyDescent="0.25">
      <c r="A5" s="68" t="s">
        <v>26</v>
      </c>
      <c r="B5" s="6">
        <v>1</v>
      </c>
      <c r="C5" s="2">
        <v>0</v>
      </c>
      <c r="D5" s="32">
        <f>B5+C5</f>
        <v>1</v>
      </c>
      <c r="E5" s="367">
        <v>0</v>
      </c>
      <c r="F5" s="1">
        <v>0</v>
      </c>
      <c r="G5" s="109">
        <f>SUM(E5:F5)</f>
        <v>0</v>
      </c>
      <c r="H5" s="6">
        <v>3</v>
      </c>
      <c r="I5" s="2">
        <v>5</v>
      </c>
      <c r="J5" s="32">
        <f>H5+I5</f>
        <v>8</v>
      </c>
      <c r="K5" s="18">
        <v>0</v>
      </c>
      <c r="L5" s="18">
        <v>6</v>
      </c>
      <c r="M5" s="6">
        <v>0</v>
      </c>
      <c r="N5" s="2">
        <v>0</v>
      </c>
      <c r="O5" s="32">
        <v>0</v>
      </c>
      <c r="P5" s="18">
        <v>2</v>
      </c>
      <c r="Q5" s="18">
        <v>1</v>
      </c>
      <c r="R5" s="374">
        <v>4</v>
      </c>
      <c r="S5" s="6">
        <v>9</v>
      </c>
      <c r="T5" s="2">
        <v>9</v>
      </c>
      <c r="U5" s="32">
        <f>S5+T5</f>
        <v>18</v>
      </c>
      <c r="V5" s="353">
        <f>SUM(B5,C5,E5,F5,H5,I5,K5,L5,M5,N5,P5,Q5,R5,S5,T5)</f>
        <v>40</v>
      </c>
      <c r="W5" s="3"/>
    </row>
    <row r="6" spans="1:25" ht="25.5" customHeight="1" x14ac:dyDescent="0.15">
      <c r="A6" s="21" t="s">
        <v>0</v>
      </c>
      <c r="B6" s="6">
        <v>0</v>
      </c>
      <c r="C6" s="2">
        <v>2</v>
      </c>
      <c r="D6" s="32">
        <f>B6+C6</f>
        <v>2</v>
      </c>
      <c r="E6" s="367">
        <v>0</v>
      </c>
      <c r="F6" s="1">
        <v>0</v>
      </c>
      <c r="G6" s="109">
        <f>SUM(E6:F6)</f>
        <v>0</v>
      </c>
      <c r="H6" s="6">
        <v>5</v>
      </c>
      <c r="I6" s="2">
        <v>1</v>
      </c>
      <c r="J6" s="32">
        <f>H6+I6</f>
        <v>6</v>
      </c>
      <c r="K6" s="18">
        <v>1</v>
      </c>
      <c r="L6" s="18">
        <v>0</v>
      </c>
      <c r="M6" s="6">
        <v>0</v>
      </c>
      <c r="N6" s="2">
        <v>3</v>
      </c>
      <c r="O6" s="32">
        <f>M6+N6</f>
        <v>3</v>
      </c>
      <c r="P6" s="18">
        <v>0</v>
      </c>
      <c r="Q6" s="18">
        <v>0</v>
      </c>
      <c r="R6" s="374">
        <v>2</v>
      </c>
      <c r="S6" s="6">
        <v>0</v>
      </c>
      <c r="T6" s="2">
        <v>1</v>
      </c>
      <c r="U6" s="32">
        <f>S6+T6</f>
        <v>1</v>
      </c>
      <c r="V6" s="353">
        <f>SUM(B6,C6,E6,F6,H6,I6,K6,L6,M6,N6,P6,Q6,R6,S6,T6)</f>
        <v>15</v>
      </c>
      <c r="W6" s="3"/>
    </row>
    <row r="7" spans="1:25" ht="25.5" customHeight="1" thickBot="1" x14ac:dyDescent="0.2">
      <c r="A7" s="35" t="s">
        <v>7</v>
      </c>
      <c r="B7" s="85">
        <f>SUM(B5:B6)</f>
        <v>1</v>
      </c>
      <c r="C7" s="65">
        <f>SUM(C5:C6)</f>
        <v>2</v>
      </c>
      <c r="D7" s="32">
        <f>SUM(D5:D6)</f>
        <v>3</v>
      </c>
      <c r="E7" s="368">
        <f>SUM(E5:E6)</f>
        <v>0</v>
      </c>
      <c r="F7" s="46">
        <f>SUM(F5:F6)</f>
        <v>0</v>
      </c>
      <c r="G7" s="109">
        <f>SUM(E7:F7)</f>
        <v>0</v>
      </c>
      <c r="H7" s="72">
        <f>SUM(H5:H6)</f>
        <v>8</v>
      </c>
      <c r="I7" s="45">
        <f>SUM(I5:I6)</f>
        <v>6</v>
      </c>
      <c r="J7" s="32">
        <f t="shared" ref="J7:J12" si="1">H7+I7</f>
        <v>14</v>
      </c>
      <c r="K7" s="94">
        <f>SUM(K5:K6)</f>
        <v>1</v>
      </c>
      <c r="L7" s="94">
        <f>SUM(L5:L6)</f>
        <v>6</v>
      </c>
      <c r="M7" s="72">
        <f>SUM(M5:M6)</f>
        <v>0</v>
      </c>
      <c r="N7" s="45">
        <f>SUM(N5:N6)</f>
        <v>3</v>
      </c>
      <c r="O7" s="32">
        <f t="shared" ref="O7:V7" si="2">SUM(O5:O6)</f>
        <v>3</v>
      </c>
      <c r="P7" s="94">
        <f>SUM(P5:P6)</f>
        <v>2</v>
      </c>
      <c r="Q7" s="94">
        <f>SUM(Q5:Q6)</f>
        <v>1</v>
      </c>
      <c r="R7" s="375">
        <f>SUM(R5:R6)</f>
        <v>6</v>
      </c>
      <c r="S7" s="72">
        <f>SUM(S5:S6)</f>
        <v>9</v>
      </c>
      <c r="T7" s="45">
        <f>SUM(T5:T6)</f>
        <v>10</v>
      </c>
      <c r="U7" s="32">
        <f t="shared" si="2"/>
        <v>19</v>
      </c>
      <c r="V7" s="353">
        <f t="shared" si="2"/>
        <v>55</v>
      </c>
      <c r="W7" s="3"/>
    </row>
    <row r="8" spans="1:25" ht="25.5" customHeight="1" thickTop="1" x14ac:dyDescent="0.25">
      <c r="A8" s="68" t="s">
        <v>27</v>
      </c>
      <c r="B8" s="6">
        <v>1</v>
      </c>
      <c r="C8" s="2">
        <v>0</v>
      </c>
      <c r="D8" s="32">
        <f t="shared" ref="D8:D9" si="3">B8+C8</f>
        <v>1</v>
      </c>
      <c r="E8" s="367">
        <v>0</v>
      </c>
      <c r="F8" s="1">
        <v>0</v>
      </c>
      <c r="G8" s="109">
        <f>SUM(E8:F8)</f>
        <v>0</v>
      </c>
      <c r="H8" s="6">
        <v>5</v>
      </c>
      <c r="I8" s="2">
        <v>0</v>
      </c>
      <c r="J8" s="32">
        <f t="shared" si="1"/>
        <v>5</v>
      </c>
      <c r="K8" s="18">
        <v>0</v>
      </c>
      <c r="L8" s="18">
        <v>6</v>
      </c>
      <c r="M8" s="6">
        <v>0</v>
      </c>
      <c r="N8" s="2">
        <v>1</v>
      </c>
      <c r="O8" s="32">
        <f t="shared" ref="O8:O12" si="4">M8+N8</f>
        <v>1</v>
      </c>
      <c r="P8" s="18">
        <v>0</v>
      </c>
      <c r="Q8" s="18">
        <v>0</v>
      </c>
      <c r="R8" s="374">
        <v>0</v>
      </c>
      <c r="S8" s="6">
        <v>13</v>
      </c>
      <c r="T8" s="2">
        <v>19</v>
      </c>
      <c r="U8" s="32">
        <f t="shared" ref="U8:U12" si="5">S8+T8</f>
        <v>32</v>
      </c>
      <c r="V8" s="353">
        <f>SUM(B8,C8,E8,F8,H8,I8,K8,L8,M8,N8,P8,Q8,S8,T8)</f>
        <v>45</v>
      </c>
      <c r="W8" s="3"/>
    </row>
    <row r="9" spans="1:25" ht="25.5" customHeight="1" x14ac:dyDescent="0.15">
      <c r="A9" s="22" t="s">
        <v>5</v>
      </c>
      <c r="B9" s="6">
        <v>0</v>
      </c>
      <c r="C9" s="2">
        <v>2</v>
      </c>
      <c r="D9" s="32">
        <f t="shared" si="3"/>
        <v>2</v>
      </c>
      <c r="E9" s="367">
        <v>0</v>
      </c>
      <c r="F9" s="1">
        <v>0</v>
      </c>
      <c r="G9" s="109">
        <f>SUM(E9:F9)</f>
        <v>0</v>
      </c>
      <c r="H9" s="6">
        <v>5</v>
      </c>
      <c r="I9" s="2">
        <v>3</v>
      </c>
      <c r="J9" s="32">
        <f t="shared" si="1"/>
        <v>8</v>
      </c>
      <c r="K9" s="18">
        <v>1</v>
      </c>
      <c r="L9" s="18">
        <v>0</v>
      </c>
      <c r="M9" s="6">
        <v>1</v>
      </c>
      <c r="N9" s="2">
        <v>1</v>
      </c>
      <c r="O9" s="32">
        <v>0</v>
      </c>
      <c r="P9" s="18">
        <v>0</v>
      </c>
      <c r="Q9" s="18">
        <v>0</v>
      </c>
      <c r="R9" s="374">
        <v>1</v>
      </c>
      <c r="S9" s="6">
        <v>0</v>
      </c>
      <c r="T9" s="2">
        <v>1</v>
      </c>
      <c r="U9" s="32">
        <f t="shared" si="5"/>
        <v>1</v>
      </c>
      <c r="V9" s="353">
        <f>SUM(B9,C9,E9,F9,H9,I9,K9,L9,M9,N9,P9,Q9,R9,S9,T9)</f>
        <v>15</v>
      </c>
      <c r="W9" s="3"/>
    </row>
    <row r="10" spans="1:25" ht="25.5" customHeight="1" x14ac:dyDescent="0.15">
      <c r="A10" s="69" t="s">
        <v>1</v>
      </c>
      <c r="B10" s="6">
        <v>0</v>
      </c>
      <c r="C10" s="2">
        <v>0</v>
      </c>
      <c r="D10" s="32">
        <v>0</v>
      </c>
      <c r="E10" s="367">
        <v>0</v>
      </c>
      <c r="F10" s="1">
        <v>0</v>
      </c>
      <c r="G10" s="109">
        <v>0</v>
      </c>
      <c r="H10" s="6">
        <v>0</v>
      </c>
      <c r="I10" s="2">
        <v>0</v>
      </c>
      <c r="J10" s="32">
        <f t="shared" si="1"/>
        <v>0</v>
      </c>
      <c r="K10" s="18">
        <v>0</v>
      </c>
      <c r="L10" s="18">
        <v>0</v>
      </c>
      <c r="M10" s="6">
        <v>0</v>
      </c>
      <c r="N10" s="2">
        <v>0</v>
      </c>
      <c r="O10" s="32">
        <f>SUM(M10:N10)</f>
        <v>0</v>
      </c>
      <c r="P10" s="18">
        <v>0</v>
      </c>
      <c r="Q10" s="18">
        <v>0</v>
      </c>
      <c r="R10" s="374">
        <v>0</v>
      </c>
      <c r="S10" s="6">
        <v>0</v>
      </c>
      <c r="T10" s="2">
        <v>0</v>
      </c>
      <c r="U10" s="32">
        <f t="shared" si="5"/>
        <v>0</v>
      </c>
      <c r="V10" s="353">
        <f>SUM(B10,C10,E10,F10,H10,I10,K10,L10,M10,N10,P10,Q10,S10,T10)</f>
        <v>0</v>
      </c>
      <c r="W10" s="3"/>
    </row>
    <row r="11" spans="1:25" ht="25.5" customHeight="1" x14ac:dyDescent="0.15">
      <c r="A11" s="21" t="s">
        <v>6</v>
      </c>
      <c r="B11" s="72">
        <f>SUM(B8:B10)</f>
        <v>1</v>
      </c>
      <c r="C11" s="45">
        <f>SUM(C8:C10)</f>
        <v>2</v>
      </c>
      <c r="D11" s="73">
        <f t="shared" ref="D11:V11" si="6">SUM(D8+D9)</f>
        <v>3</v>
      </c>
      <c r="E11" s="368">
        <f>SUM(E8:E10)</f>
        <v>0</v>
      </c>
      <c r="F11" s="46">
        <f>SUM(F8:F10)</f>
        <v>0</v>
      </c>
      <c r="G11" s="109">
        <f t="shared" si="6"/>
        <v>0</v>
      </c>
      <c r="H11" s="72">
        <f>SUM(H8:H10)</f>
        <v>10</v>
      </c>
      <c r="I11" s="45">
        <f>SUM(I8:I10)</f>
        <v>3</v>
      </c>
      <c r="J11" s="73">
        <f t="shared" si="6"/>
        <v>13</v>
      </c>
      <c r="K11" s="94">
        <f>SUM(K8:K10)</f>
        <v>1</v>
      </c>
      <c r="L11" s="94">
        <f>SUM(L8:L10)</f>
        <v>6</v>
      </c>
      <c r="M11" s="72">
        <f>SUM(M8:M10)</f>
        <v>1</v>
      </c>
      <c r="N11" s="45">
        <f>SUM(N8:N10)</f>
        <v>2</v>
      </c>
      <c r="O11" s="73">
        <f t="shared" si="6"/>
        <v>1</v>
      </c>
      <c r="P11" s="94">
        <f>SUM(P8:P10)</f>
        <v>0</v>
      </c>
      <c r="Q11" s="94">
        <f>SUM(Q8:Q10)</f>
        <v>0</v>
      </c>
      <c r="R11" s="375">
        <f>SUM(R8:R10)</f>
        <v>1</v>
      </c>
      <c r="S11" s="72">
        <f>SUM(S8:S10)</f>
        <v>13</v>
      </c>
      <c r="T11" s="45">
        <f>SUM(T8:T10)</f>
        <v>20</v>
      </c>
      <c r="U11" s="73">
        <f t="shared" si="6"/>
        <v>33</v>
      </c>
      <c r="V11" s="139">
        <f t="shared" si="6"/>
        <v>60</v>
      </c>
      <c r="W11" s="3"/>
    </row>
    <row r="12" spans="1:25" ht="25.5" customHeight="1" x14ac:dyDescent="0.15">
      <c r="A12" s="21" t="s">
        <v>8</v>
      </c>
      <c r="B12" s="6">
        <v>529</v>
      </c>
      <c r="C12" s="2">
        <v>507</v>
      </c>
      <c r="D12" s="32">
        <f>SUM(B12:C12)</f>
        <v>1036</v>
      </c>
      <c r="E12" s="367">
        <v>558</v>
      </c>
      <c r="F12" s="1">
        <v>601</v>
      </c>
      <c r="G12" s="109">
        <f>SUM(E12:F12)</f>
        <v>1159</v>
      </c>
      <c r="H12" s="6">
        <v>464</v>
      </c>
      <c r="I12" s="2">
        <v>554</v>
      </c>
      <c r="J12" s="32">
        <f t="shared" si="1"/>
        <v>1018</v>
      </c>
      <c r="K12" s="18">
        <v>620</v>
      </c>
      <c r="L12" s="18">
        <v>573</v>
      </c>
      <c r="M12" s="6">
        <v>570</v>
      </c>
      <c r="N12" s="2">
        <v>619</v>
      </c>
      <c r="O12" s="32">
        <f t="shared" si="4"/>
        <v>1189</v>
      </c>
      <c r="P12" s="18">
        <v>415</v>
      </c>
      <c r="Q12" s="18">
        <v>431</v>
      </c>
      <c r="R12" s="374">
        <v>35</v>
      </c>
      <c r="S12" s="6">
        <v>444</v>
      </c>
      <c r="T12" s="2">
        <v>413</v>
      </c>
      <c r="U12" s="32">
        <f t="shared" si="5"/>
        <v>857</v>
      </c>
      <c r="V12" s="353">
        <f>SUM(B12,C12,E12,F12,H12,I12,K12,L12,M12,N12,P12,Q12,R12,S12,T12)</f>
        <v>7333</v>
      </c>
      <c r="W12" s="3"/>
    </row>
    <row r="13" spans="1:25" ht="42.75" customHeight="1" x14ac:dyDescent="0.15">
      <c r="A13" s="21" t="s">
        <v>28</v>
      </c>
      <c r="B13" s="47">
        <f>B12/31</f>
        <v>17.06451612903226</v>
      </c>
      <c r="C13" s="48">
        <f t="shared" ref="C13:V13" si="7">C12/31</f>
        <v>16.35483870967742</v>
      </c>
      <c r="D13" s="49">
        <f t="shared" si="7"/>
        <v>33.41935483870968</v>
      </c>
      <c r="E13" s="369">
        <f t="shared" si="7"/>
        <v>18</v>
      </c>
      <c r="F13" s="51">
        <f t="shared" si="7"/>
        <v>19.387096774193548</v>
      </c>
      <c r="G13" s="111">
        <f t="shared" si="7"/>
        <v>37.387096774193552</v>
      </c>
      <c r="H13" s="47">
        <f t="shared" si="7"/>
        <v>14.96774193548387</v>
      </c>
      <c r="I13" s="48">
        <f t="shared" si="7"/>
        <v>17.870967741935484</v>
      </c>
      <c r="J13" s="49">
        <f t="shared" si="7"/>
        <v>32.838709677419352</v>
      </c>
      <c r="K13" s="53">
        <f t="shared" si="7"/>
        <v>20</v>
      </c>
      <c r="L13" s="53">
        <f t="shared" si="7"/>
        <v>18.483870967741936</v>
      </c>
      <c r="M13" s="47">
        <f t="shared" si="7"/>
        <v>18.387096774193548</v>
      </c>
      <c r="N13" s="48">
        <f t="shared" si="7"/>
        <v>19.967741935483872</v>
      </c>
      <c r="O13" s="49">
        <f t="shared" si="7"/>
        <v>38.354838709677416</v>
      </c>
      <c r="P13" s="53">
        <f t="shared" si="7"/>
        <v>13.387096774193548</v>
      </c>
      <c r="Q13" s="53">
        <f t="shared" si="7"/>
        <v>13.903225806451612</v>
      </c>
      <c r="R13" s="376">
        <f t="shared" si="7"/>
        <v>1.1290322580645162</v>
      </c>
      <c r="S13" s="47">
        <f t="shared" si="7"/>
        <v>14.32258064516129</v>
      </c>
      <c r="T13" s="48">
        <f t="shared" si="7"/>
        <v>13.32258064516129</v>
      </c>
      <c r="U13" s="49">
        <f t="shared" si="7"/>
        <v>27.64516129032258</v>
      </c>
      <c r="V13" s="125">
        <f t="shared" si="7"/>
        <v>236.54838709677421</v>
      </c>
      <c r="W13" s="3"/>
    </row>
    <row r="14" spans="1:25" ht="34.5" customHeight="1" x14ac:dyDescent="0.15">
      <c r="A14" s="21" t="s">
        <v>24</v>
      </c>
      <c r="B14" s="54">
        <f>(B12*100)/(B4*31)</f>
        <v>81.259600614439321</v>
      </c>
      <c r="C14" s="55">
        <f t="shared" ref="C14:V14" si="8">(C12*100)/(C4*31)</f>
        <v>77.880184331797238</v>
      </c>
      <c r="D14" s="56">
        <f t="shared" si="8"/>
        <v>79.569892473118273</v>
      </c>
      <c r="E14" s="370">
        <f t="shared" si="8"/>
        <v>100</v>
      </c>
      <c r="F14" s="64">
        <f t="shared" si="8"/>
        <v>92.319508448540702</v>
      </c>
      <c r="G14" s="137">
        <f t="shared" si="8"/>
        <v>95.864350703060381</v>
      </c>
      <c r="H14" s="54">
        <f t="shared" si="8"/>
        <v>83.15412186379929</v>
      </c>
      <c r="I14" s="55">
        <f t="shared" si="8"/>
        <v>99.283154121863802</v>
      </c>
      <c r="J14" s="56">
        <f t="shared" si="8"/>
        <v>91.218637992831546</v>
      </c>
      <c r="K14" s="57">
        <f t="shared" si="8"/>
        <v>95.238095238095241</v>
      </c>
      <c r="L14" s="57">
        <f t="shared" si="8"/>
        <v>88.018433179723502</v>
      </c>
      <c r="M14" s="54">
        <f t="shared" si="8"/>
        <v>87.557603686635943</v>
      </c>
      <c r="N14" s="55">
        <f t="shared" si="8"/>
        <v>95.084485407066055</v>
      </c>
      <c r="O14" s="56">
        <f t="shared" si="8"/>
        <v>91.321044546850999</v>
      </c>
      <c r="P14" s="57">
        <f t="shared" si="8"/>
        <v>89.247311827956992</v>
      </c>
      <c r="Q14" s="57">
        <f t="shared" si="8"/>
        <v>92.688172043010752</v>
      </c>
      <c r="R14" s="377" t="s">
        <v>54</v>
      </c>
      <c r="S14" s="54">
        <f t="shared" si="8"/>
        <v>79.569892473118273</v>
      </c>
      <c r="T14" s="55">
        <f t="shared" si="8"/>
        <v>74.01433691756273</v>
      </c>
      <c r="U14" s="56">
        <f t="shared" si="8"/>
        <v>76.792114695340501</v>
      </c>
      <c r="V14" s="140">
        <f t="shared" si="8"/>
        <v>88.594901534372354</v>
      </c>
      <c r="W14" s="3"/>
    </row>
    <row r="15" spans="1:25" ht="25.5" customHeight="1" x14ac:dyDescent="0.15">
      <c r="A15" s="21" t="s">
        <v>2</v>
      </c>
      <c r="B15" s="7">
        <v>28</v>
      </c>
      <c r="C15" s="58">
        <v>0</v>
      </c>
      <c r="D15" s="32">
        <f>B15+C15</f>
        <v>28</v>
      </c>
      <c r="E15" s="371">
        <v>0</v>
      </c>
      <c r="F15" s="60">
        <v>0</v>
      </c>
      <c r="G15" s="112">
        <f>SUM(E15:F15)</f>
        <v>0</v>
      </c>
      <c r="H15" s="7">
        <v>113</v>
      </c>
      <c r="I15" s="58">
        <v>0</v>
      </c>
      <c r="J15" s="32">
        <f>H15+I15</f>
        <v>113</v>
      </c>
      <c r="K15" s="19">
        <v>0</v>
      </c>
      <c r="L15" s="19">
        <v>6</v>
      </c>
      <c r="M15" s="7">
        <v>0</v>
      </c>
      <c r="N15" s="58">
        <v>475</v>
      </c>
      <c r="O15" s="32">
        <f>M15+N15</f>
        <v>475</v>
      </c>
      <c r="P15" s="19">
        <v>0</v>
      </c>
      <c r="Q15" s="19">
        <v>0</v>
      </c>
      <c r="R15" s="378">
        <v>0</v>
      </c>
      <c r="S15" s="7">
        <v>410</v>
      </c>
      <c r="T15" s="58">
        <v>587</v>
      </c>
      <c r="U15" s="32">
        <f>S15+T15</f>
        <v>997</v>
      </c>
      <c r="V15" s="353">
        <f>SUM(B15,C15,E15,F15,H15,I15,K15,L15,M15,N15,P15,Q15,S15,T15)</f>
        <v>1619</v>
      </c>
      <c r="W15" s="3"/>
    </row>
    <row r="16" spans="1:25" ht="36.75" customHeight="1" thickBot="1" x14ac:dyDescent="0.2">
      <c r="A16" s="62" t="s">
        <v>3</v>
      </c>
      <c r="B16" s="63">
        <f t="shared" ref="B16:V16" si="9">B15/B8</f>
        <v>28</v>
      </c>
      <c r="C16" s="63" t="e">
        <f t="shared" si="9"/>
        <v>#DIV/0!</v>
      </c>
      <c r="D16" s="63">
        <f t="shared" si="9"/>
        <v>28</v>
      </c>
      <c r="E16" s="63" t="e">
        <f t="shared" si="9"/>
        <v>#DIV/0!</v>
      </c>
      <c r="F16" s="63" t="e">
        <f t="shared" si="9"/>
        <v>#DIV/0!</v>
      </c>
      <c r="G16" s="63" t="e">
        <f t="shared" si="9"/>
        <v>#DIV/0!</v>
      </c>
      <c r="H16" s="63">
        <f t="shared" si="9"/>
        <v>22.6</v>
      </c>
      <c r="I16" s="63" t="e">
        <f t="shared" si="9"/>
        <v>#DIV/0!</v>
      </c>
      <c r="J16" s="63">
        <f t="shared" si="9"/>
        <v>22.6</v>
      </c>
      <c r="K16" s="63" t="e">
        <f t="shared" si="9"/>
        <v>#DIV/0!</v>
      </c>
      <c r="L16" s="63">
        <f t="shared" si="9"/>
        <v>1</v>
      </c>
      <c r="M16" s="63" t="e">
        <f t="shared" si="9"/>
        <v>#DIV/0!</v>
      </c>
      <c r="N16" s="63">
        <f t="shared" si="9"/>
        <v>475</v>
      </c>
      <c r="O16" s="63">
        <f t="shared" si="9"/>
        <v>475</v>
      </c>
      <c r="P16" s="63" t="e">
        <f t="shared" si="9"/>
        <v>#DIV/0!</v>
      </c>
      <c r="Q16" s="63" t="e">
        <f t="shared" si="9"/>
        <v>#DIV/0!</v>
      </c>
      <c r="R16" s="63" t="e">
        <f t="shared" si="9"/>
        <v>#DIV/0!</v>
      </c>
      <c r="S16" s="63">
        <f t="shared" si="9"/>
        <v>31.53846153846154</v>
      </c>
      <c r="T16" s="63">
        <f t="shared" si="9"/>
        <v>30.894736842105264</v>
      </c>
      <c r="U16" s="63">
        <f t="shared" si="9"/>
        <v>31.15625</v>
      </c>
      <c r="V16" s="63">
        <f t="shared" si="9"/>
        <v>35.977777777777774</v>
      </c>
      <c r="W16" s="3"/>
      <c r="Y16" s="3">
        <v>0</v>
      </c>
    </row>
    <row r="17" spans="1:23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</sheetData>
  <pageMargins left="0.23622047244094491" right="0.23622047244094491" top="0.74803149606299213" bottom="0.74803149606299213" header="0.31496062992125984" footer="0.31496062992125984"/>
  <pageSetup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W20"/>
  <sheetViews>
    <sheetView topLeftCell="A2" zoomScale="150" workbookViewId="0">
      <selection activeCell="A13" sqref="A13"/>
    </sheetView>
  </sheetViews>
  <sheetFormatPr baseColWidth="10" defaultRowHeight="33" customHeight="1" x14ac:dyDescent="0.15"/>
  <cols>
    <col min="1" max="1" width="18.33203125" style="5" customWidth="1"/>
    <col min="2" max="3" width="6.5" style="4" customWidth="1"/>
    <col min="4" max="4" width="6.33203125" style="8" customWidth="1"/>
    <col min="5" max="6" width="7.5" style="4" customWidth="1"/>
    <col min="7" max="7" width="7.5" style="8" customWidth="1"/>
    <col min="8" max="9" width="7.5" style="4" customWidth="1"/>
    <col min="10" max="10" width="7.5" style="8" customWidth="1"/>
    <col min="11" max="12" width="7.5" style="4" customWidth="1"/>
    <col min="13" max="13" width="6.6640625" style="4" customWidth="1"/>
    <col min="14" max="14" width="7.5" style="4" customWidth="1"/>
    <col min="15" max="15" width="7.5" style="8" customWidth="1"/>
    <col min="16" max="16" width="5.83203125" style="4" customWidth="1"/>
    <col min="17" max="17" width="6.1640625" style="4" customWidth="1"/>
    <col min="18" max="18" width="7.83203125" style="154" customWidth="1"/>
    <col min="19" max="20" width="7.5" style="4" customWidth="1"/>
    <col min="21" max="21" width="7.5" style="9" customWidth="1"/>
    <col min="22" max="22" width="7.33203125" style="8" customWidth="1"/>
    <col min="23" max="23" width="20.6640625" style="4" customWidth="1"/>
    <col min="24" max="257" width="11.5" style="3"/>
    <col min="258" max="258" width="21.33203125" style="3" customWidth="1"/>
    <col min="259" max="277" width="7.5" style="3" customWidth="1"/>
    <col min="278" max="278" width="9.33203125" style="3" customWidth="1"/>
    <col min="279" max="279" width="20.6640625" style="3" customWidth="1"/>
    <col min="280" max="513" width="11.5" style="3"/>
    <col min="514" max="514" width="21.33203125" style="3" customWidth="1"/>
    <col min="515" max="533" width="7.5" style="3" customWidth="1"/>
    <col min="534" max="534" width="9.33203125" style="3" customWidth="1"/>
    <col min="535" max="535" width="20.6640625" style="3" customWidth="1"/>
    <col min="536" max="769" width="11.5" style="3"/>
    <col min="770" max="770" width="21.33203125" style="3" customWidth="1"/>
    <col min="771" max="789" width="7.5" style="3" customWidth="1"/>
    <col min="790" max="790" width="9.33203125" style="3" customWidth="1"/>
    <col min="791" max="791" width="20.6640625" style="3" customWidth="1"/>
    <col min="792" max="1025" width="11.5" style="3"/>
    <col min="1026" max="1026" width="21.33203125" style="3" customWidth="1"/>
    <col min="1027" max="1045" width="7.5" style="3" customWidth="1"/>
    <col min="1046" max="1046" width="9.33203125" style="3" customWidth="1"/>
    <col min="1047" max="1047" width="20.6640625" style="3" customWidth="1"/>
    <col min="1048" max="1281" width="11.5" style="3"/>
    <col min="1282" max="1282" width="21.33203125" style="3" customWidth="1"/>
    <col min="1283" max="1301" width="7.5" style="3" customWidth="1"/>
    <col min="1302" max="1302" width="9.33203125" style="3" customWidth="1"/>
    <col min="1303" max="1303" width="20.6640625" style="3" customWidth="1"/>
    <col min="1304" max="1537" width="11.5" style="3"/>
    <col min="1538" max="1538" width="21.33203125" style="3" customWidth="1"/>
    <col min="1539" max="1557" width="7.5" style="3" customWidth="1"/>
    <col min="1558" max="1558" width="9.33203125" style="3" customWidth="1"/>
    <col min="1559" max="1559" width="20.6640625" style="3" customWidth="1"/>
    <col min="1560" max="1793" width="11.5" style="3"/>
    <col min="1794" max="1794" width="21.33203125" style="3" customWidth="1"/>
    <col min="1795" max="1813" width="7.5" style="3" customWidth="1"/>
    <col min="1814" max="1814" width="9.33203125" style="3" customWidth="1"/>
    <col min="1815" max="1815" width="20.6640625" style="3" customWidth="1"/>
    <col min="1816" max="2049" width="11.5" style="3"/>
    <col min="2050" max="2050" width="21.33203125" style="3" customWidth="1"/>
    <col min="2051" max="2069" width="7.5" style="3" customWidth="1"/>
    <col min="2070" max="2070" width="9.33203125" style="3" customWidth="1"/>
    <col min="2071" max="2071" width="20.6640625" style="3" customWidth="1"/>
    <col min="2072" max="2305" width="11.5" style="3"/>
    <col min="2306" max="2306" width="21.33203125" style="3" customWidth="1"/>
    <col min="2307" max="2325" width="7.5" style="3" customWidth="1"/>
    <col min="2326" max="2326" width="9.33203125" style="3" customWidth="1"/>
    <col min="2327" max="2327" width="20.6640625" style="3" customWidth="1"/>
    <col min="2328" max="2561" width="11.5" style="3"/>
    <col min="2562" max="2562" width="21.33203125" style="3" customWidth="1"/>
    <col min="2563" max="2581" width="7.5" style="3" customWidth="1"/>
    <col min="2582" max="2582" width="9.33203125" style="3" customWidth="1"/>
    <col min="2583" max="2583" width="20.6640625" style="3" customWidth="1"/>
    <col min="2584" max="2817" width="11.5" style="3"/>
    <col min="2818" max="2818" width="21.33203125" style="3" customWidth="1"/>
    <col min="2819" max="2837" width="7.5" style="3" customWidth="1"/>
    <col min="2838" max="2838" width="9.33203125" style="3" customWidth="1"/>
    <col min="2839" max="2839" width="20.6640625" style="3" customWidth="1"/>
    <col min="2840" max="3073" width="11.5" style="3"/>
    <col min="3074" max="3074" width="21.33203125" style="3" customWidth="1"/>
    <col min="3075" max="3093" width="7.5" style="3" customWidth="1"/>
    <col min="3094" max="3094" width="9.33203125" style="3" customWidth="1"/>
    <col min="3095" max="3095" width="20.6640625" style="3" customWidth="1"/>
    <col min="3096" max="3329" width="11.5" style="3"/>
    <col min="3330" max="3330" width="21.33203125" style="3" customWidth="1"/>
    <col min="3331" max="3349" width="7.5" style="3" customWidth="1"/>
    <col min="3350" max="3350" width="9.33203125" style="3" customWidth="1"/>
    <col min="3351" max="3351" width="20.6640625" style="3" customWidth="1"/>
    <col min="3352" max="3585" width="11.5" style="3"/>
    <col min="3586" max="3586" width="21.33203125" style="3" customWidth="1"/>
    <col min="3587" max="3605" width="7.5" style="3" customWidth="1"/>
    <col min="3606" max="3606" width="9.33203125" style="3" customWidth="1"/>
    <col min="3607" max="3607" width="20.6640625" style="3" customWidth="1"/>
    <col min="3608" max="3841" width="11.5" style="3"/>
    <col min="3842" max="3842" width="21.33203125" style="3" customWidth="1"/>
    <col min="3843" max="3861" width="7.5" style="3" customWidth="1"/>
    <col min="3862" max="3862" width="9.33203125" style="3" customWidth="1"/>
    <col min="3863" max="3863" width="20.6640625" style="3" customWidth="1"/>
    <col min="3864" max="4097" width="11.5" style="3"/>
    <col min="4098" max="4098" width="21.33203125" style="3" customWidth="1"/>
    <col min="4099" max="4117" width="7.5" style="3" customWidth="1"/>
    <col min="4118" max="4118" width="9.33203125" style="3" customWidth="1"/>
    <col min="4119" max="4119" width="20.6640625" style="3" customWidth="1"/>
    <col min="4120" max="4353" width="11.5" style="3"/>
    <col min="4354" max="4354" width="21.33203125" style="3" customWidth="1"/>
    <col min="4355" max="4373" width="7.5" style="3" customWidth="1"/>
    <col min="4374" max="4374" width="9.33203125" style="3" customWidth="1"/>
    <col min="4375" max="4375" width="20.6640625" style="3" customWidth="1"/>
    <col min="4376" max="4609" width="11.5" style="3"/>
    <col min="4610" max="4610" width="21.33203125" style="3" customWidth="1"/>
    <col min="4611" max="4629" width="7.5" style="3" customWidth="1"/>
    <col min="4630" max="4630" width="9.33203125" style="3" customWidth="1"/>
    <col min="4631" max="4631" width="20.6640625" style="3" customWidth="1"/>
    <col min="4632" max="4865" width="11.5" style="3"/>
    <col min="4866" max="4866" width="21.33203125" style="3" customWidth="1"/>
    <col min="4867" max="4885" width="7.5" style="3" customWidth="1"/>
    <col min="4886" max="4886" width="9.33203125" style="3" customWidth="1"/>
    <col min="4887" max="4887" width="20.6640625" style="3" customWidth="1"/>
    <col min="4888" max="5121" width="11.5" style="3"/>
    <col min="5122" max="5122" width="21.33203125" style="3" customWidth="1"/>
    <col min="5123" max="5141" width="7.5" style="3" customWidth="1"/>
    <col min="5142" max="5142" width="9.33203125" style="3" customWidth="1"/>
    <col min="5143" max="5143" width="20.6640625" style="3" customWidth="1"/>
    <col min="5144" max="5377" width="11.5" style="3"/>
    <col min="5378" max="5378" width="21.33203125" style="3" customWidth="1"/>
    <col min="5379" max="5397" width="7.5" style="3" customWidth="1"/>
    <col min="5398" max="5398" width="9.33203125" style="3" customWidth="1"/>
    <col min="5399" max="5399" width="20.6640625" style="3" customWidth="1"/>
    <col min="5400" max="5633" width="11.5" style="3"/>
    <col min="5634" max="5634" width="21.33203125" style="3" customWidth="1"/>
    <col min="5635" max="5653" width="7.5" style="3" customWidth="1"/>
    <col min="5654" max="5654" width="9.33203125" style="3" customWidth="1"/>
    <col min="5655" max="5655" width="20.6640625" style="3" customWidth="1"/>
    <col min="5656" max="5889" width="11.5" style="3"/>
    <col min="5890" max="5890" width="21.33203125" style="3" customWidth="1"/>
    <col min="5891" max="5909" width="7.5" style="3" customWidth="1"/>
    <col min="5910" max="5910" width="9.33203125" style="3" customWidth="1"/>
    <col min="5911" max="5911" width="20.6640625" style="3" customWidth="1"/>
    <col min="5912" max="6145" width="11.5" style="3"/>
    <col min="6146" max="6146" width="21.33203125" style="3" customWidth="1"/>
    <col min="6147" max="6165" width="7.5" style="3" customWidth="1"/>
    <col min="6166" max="6166" width="9.33203125" style="3" customWidth="1"/>
    <col min="6167" max="6167" width="20.6640625" style="3" customWidth="1"/>
    <col min="6168" max="6401" width="11.5" style="3"/>
    <col min="6402" max="6402" width="21.33203125" style="3" customWidth="1"/>
    <col min="6403" max="6421" width="7.5" style="3" customWidth="1"/>
    <col min="6422" max="6422" width="9.33203125" style="3" customWidth="1"/>
    <col min="6423" max="6423" width="20.6640625" style="3" customWidth="1"/>
    <col min="6424" max="6657" width="11.5" style="3"/>
    <col min="6658" max="6658" width="21.33203125" style="3" customWidth="1"/>
    <col min="6659" max="6677" width="7.5" style="3" customWidth="1"/>
    <col min="6678" max="6678" width="9.33203125" style="3" customWidth="1"/>
    <col min="6679" max="6679" width="20.6640625" style="3" customWidth="1"/>
    <col min="6680" max="6913" width="11.5" style="3"/>
    <col min="6914" max="6914" width="21.33203125" style="3" customWidth="1"/>
    <col min="6915" max="6933" width="7.5" style="3" customWidth="1"/>
    <col min="6934" max="6934" width="9.33203125" style="3" customWidth="1"/>
    <col min="6935" max="6935" width="20.6640625" style="3" customWidth="1"/>
    <col min="6936" max="7169" width="11.5" style="3"/>
    <col min="7170" max="7170" width="21.33203125" style="3" customWidth="1"/>
    <col min="7171" max="7189" width="7.5" style="3" customWidth="1"/>
    <col min="7190" max="7190" width="9.33203125" style="3" customWidth="1"/>
    <col min="7191" max="7191" width="20.6640625" style="3" customWidth="1"/>
    <col min="7192" max="7425" width="11.5" style="3"/>
    <col min="7426" max="7426" width="21.33203125" style="3" customWidth="1"/>
    <col min="7427" max="7445" width="7.5" style="3" customWidth="1"/>
    <col min="7446" max="7446" width="9.33203125" style="3" customWidth="1"/>
    <col min="7447" max="7447" width="20.6640625" style="3" customWidth="1"/>
    <col min="7448" max="7681" width="11.5" style="3"/>
    <col min="7682" max="7682" width="21.33203125" style="3" customWidth="1"/>
    <col min="7683" max="7701" width="7.5" style="3" customWidth="1"/>
    <col min="7702" max="7702" width="9.33203125" style="3" customWidth="1"/>
    <col min="7703" max="7703" width="20.6640625" style="3" customWidth="1"/>
    <col min="7704" max="7937" width="11.5" style="3"/>
    <col min="7938" max="7938" width="21.33203125" style="3" customWidth="1"/>
    <col min="7939" max="7957" width="7.5" style="3" customWidth="1"/>
    <col min="7958" max="7958" width="9.33203125" style="3" customWidth="1"/>
    <col min="7959" max="7959" width="20.6640625" style="3" customWidth="1"/>
    <col min="7960" max="8193" width="11.5" style="3"/>
    <col min="8194" max="8194" width="21.33203125" style="3" customWidth="1"/>
    <col min="8195" max="8213" width="7.5" style="3" customWidth="1"/>
    <col min="8214" max="8214" width="9.33203125" style="3" customWidth="1"/>
    <col min="8215" max="8215" width="20.6640625" style="3" customWidth="1"/>
    <col min="8216" max="8449" width="11.5" style="3"/>
    <col min="8450" max="8450" width="21.33203125" style="3" customWidth="1"/>
    <col min="8451" max="8469" width="7.5" style="3" customWidth="1"/>
    <col min="8470" max="8470" width="9.33203125" style="3" customWidth="1"/>
    <col min="8471" max="8471" width="20.6640625" style="3" customWidth="1"/>
    <col min="8472" max="8705" width="11.5" style="3"/>
    <col min="8706" max="8706" width="21.33203125" style="3" customWidth="1"/>
    <col min="8707" max="8725" width="7.5" style="3" customWidth="1"/>
    <col min="8726" max="8726" width="9.33203125" style="3" customWidth="1"/>
    <col min="8727" max="8727" width="20.6640625" style="3" customWidth="1"/>
    <col min="8728" max="8961" width="11.5" style="3"/>
    <col min="8962" max="8962" width="21.33203125" style="3" customWidth="1"/>
    <col min="8963" max="8981" width="7.5" style="3" customWidth="1"/>
    <col min="8982" max="8982" width="9.33203125" style="3" customWidth="1"/>
    <col min="8983" max="8983" width="20.6640625" style="3" customWidth="1"/>
    <col min="8984" max="9217" width="11.5" style="3"/>
    <col min="9218" max="9218" width="21.33203125" style="3" customWidth="1"/>
    <col min="9219" max="9237" width="7.5" style="3" customWidth="1"/>
    <col min="9238" max="9238" width="9.33203125" style="3" customWidth="1"/>
    <col min="9239" max="9239" width="20.6640625" style="3" customWidth="1"/>
    <col min="9240" max="9473" width="11.5" style="3"/>
    <col min="9474" max="9474" width="21.33203125" style="3" customWidth="1"/>
    <col min="9475" max="9493" width="7.5" style="3" customWidth="1"/>
    <col min="9494" max="9494" width="9.33203125" style="3" customWidth="1"/>
    <col min="9495" max="9495" width="20.6640625" style="3" customWidth="1"/>
    <col min="9496" max="9729" width="11.5" style="3"/>
    <col min="9730" max="9730" width="21.33203125" style="3" customWidth="1"/>
    <col min="9731" max="9749" width="7.5" style="3" customWidth="1"/>
    <col min="9750" max="9750" width="9.33203125" style="3" customWidth="1"/>
    <col min="9751" max="9751" width="20.6640625" style="3" customWidth="1"/>
    <col min="9752" max="9985" width="11.5" style="3"/>
    <col min="9986" max="9986" width="21.33203125" style="3" customWidth="1"/>
    <col min="9987" max="10005" width="7.5" style="3" customWidth="1"/>
    <col min="10006" max="10006" width="9.33203125" style="3" customWidth="1"/>
    <col min="10007" max="10007" width="20.6640625" style="3" customWidth="1"/>
    <col min="10008" max="10241" width="11.5" style="3"/>
    <col min="10242" max="10242" width="21.33203125" style="3" customWidth="1"/>
    <col min="10243" max="10261" width="7.5" style="3" customWidth="1"/>
    <col min="10262" max="10262" width="9.33203125" style="3" customWidth="1"/>
    <col min="10263" max="10263" width="20.6640625" style="3" customWidth="1"/>
    <col min="10264" max="10497" width="11.5" style="3"/>
    <col min="10498" max="10498" width="21.33203125" style="3" customWidth="1"/>
    <col min="10499" max="10517" width="7.5" style="3" customWidth="1"/>
    <col min="10518" max="10518" width="9.33203125" style="3" customWidth="1"/>
    <col min="10519" max="10519" width="20.6640625" style="3" customWidth="1"/>
    <col min="10520" max="10753" width="11.5" style="3"/>
    <col min="10754" max="10754" width="21.33203125" style="3" customWidth="1"/>
    <col min="10755" max="10773" width="7.5" style="3" customWidth="1"/>
    <col min="10774" max="10774" width="9.33203125" style="3" customWidth="1"/>
    <col min="10775" max="10775" width="20.6640625" style="3" customWidth="1"/>
    <col min="10776" max="11009" width="11.5" style="3"/>
    <col min="11010" max="11010" width="21.33203125" style="3" customWidth="1"/>
    <col min="11011" max="11029" width="7.5" style="3" customWidth="1"/>
    <col min="11030" max="11030" width="9.33203125" style="3" customWidth="1"/>
    <col min="11031" max="11031" width="20.6640625" style="3" customWidth="1"/>
    <col min="11032" max="11265" width="11.5" style="3"/>
    <col min="11266" max="11266" width="21.33203125" style="3" customWidth="1"/>
    <col min="11267" max="11285" width="7.5" style="3" customWidth="1"/>
    <col min="11286" max="11286" width="9.33203125" style="3" customWidth="1"/>
    <col min="11287" max="11287" width="20.6640625" style="3" customWidth="1"/>
    <col min="11288" max="11521" width="11.5" style="3"/>
    <col min="11522" max="11522" width="21.33203125" style="3" customWidth="1"/>
    <col min="11523" max="11541" width="7.5" style="3" customWidth="1"/>
    <col min="11542" max="11542" width="9.33203125" style="3" customWidth="1"/>
    <col min="11543" max="11543" width="20.6640625" style="3" customWidth="1"/>
    <col min="11544" max="11777" width="11.5" style="3"/>
    <col min="11778" max="11778" width="21.33203125" style="3" customWidth="1"/>
    <col min="11779" max="11797" width="7.5" style="3" customWidth="1"/>
    <col min="11798" max="11798" width="9.33203125" style="3" customWidth="1"/>
    <col min="11799" max="11799" width="20.6640625" style="3" customWidth="1"/>
    <col min="11800" max="12033" width="11.5" style="3"/>
    <col min="12034" max="12034" width="21.33203125" style="3" customWidth="1"/>
    <col min="12035" max="12053" width="7.5" style="3" customWidth="1"/>
    <col min="12054" max="12054" width="9.33203125" style="3" customWidth="1"/>
    <col min="12055" max="12055" width="20.6640625" style="3" customWidth="1"/>
    <col min="12056" max="12289" width="11.5" style="3"/>
    <col min="12290" max="12290" width="21.33203125" style="3" customWidth="1"/>
    <col min="12291" max="12309" width="7.5" style="3" customWidth="1"/>
    <col min="12310" max="12310" width="9.33203125" style="3" customWidth="1"/>
    <col min="12311" max="12311" width="20.6640625" style="3" customWidth="1"/>
    <col min="12312" max="12545" width="11.5" style="3"/>
    <col min="12546" max="12546" width="21.33203125" style="3" customWidth="1"/>
    <col min="12547" max="12565" width="7.5" style="3" customWidth="1"/>
    <col min="12566" max="12566" width="9.33203125" style="3" customWidth="1"/>
    <col min="12567" max="12567" width="20.6640625" style="3" customWidth="1"/>
    <col min="12568" max="12801" width="11.5" style="3"/>
    <col min="12802" max="12802" width="21.33203125" style="3" customWidth="1"/>
    <col min="12803" max="12821" width="7.5" style="3" customWidth="1"/>
    <col min="12822" max="12822" width="9.33203125" style="3" customWidth="1"/>
    <col min="12823" max="12823" width="20.6640625" style="3" customWidth="1"/>
    <col min="12824" max="13057" width="11.5" style="3"/>
    <col min="13058" max="13058" width="21.33203125" style="3" customWidth="1"/>
    <col min="13059" max="13077" width="7.5" style="3" customWidth="1"/>
    <col min="13078" max="13078" width="9.33203125" style="3" customWidth="1"/>
    <col min="13079" max="13079" width="20.6640625" style="3" customWidth="1"/>
    <col min="13080" max="13313" width="11.5" style="3"/>
    <col min="13314" max="13314" width="21.33203125" style="3" customWidth="1"/>
    <col min="13315" max="13333" width="7.5" style="3" customWidth="1"/>
    <col min="13334" max="13334" width="9.33203125" style="3" customWidth="1"/>
    <col min="13335" max="13335" width="20.6640625" style="3" customWidth="1"/>
    <col min="13336" max="13569" width="11.5" style="3"/>
    <col min="13570" max="13570" width="21.33203125" style="3" customWidth="1"/>
    <col min="13571" max="13589" width="7.5" style="3" customWidth="1"/>
    <col min="13590" max="13590" width="9.33203125" style="3" customWidth="1"/>
    <col min="13591" max="13591" width="20.6640625" style="3" customWidth="1"/>
    <col min="13592" max="13825" width="11.5" style="3"/>
    <col min="13826" max="13826" width="21.33203125" style="3" customWidth="1"/>
    <col min="13827" max="13845" width="7.5" style="3" customWidth="1"/>
    <col min="13846" max="13846" width="9.33203125" style="3" customWidth="1"/>
    <col min="13847" max="13847" width="20.6640625" style="3" customWidth="1"/>
    <col min="13848" max="14081" width="11.5" style="3"/>
    <col min="14082" max="14082" width="21.33203125" style="3" customWidth="1"/>
    <col min="14083" max="14101" width="7.5" style="3" customWidth="1"/>
    <col min="14102" max="14102" width="9.33203125" style="3" customWidth="1"/>
    <col min="14103" max="14103" width="20.6640625" style="3" customWidth="1"/>
    <col min="14104" max="14337" width="11.5" style="3"/>
    <col min="14338" max="14338" width="21.33203125" style="3" customWidth="1"/>
    <col min="14339" max="14357" width="7.5" style="3" customWidth="1"/>
    <col min="14358" max="14358" width="9.33203125" style="3" customWidth="1"/>
    <col min="14359" max="14359" width="20.6640625" style="3" customWidth="1"/>
    <col min="14360" max="14593" width="11.5" style="3"/>
    <col min="14594" max="14594" width="21.33203125" style="3" customWidth="1"/>
    <col min="14595" max="14613" width="7.5" style="3" customWidth="1"/>
    <col min="14614" max="14614" width="9.33203125" style="3" customWidth="1"/>
    <col min="14615" max="14615" width="20.6640625" style="3" customWidth="1"/>
    <col min="14616" max="14849" width="11.5" style="3"/>
    <col min="14850" max="14850" width="21.33203125" style="3" customWidth="1"/>
    <col min="14851" max="14869" width="7.5" style="3" customWidth="1"/>
    <col min="14870" max="14870" width="9.33203125" style="3" customWidth="1"/>
    <col min="14871" max="14871" width="20.6640625" style="3" customWidth="1"/>
    <col min="14872" max="15105" width="11.5" style="3"/>
    <col min="15106" max="15106" width="21.33203125" style="3" customWidth="1"/>
    <col min="15107" max="15125" width="7.5" style="3" customWidth="1"/>
    <col min="15126" max="15126" width="9.33203125" style="3" customWidth="1"/>
    <col min="15127" max="15127" width="20.6640625" style="3" customWidth="1"/>
    <col min="15128" max="15361" width="11.5" style="3"/>
    <col min="15362" max="15362" width="21.33203125" style="3" customWidth="1"/>
    <col min="15363" max="15381" width="7.5" style="3" customWidth="1"/>
    <col min="15382" max="15382" width="9.33203125" style="3" customWidth="1"/>
    <col min="15383" max="15383" width="20.6640625" style="3" customWidth="1"/>
    <col min="15384" max="15617" width="11.5" style="3"/>
    <col min="15618" max="15618" width="21.33203125" style="3" customWidth="1"/>
    <col min="15619" max="15637" width="7.5" style="3" customWidth="1"/>
    <col min="15638" max="15638" width="9.33203125" style="3" customWidth="1"/>
    <col min="15639" max="15639" width="20.6640625" style="3" customWidth="1"/>
    <col min="15640" max="15873" width="11.5" style="3"/>
    <col min="15874" max="15874" width="21.33203125" style="3" customWidth="1"/>
    <col min="15875" max="15893" width="7.5" style="3" customWidth="1"/>
    <col min="15894" max="15894" width="9.33203125" style="3" customWidth="1"/>
    <col min="15895" max="15895" width="20.6640625" style="3" customWidth="1"/>
    <col min="15896" max="16129" width="11.5" style="3"/>
    <col min="16130" max="16130" width="21.33203125" style="3" customWidth="1"/>
    <col min="16131" max="16149" width="7.5" style="3" customWidth="1"/>
    <col min="16150" max="16150" width="9.33203125" style="3" customWidth="1"/>
    <col min="16151" max="16151" width="20.6640625" style="3" customWidth="1"/>
    <col min="16152" max="16384" width="11.5" style="3"/>
  </cols>
  <sheetData>
    <row r="1" spans="1:23" ht="20.25" customHeight="1" x14ac:dyDescent="0.2">
      <c r="I1" s="23"/>
      <c r="J1" s="24" t="s">
        <v>49</v>
      </c>
      <c r="K1" s="23"/>
    </row>
    <row r="2" spans="1:23" ht="17.25" customHeight="1" thickBot="1" x14ac:dyDescent="0.2">
      <c r="W2" s="3"/>
    </row>
    <row r="3" spans="1:23" ht="38.25" customHeight="1" thickBot="1" x14ac:dyDescent="0.3">
      <c r="A3" s="143" t="s">
        <v>47</v>
      </c>
      <c r="B3" s="358" t="s">
        <v>9</v>
      </c>
      <c r="C3" s="359" t="s">
        <v>10</v>
      </c>
      <c r="D3" s="360" t="s">
        <v>4</v>
      </c>
      <c r="E3" s="388" t="s">
        <v>11</v>
      </c>
      <c r="F3" s="361" t="s">
        <v>12</v>
      </c>
      <c r="G3" s="389" t="s">
        <v>4</v>
      </c>
      <c r="H3" s="358" t="s">
        <v>13</v>
      </c>
      <c r="I3" s="359" t="s">
        <v>14</v>
      </c>
      <c r="J3" s="360" t="s">
        <v>4</v>
      </c>
      <c r="K3" s="379" t="s">
        <v>15</v>
      </c>
      <c r="L3" s="391" t="s">
        <v>16</v>
      </c>
      <c r="M3" s="358" t="s">
        <v>17</v>
      </c>
      <c r="N3" s="359" t="s">
        <v>18</v>
      </c>
      <c r="O3" s="360" t="s">
        <v>4</v>
      </c>
      <c r="P3" s="396" t="s">
        <v>19</v>
      </c>
      <c r="Q3" s="379" t="s">
        <v>20</v>
      </c>
      <c r="R3" s="372" t="s">
        <v>53</v>
      </c>
      <c r="S3" s="358" t="s">
        <v>21</v>
      </c>
      <c r="T3" s="359" t="s">
        <v>22</v>
      </c>
      <c r="U3" s="360" t="s">
        <v>4</v>
      </c>
      <c r="V3" s="363" t="s">
        <v>25</v>
      </c>
      <c r="W3" s="3"/>
    </row>
    <row r="4" spans="1:23" ht="25.5" customHeight="1" thickBot="1" x14ac:dyDescent="0.2">
      <c r="A4" s="66" t="s">
        <v>23</v>
      </c>
      <c r="B4" s="163">
        <v>21</v>
      </c>
      <c r="C4" s="164">
        <v>21</v>
      </c>
      <c r="D4" s="157">
        <f>SUM(B4:C4)</f>
        <v>42</v>
      </c>
      <c r="E4" s="390">
        <v>19</v>
      </c>
      <c r="F4" s="269">
        <v>21</v>
      </c>
      <c r="G4" s="193">
        <f t="shared" ref="G4" si="0">SUM(E4:F4)</f>
        <v>40</v>
      </c>
      <c r="H4" s="163">
        <v>18</v>
      </c>
      <c r="I4" s="164">
        <v>18</v>
      </c>
      <c r="J4" s="157">
        <f>SUM(H4:I4)</f>
        <v>36</v>
      </c>
      <c r="K4" s="319">
        <v>21</v>
      </c>
      <c r="L4" s="392">
        <v>21</v>
      </c>
      <c r="M4" s="163">
        <v>21</v>
      </c>
      <c r="N4" s="164">
        <v>21</v>
      </c>
      <c r="O4" s="157">
        <f>SUM(M4:N4)</f>
        <v>42</v>
      </c>
      <c r="P4" s="397">
        <v>14</v>
      </c>
      <c r="Q4" s="319">
        <v>15</v>
      </c>
      <c r="R4" s="383"/>
      <c r="S4" s="163">
        <v>18</v>
      </c>
      <c r="T4" s="164">
        <v>18</v>
      </c>
      <c r="U4" s="157">
        <f>SUM(S4:T4)</f>
        <v>36</v>
      </c>
      <c r="V4" s="246">
        <f>SUM(B4,C4,E4,F4,H4,I4,K4,L4,M4,N4,P4,Q4,S4,T4)</f>
        <v>267</v>
      </c>
      <c r="W4" s="3"/>
    </row>
    <row r="5" spans="1:23" ht="25.5" customHeight="1" thickTop="1" x14ac:dyDescent="0.25">
      <c r="A5" s="136" t="s">
        <v>26</v>
      </c>
      <c r="B5" s="191">
        <f>+'per1'!B5+'per2'!B5+'per3'!B5+'per4'!B5+'per5'!B5+'per6'!B5+'per7'!B5+'per8'!B5+'per9'!B5+'per10'!B5+'per11'!B5+'per12'!B5+'per13'!B5</f>
        <v>6</v>
      </c>
      <c r="C5" s="192">
        <f>+'per1'!C5+'per2'!C5+'per3'!C5+'per4'!C5+'per5'!C5+'per6'!C5+'per7'!C5+'per8'!C5+'per9'!C5+'per10'!C5+'per11'!C5+'per12'!C5+'per13'!C5</f>
        <v>0</v>
      </c>
      <c r="D5" s="270">
        <f>B5+C5</f>
        <v>6</v>
      </c>
      <c r="E5" s="171">
        <f>+'per1'!E5+'per2'!E5+'per3'!E5+'per4'!E5+'per5'!E5+'per6'!E5+'per7'!E5+'per8'!E5+'per9'!E5+'per10'!E5+'per11'!E5+'per12'!E5+'per13'!E5</f>
        <v>0</v>
      </c>
      <c r="F5" s="172">
        <f>+'per1'!F5+'per2'!F5+'per3'!F5+'per4'!F5+'per5'!F5+'per6'!F5+'per7'!F5+'per8'!F5+'per9'!F5+'per10'!F5+'per11'!F5+'per12'!F5+'per13'!F5</f>
        <v>0</v>
      </c>
      <c r="G5" s="173">
        <f>SUM(E5:F5)</f>
        <v>0</v>
      </c>
      <c r="H5" s="191">
        <f>+'per1'!H5+'per2'!H5+'per3'!H5+'per4'!H5+'per5'!H5+'per6'!H5+'per7'!H5+'per8'!H5+'per9'!H5+'per10'!H5+'per11'!H5+'per12'!H5+'per13'!H5</f>
        <v>65</v>
      </c>
      <c r="I5" s="192">
        <f>+'per1'!I5+'per2'!I5+'per3'!I5+'per4'!I5+'per5'!I5+'per6'!I5+'per7'!I5+'per8'!I5+'per9'!I5+'per10'!I5+'per11'!I5+'per12'!I5+'per13'!I5</f>
        <v>46</v>
      </c>
      <c r="J5" s="270">
        <f>H5+I5</f>
        <v>111</v>
      </c>
      <c r="K5" s="224">
        <f>+'per1'!K5+'per2'!K5+'per3'!K5+'per4'!K5+'per5'!K5+'per6'!K5+'per7'!K5+'per8'!K5+'per9'!K5+'per10'!K5+'per11'!K5+'per12'!K5+'per13'!K5</f>
        <v>0</v>
      </c>
      <c r="L5" s="264">
        <f>+'per1'!L5+'per2'!L5+'per3'!L5+'per4'!L5+'per5'!L5+'per6'!L5+'per7'!L5+'per8'!L5+'per9'!L5+'per10'!L5+'per11'!L5+'per12'!L5+'per13'!L5</f>
        <v>23</v>
      </c>
      <c r="M5" s="191">
        <f>+'per1'!M5+'per2'!M5+'per3'!M5+'per4'!M5+'per5'!M5+'per6'!M5+'per7'!M5+'per8'!M5+'per9'!M5+'per10'!M5+'per11'!M5+'per12'!M5+'per13'!M5</f>
        <v>1</v>
      </c>
      <c r="N5" s="192">
        <f>+'per1'!N5+'per2'!N5+'per3'!N5+'per4'!N5+'per5'!N5+'per6'!N5+'per7'!N5+'per8'!N5+'per9'!N5+'per10'!N5+'per11'!N5+'per12'!N5+'per13'!N5</f>
        <v>5</v>
      </c>
      <c r="O5" s="270">
        <f>SUM(M5:N5)</f>
        <v>6</v>
      </c>
      <c r="P5" s="263">
        <f>+'per1'!P5+'per2'!P5+'per3'!P5+'per4'!P5+'per5'!P5+'per6'!P5+'per7'!P5+'per8'!P5+'per9'!P5+'per10'!P5+'per11'!P5+'per12'!P5+'per13'!P5</f>
        <v>13</v>
      </c>
      <c r="Q5" s="224">
        <f>+'per1'!Q5+'per2'!Q5+'per3'!Q5+'per4'!Q5+'per5'!Q5+'per6'!Q5+'per7'!Q5+'per8'!Q5+'per9'!Q5+'per10'!Q5+'per11'!Q5+'per12'!Q5+'per13'!Q5</f>
        <v>18</v>
      </c>
      <c r="R5" s="384">
        <v>4</v>
      </c>
      <c r="S5" s="191">
        <f>+'per1'!R5+'per2'!R5+'per3'!R5+'per4'!R5+'per5'!R5+'per6'!R5+'per7'!R5+'per8'!R5+'per9'!R5+'per10'!R5+'per11'!R5+'per12'!R5+'per13'!S5</f>
        <v>203</v>
      </c>
      <c r="T5" s="192">
        <f>+'per1'!S5+'per2'!S5+'per3'!S5+'per4'!S5+'per5'!S5+'per6'!S5+'per7'!S5+'per8'!S5+'per9'!S5+'per10'!S5+'per11'!S5+'per12'!S5+'per13'!T5</f>
        <v>187</v>
      </c>
      <c r="U5" s="270">
        <f>S5+T5</f>
        <v>390</v>
      </c>
      <c r="V5" s="263">
        <f>SUM(D5+G5+J5+K5+L5+O5+P5+Q5+R5+U5)</f>
        <v>571</v>
      </c>
      <c r="W5" s="3"/>
    </row>
    <row r="6" spans="1:23" ht="25.5" customHeight="1" x14ac:dyDescent="0.15">
      <c r="A6" s="21" t="s">
        <v>0</v>
      </c>
      <c r="B6" s="191">
        <f>+'per1'!B6+'per2'!B6+'per3'!B6+'per4'!B6+'per5'!B6+'per6'!B6+'per7'!B6+'per8'!B6+'per9'!B6+'per10'!B6+'per11'!B6+'per12'!B6+'per13'!B6</f>
        <v>7</v>
      </c>
      <c r="C6" s="192">
        <f>+'per1'!C6+'per2'!C6+'per3'!C6+'per4'!C6+'per5'!C6+'per6'!C6+'per7'!C6+'per8'!C6+'per9'!C6+'per10'!C6+'per11'!C6+'per12'!C6+'per13'!C6</f>
        <v>10</v>
      </c>
      <c r="D6" s="270">
        <f>B6+C6</f>
        <v>17</v>
      </c>
      <c r="E6" s="171">
        <f>+'per1'!E6+'per2'!E6+'per3'!E6+'per4'!E6+'per5'!E6+'per6'!E6+'per7'!E6+'per8'!E6+'per9'!E6+'per10'!E6+'per11'!E6+'per12'!E6+'per13'!E6</f>
        <v>4</v>
      </c>
      <c r="F6" s="172">
        <f>+'per1'!F6+'per2'!F6+'per3'!F6+'per4'!F6+'per5'!F6+'per6'!F6+'per7'!F6+'per8'!F6+'per9'!F6+'per10'!F6+'per11'!F6+'per12'!F6+'per13'!F6</f>
        <v>5</v>
      </c>
      <c r="G6" s="173">
        <f>SUM(E6:F6)</f>
        <v>9</v>
      </c>
      <c r="H6" s="191">
        <f>+'per1'!H6+'per2'!H6+'per3'!H6+'per4'!H6+'per5'!H6+'per6'!H6+'per7'!H6+'per8'!H6+'per9'!H6+'per10'!H6+'per11'!H6+'per12'!H6+'per13'!H6</f>
        <v>12</v>
      </c>
      <c r="I6" s="192">
        <f>+'per1'!I6+'per2'!I6+'per3'!I6+'per4'!I6+'per5'!I6+'per6'!I6+'per7'!I6+'per8'!I6+'per9'!I6+'per10'!I6+'per11'!I6+'per12'!I6+'per13'!I6</f>
        <v>10</v>
      </c>
      <c r="J6" s="270">
        <f>H6+I6</f>
        <v>22</v>
      </c>
      <c r="K6" s="224">
        <f>+'per1'!K6+'per2'!K6+'per3'!K6+'per4'!K6+'per5'!K6+'per6'!K6+'per7'!K6+'per8'!K6+'per9'!K6+'per10'!K6+'per11'!K6+'per12'!K6+'per13'!K6</f>
        <v>10</v>
      </c>
      <c r="L6" s="264">
        <f>+'per1'!L6+'per2'!L6+'per3'!L6+'per4'!L6+'per5'!L6+'per6'!L6+'per7'!L6+'per8'!L6+'per9'!L6+'per10'!L6+'per11'!L6+'per12'!L6+'per13'!L6</f>
        <v>10</v>
      </c>
      <c r="M6" s="191">
        <f>+'per1'!M6+'per2'!M6+'per3'!M6+'per4'!M6+'per5'!M6+'per6'!M6+'per7'!M6+'per8'!M6+'per9'!M6+'per10'!M6+'per11'!M6+'per12'!M6+'per13'!M6</f>
        <v>6</v>
      </c>
      <c r="N6" s="192">
        <f>+'per1'!N6+'per2'!N6+'per3'!N6+'per4'!N6+'per5'!N6+'per6'!N6+'per7'!N6+'per8'!N6+'per9'!N6+'per10'!N6+'per11'!N6+'per12'!N6+'per13'!N6</f>
        <v>7</v>
      </c>
      <c r="O6" s="270">
        <f>M6+N6</f>
        <v>13</v>
      </c>
      <c r="P6" s="263">
        <f>+'per1'!P6+'per2'!P6+'per3'!P6+'per4'!P6+'per5'!P6+'per6'!P6+'per7'!P6+'per8'!P6+'per9'!P6+'per10'!P6+'per11'!P6+'per12'!P6+'per13'!P6</f>
        <v>0</v>
      </c>
      <c r="Q6" s="224">
        <f>+'per1'!Q6+'per2'!Q6+'per3'!Q6+'per4'!Q6+'per5'!Q6+'per6'!Q6+'per7'!Q6+'per8'!Q6+'per9'!Q6+'per10'!Q6+'per11'!Q6+'per12'!Q6+'per13'!Q6</f>
        <v>1</v>
      </c>
      <c r="R6" s="384">
        <v>2</v>
      </c>
      <c r="S6" s="191">
        <f>+'per1'!R6+'per2'!R6+'per3'!R6+'per4'!R6+'per5'!R6+'per6'!R6+'per7'!R6+'per8'!R6+'per9'!R6+'per10'!R6+'per11'!R6+'per12'!R6+'per13'!S6</f>
        <v>3</v>
      </c>
      <c r="T6" s="192">
        <f>+'per1'!S6+'per2'!S6+'per3'!S6+'per4'!S6+'per5'!S6+'per6'!S6+'per7'!S6+'per8'!S6+'per9'!S6+'per10'!S6+'per11'!S6+'per12'!S6+'per13'!T6</f>
        <v>1</v>
      </c>
      <c r="U6" s="270">
        <f>S6+T6</f>
        <v>4</v>
      </c>
      <c r="V6" s="263">
        <f>SUM(B6,C6,E6,F6,H6,I6,K6,L6,M6,N6,P6,Q6,S6,T6)</f>
        <v>86</v>
      </c>
      <c r="W6" s="3"/>
    </row>
    <row r="7" spans="1:23" ht="25.5" customHeight="1" thickBot="1" x14ac:dyDescent="0.2">
      <c r="A7" s="35" t="s">
        <v>7</v>
      </c>
      <c r="B7" s="191">
        <f>SUM(B5:B6)</f>
        <v>13</v>
      </c>
      <c r="C7" s="192">
        <f>SUM(C5:C6)</f>
        <v>10</v>
      </c>
      <c r="D7" s="270">
        <f>SUM(D5:D6)</f>
        <v>23</v>
      </c>
      <c r="E7" s="171">
        <f>SUM(E5:E6)</f>
        <v>4</v>
      </c>
      <c r="F7" s="172">
        <f>SUM(F5:F6)</f>
        <v>5</v>
      </c>
      <c r="G7" s="173">
        <f>SUM(E7:F7)</f>
        <v>9</v>
      </c>
      <c r="H7" s="191">
        <f>SUM(H5:H6)</f>
        <v>77</v>
      </c>
      <c r="I7" s="192">
        <f>SUM(I5:I6)</f>
        <v>56</v>
      </c>
      <c r="J7" s="270">
        <f t="shared" ref="J7:J12" si="1">H7+I7</f>
        <v>133</v>
      </c>
      <c r="K7" s="224">
        <f>SUM(K5:K6)</f>
        <v>10</v>
      </c>
      <c r="L7" s="264">
        <f>SUM(L5:L6)</f>
        <v>33</v>
      </c>
      <c r="M7" s="191">
        <f>SUM(M5:M6)</f>
        <v>7</v>
      </c>
      <c r="N7" s="192">
        <f>SUM(N5:N6)</f>
        <v>12</v>
      </c>
      <c r="O7" s="270">
        <f t="shared" ref="O7" si="2">SUM(O5:O6)</f>
        <v>19</v>
      </c>
      <c r="P7" s="263">
        <f t="shared" ref="P7:V7" si="3">SUM(P5:P6)</f>
        <v>13</v>
      </c>
      <c r="Q7" s="224">
        <f t="shared" si="3"/>
        <v>19</v>
      </c>
      <c r="R7" s="385">
        <f>SUM(R5:R6)</f>
        <v>6</v>
      </c>
      <c r="S7" s="191">
        <f t="shared" si="3"/>
        <v>206</v>
      </c>
      <c r="T7" s="192">
        <f t="shared" si="3"/>
        <v>188</v>
      </c>
      <c r="U7" s="270">
        <f t="shared" si="3"/>
        <v>394</v>
      </c>
      <c r="V7" s="263">
        <f t="shared" si="3"/>
        <v>657</v>
      </c>
      <c r="W7" s="3"/>
    </row>
    <row r="8" spans="1:23" ht="25.5" customHeight="1" thickTop="1" x14ac:dyDescent="0.25">
      <c r="A8" s="136" t="s">
        <v>27</v>
      </c>
      <c r="B8" s="191">
        <f>+'per1'!B8+'per2'!B8+'per3'!B8+'per4'!B8+'per5'!B8+'per6'!B8+'per7'!B8+'per8'!B8+'per9'!B8+'per10'!B8+'per11'!B8+'per12'!B8+'per13'!B8</f>
        <v>12</v>
      </c>
      <c r="C8" s="192">
        <f>+'per1'!C8+'per2'!C8+'per3'!C8+'per4'!C8+'per5'!C8+'per6'!C8+'per7'!C8+'per8'!C8+'per9'!C8+'per10'!C8+'per11'!C8+'per12'!C8+'per13'!C8</f>
        <v>9</v>
      </c>
      <c r="D8" s="270">
        <f t="shared" ref="D8:D9" si="4">B8+C8</f>
        <v>21</v>
      </c>
      <c r="E8" s="171">
        <f>+'per1'!E8+'per2'!E8+'per3'!E8+'per4'!E8+'per5'!E8+'per6'!E8+'per7'!E8+'per8'!E8+'per9'!E8+'per10'!E8+'per11'!E8+'per12'!E8+'per13'!E8</f>
        <v>7</v>
      </c>
      <c r="F8" s="172">
        <f>+'per1'!F8+'per2'!F8+'per3'!F8+'per4'!F8+'per5'!F8+'per6'!F8+'per7'!F8+'per8'!F8+'per9'!F8+'per10'!F8+'per11'!F8+'per12'!F8+'per13'!F8</f>
        <v>4</v>
      </c>
      <c r="G8" s="173">
        <f>SUM(E8:F8)</f>
        <v>11</v>
      </c>
      <c r="H8" s="191">
        <f>+'per1'!H8+'per2'!H8+'per3'!H8+'per4'!H8+'per5'!H8+'per6'!H8+'per7'!H8+'per8'!H8+'per9'!H8+'per10'!H8+'per11'!H8+'per12'!H8+'per13'!H8</f>
        <v>54</v>
      </c>
      <c r="I8" s="192">
        <f>+'per1'!I8+'per2'!I8+'per3'!I8+'per4'!I8+'per5'!I8+'per6'!I8+'per7'!I8+'per8'!I8+'per9'!I8+'per10'!I8+'per11'!I8+'per12'!I8+'per13'!I8</f>
        <v>27</v>
      </c>
      <c r="J8" s="270">
        <f t="shared" si="1"/>
        <v>81</v>
      </c>
      <c r="K8" s="224">
        <f>+'per1'!K8+'per2'!K8+'per3'!K8+'per4'!K8+'per5'!K8+'per6'!K8+'per7'!K8+'per8'!K8+'per9'!K8+'per10'!K8+'per11'!K8+'per12'!K8+'per13'!K8</f>
        <v>7</v>
      </c>
      <c r="L8" s="264">
        <f>+'per1'!L8+'per2'!L8+'per3'!L8+'per4'!L8+'per5'!L8+'per6'!L8+'per7'!L8+'per8'!L8+'per9'!L8+'per10'!L8+'per11'!L8+'per12'!L8+'per13'!L8</f>
        <v>30</v>
      </c>
      <c r="M8" s="191">
        <f>+'per1'!M8+'per2'!M8+'per3'!M8+'per4'!M8+'per5'!M8+'per6'!M8+'per7'!M8+'per8'!M8+'per9'!M8+'per10'!M8+'per11'!M8+'per12'!M8+'per13'!M8</f>
        <v>3</v>
      </c>
      <c r="N8" s="192">
        <f>+'per1'!N8+'per2'!N8+'per3'!N8+'per4'!N8+'per5'!N8+'per6'!N8+'per7'!N8+'per8'!N8+'per9'!N8+'per10'!N8+'per11'!N8+'per12'!N8+'per13'!N8</f>
        <v>7</v>
      </c>
      <c r="O8" s="270">
        <f t="shared" ref="O8:O12" si="5">M8+N8</f>
        <v>10</v>
      </c>
      <c r="P8" s="263">
        <f>+'per1'!P8+'per2'!P8+'per3'!P8+'per4'!P8+'per5'!P8+'per6'!P8+'per7'!P8+'per8'!P8+'per9'!P8+'per10'!P8+'per11'!P8+'per12'!P8+'per13'!P8</f>
        <v>9</v>
      </c>
      <c r="Q8" s="224">
        <f>+'per1'!Q8+'per2'!Q8+'per3'!Q8+'per4'!Q8+'per5'!Q8+'per6'!Q8+'per7'!Q8+'per8'!Q8+'per9'!Q8+'per10'!Q8+'per11'!Q8+'per12'!Q8+'per13'!Q8</f>
        <v>19</v>
      </c>
      <c r="R8" s="384">
        <v>0</v>
      </c>
      <c r="S8" s="191">
        <f>+'per1'!R8+'per2'!R8+'per3'!R8+'per4'!R8+'per5'!R8+'per6'!R8+'per7'!R8+'per8'!R8+'per9'!R8+'per10'!R8+'per11'!R8+'per12'!R8+'per13'!S8</f>
        <v>205</v>
      </c>
      <c r="T8" s="192">
        <f>+'per1'!S8+'per2'!S8+'per3'!S8+'per4'!S8+'per5'!S8+'per6'!S8+'per7'!S8+'per8'!S8+'per9'!S8+'per10'!S8+'per11'!S8+'per12'!S8+'per13'!T8</f>
        <v>187</v>
      </c>
      <c r="U8" s="270">
        <f>S8+T8</f>
        <v>392</v>
      </c>
      <c r="V8" s="263">
        <f>SUM(B8,C8,E8,F8,H8,I8,K8,L8,M8,N8,P8,Q8,S8,T8)</f>
        <v>580</v>
      </c>
      <c r="W8" s="3"/>
    </row>
    <row r="9" spans="1:23" ht="29.25" customHeight="1" x14ac:dyDescent="0.15">
      <c r="A9" s="22" t="s">
        <v>5</v>
      </c>
      <c r="B9" s="191">
        <f>+'per1'!B9+'per2'!B9+'per3'!B9+'per4'!B9+'per5'!B9+'per6'!B9+'per7'!B9+'per8'!B9+'per9'!B9+'per10'!B9+'per11'!B9+'per12'!B9+'per13'!B9</f>
        <v>0</v>
      </c>
      <c r="C9" s="192">
        <f>+'per1'!C9+'per2'!C9+'per3'!C9+'per4'!C9+'per5'!C9+'per6'!C9+'per7'!C9+'per8'!C9+'per9'!C9+'per10'!C9+'per11'!C9+'per12'!C9+'per13'!C9</f>
        <v>3</v>
      </c>
      <c r="D9" s="270">
        <f t="shared" si="4"/>
        <v>3</v>
      </c>
      <c r="E9" s="171">
        <f>+'per1'!E9+'per2'!E9+'per3'!E9+'per4'!E9+'per5'!E9+'per6'!E9+'per7'!E9+'per8'!E9+'per9'!E9+'per10'!E9+'per11'!E9+'per12'!E9+'per13'!E9</f>
        <v>0</v>
      </c>
      <c r="F9" s="172">
        <f>+'per1'!F9+'per2'!F9+'per3'!F9+'per4'!F9+'per5'!F9+'per6'!F9+'per7'!F9+'per8'!F9+'per9'!F9+'per10'!F9+'per11'!F9+'per12'!F9+'per13'!F9</f>
        <v>1</v>
      </c>
      <c r="G9" s="173">
        <f>SUM(E9:F9)</f>
        <v>1</v>
      </c>
      <c r="H9" s="191">
        <f>+'per1'!H9+'per2'!H9+'per3'!H9+'per4'!H9+'per5'!H9+'per6'!H9+'per7'!H9+'per8'!H9+'per9'!H9+'per10'!H9+'per11'!H9+'per12'!H9+'per13'!H9</f>
        <v>25</v>
      </c>
      <c r="I9" s="192">
        <f>+'per1'!I9+'per2'!I9+'per3'!I9+'per4'!I9+'per5'!I9+'per6'!I9+'per7'!I9+'per8'!I9+'per9'!I9+'per10'!I9+'per11'!I9+'per12'!I9+'per13'!I9</f>
        <v>28</v>
      </c>
      <c r="J9" s="270">
        <f t="shared" si="1"/>
        <v>53</v>
      </c>
      <c r="K9" s="224">
        <f>+'per1'!K9+'per2'!K9+'per3'!K9+'per4'!K9+'per5'!K9+'per6'!K9+'per7'!K9+'per8'!K9+'per9'!K9+'per10'!K9+'per11'!K9+'per12'!K9+'per13'!K9</f>
        <v>3</v>
      </c>
      <c r="L9" s="264">
        <f>+'per1'!L9+'per2'!L9+'per3'!L9+'per4'!L9+'per5'!L9+'per6'!L9+'per7'!L9+'per8'!L9+'per9'!L9+'per10'!L9+'per11'!L9+'per12'!L9+'per13'!L9</f>
        <v>3</v>
      </c>
      <c r="M9" s="191">
        <f>+'per1'!M9+'per2'!M9+'per3'!M9+'per4'!M9+'per5'!M9+'per6'!M9+'per7'!M9+'per8'!M9+'per9'!M9+'per10'!M9+'per11'!M9+'per12'!M9+'per13'!M9</f>
        <v>4</v>
      </c>
      <c r="N9" s="192">
        <f>+'per1'!N9+'per2'!N9+'per3'!N9+'per4'!N9+'per5'!N9+'per6'!N9+'per7'!N9+'per8'!N9+'per9'!N9+'per10'!N9+'per11'!N9+'per12'!N9+'per13'!N9</f>
        <v>3</v>
      </c>
      <c r="O9" s="270">
        <f t="shared" si="5"/>
        <v>7</v>
      </c>
      <c r="P9" s="263">
        <f>+'per1'!P9+'per2'!P9+'per3'!P9+'per4'!P9+'per5'!P9+'per6'!P9+'per7'!P9+'per8'!P9+'per9'!P9+'per10'!P9+'per11'!P9+'per12'!P9+'per13'!P9</f>
        <v>0</v>
      </c>
      <c r="Q9" s="224">
        <f>+'per1'!Q9+'per2'!Q9+'per3'!Q9+'per4'!Q9+'per5'!Q9+'per6'!Q9+'per7'!Q9+'per8'!Q9+'per9'!Q9+'per10'!Q9+'per11'!Q9+'per12'!Q9+'per13'!Q9</f>
        <v>1</v>
      </c>
      <c r="R9" s="384">
        <v>1</v>
      </c>
      <c r="S9" s="191">
        <f>+'per1'!R9+'per2'!R9+'per3'!R9+'per4'!R9+'per5'!R9+'per6'!R9+'per7'!R9+'per8'!R9+'per9'!R9+'per10'!R9+'per11'!R9+'per12'!R9+'per13'!S9</f>
        <v>7</v>
      </c>
      <c r="T9" s="192">
        <f>+'per1'!S9+'per2'!S9+'per3'!S9+'per4'!S9+'per5'!S9+'per6'!S9+'per7'!S9+'per8'!S9+'per9'!S9+'per10'!S9+'per11'!S9+'per12'!S9+'per13'!T9</f>
        <v>9</v>
      </c>
      <c r="U9" s="270">
        <f>S9+T9</f>
        <v>16</v>
      </c>
      <c r="V9" s="263">
        <f>SUM(B9,C9,E9,F9,H9,I9,K9,L9,M9,N9,P9,Q9,S9,T9)</f>
        <v>87</v>
      </c>
      <c r="W9" s="3"/>
    </row>
    <row r="10" spans="1:23" ht="25.5" customHeight="1" x14ac:dyDescent="0.15">
      <c r="A10" s="69" t="s">
        <v>1</v>
      </c>
      <c r="B10" s="191">
        <v>1</v>
      </c>
      <c r="C10" s="192">
        <f>+'per1'!C10+'per2'!C10+'per3'!C10+'per4'!C10+'per5'!C10+'per6'!C10+'per7'!C10+'per8'!C10+'per9'!C10+'per10'!C10+'per11'!C10+'per12'!C10+'per13'!C10</f>
        <v>0</v>
      </c>
      <c r="D10" s="270">
        <v>0</v>
      </c>
      <c r="E10" s="171">
        <f>+'per1'!E10+'per2'!E10+'per3'!E10+'per4'!E10+'per5'!E10+'per6'!E10+'per7'!E10+'per8'!E10+'per9'!E10+'per10'!E10+'per11'!E10+'per12'!E10+'per13'!E10</f>
        <v>0</v>
      </c>
      <c r="F10" s="172">
        <f>+'per1'!F10+'per2'!F10+'per3'!F10+'per4'!F10+'per5'!F10+'per6'!F10+'per7'!F10+'per8'!F10+'per9'!F10+'per10'!F10+'per11'!F10+'per12'!F10+'per13'!F10</f>
        <v>0</v>
      </c>
      <c r="G10" s="173">
        <v>0</v>
      </c>
      <c r="H10" s="191">
        <f>+'per1'!H10+'per2'!H10+'per3'!H10+'per4'!H10+'per5'!H10+'per6'!H10+'per7'!H10+'per8'!H10+'per9'!H10+'per10'!H10+'per11'!H10+'per12'!H10+'per13'!H10</f>
        <v>0</v>
      </c>
      <c r="I10" s="192">
        <f>+'per1'!I10+'per2'!I10+'per3'!I10+'per4'!I10+'per5'!I10+'per6'!I10+'per7'!I10+'per8'!I10+'per9'!I10+'per10'!I10+'per11'!I10+'per12'!I10+'per13'!I10</f>
        <v>0</v>
      </c>
      <c r="J10" s="270">
        <f t="shared" si="1"/>
        <v>0</v>
      </c>
      <c r="K10" s="224">
        <f>+'per1'!K10+'per2'!K10+'per3'!K10+'per4'!K10+'per5'!K10+'per6'!K10+'per7'!K10+'per8'!K10+'per9'!K10+'per10'!K10+'per11'!K10+'per12'!K10+'per13'!K10</f>
        <v>0</v>
      </c>
      <c r="L10" s="264">
        <f>+'per1'!L10+'per2'!L10+'per3'!L10+'per4'!L10+'per5'!L10+'per6'!L10+'per7'!L10+'per8'!L10+'per9'!L10+'per10'!L10+'per11'!L10+'per12'!L10+'per13'!L10</f>
        <v>0</v>
      </c>
      <c r="M10" s="191">
        <f>+'per1'!M10+'per2'!M10+'per3'!M10+'per4'!M10+'per5'!M10+'per6'!M10+'per7'!M10+'per8'!M10+'per9'!M10+'per10'!M10+'per11'!M10+'per12'!M10+'per13'!M10</f>
        <v>0</v>
      </c>
      <c r="N10" s="192">
        <f>+'per1'!N10+'per2'!N10+'per3'!N10+'per4'!N10+'per5'!N10+'per6'!N10+'per7'!N10+'per8'!N10+'per9'!N10+'per10'!N10+'per11'!N10+'per12'!N10+'per13'!N10</f>
        <v>0</v>
      </c>
      <c r="O10" s="270">
        <f>SUM(M10:N10)</f>
        <v>0</v>
      </c>
      <c r="P10" s="263">
        <f>+'per1'!P10+'per2'!P10+'per3'!P10+'per4'!P10+'per5'!P10+'per6'!P10+'per7'!P10+'per8'!P10+'per9'!P10+'per10'!P10+'per11'!P10+'per12'!P10+'per13'!P10</f>
        <v>0</v>
      </c>
      <c r="Q10" s="224">
        <f>+'per1'!Q10+'per2'!Q10+'per3'!Q10+'per4'!Q10+'per5'!Q10+'per6'!Q10+'per7'!Q10+'per8'!Q10+'per9'!Q10+'per10'!Q10+'per11'!Q10+'per12'!Q10+'per13'!Q10</f>
        <v>0</v>
      </c>
      <c r="R10" s="384">
        <v>0</v>
      </c>
      <c r="S10" s="191">
        <f>+'per1'!R10+'per2'!R10+'per3'!R10+'per4'!R10+'per5'!R10+'per6'!R10+'per7'!R10+'per8'!R10+'per9'!R10+'per10'!R10+'per11'!R10+'per12'!R10+'per13'!S10</f>
        <v>0</v>
      </c>
      <c r="T10" s="192">
        <f>+'per1'!S10+'per2'!S10+'per3'!S10+'per4'!S10+'per5'!S10+'per6'!S10+'per7'!S10+'per8'!S10+'per9'!S10+'per10'!S10+'per11'!S10+'per12'!S10+'per13'!T10</f>
        <v>0</v>
      </c>
      <c r="U10" s="270">
        <f>S10+T10</f>
        <v>0</v>
      </c>
      <c r="V10" s="263">
        <f>SUM(B10,C10,E10,F10,H10,I10,K10,L10,M10,N10,P10,Q10,S10,T10)</f>
        <v>1</v>
      </c>
      <c r="W10" s="3"/>
    </row>
    <row r="11" spans="1:23" ht="25.5" customHeight="1" x14ac:dyDescent="0.15">
      <c r="A11" s="21" t="s">
        <v>6</v>
      </c>
      <c r="B11" s="191">
        <f t="shared" ref="B11:T11" si="6">SUM(B8+B9)</f>
        <v>12</v>
      </c>
      <c r="C11" s="192">
        <f t="shared" si="6"/>
        <v>12</v>
      </c>
      <c r="D11" s="270">
        <f t="shared" si="6"/>
        <v>24</v>
      </c>
      <c r="E11" s="171">
        <f t="shared" si="6"/>
        <v>7</v>
      </c>
      <c r="F11" s="172">
        <f t="shared" si="6"/>
        <v>5</v>
      </c>
      <c r="G11" s="173">
        <f t="shared" si="6"/>
        <v>12</v>
      </c>
      <c r="H11" s="191">
        <f t="shared" si="6"/>
        <v>79</v>
      </c>
      <c r="I11" s="192">
        <f t="shared" si="6"/>
        <v>55</v>
      </c>
      <c r="J11" s="270">
        <f t="shared" si="6"/>
        <v>134</v>
      </c>
      <c r="K11" s="224">
        <f t="shared" si="6"/>
        <v>10</v>
      </c>
      <c r="L11" s="264">
        <f t="shared" si="6"/>
        <v>33</v>
      </c>
      <c r="M11" s="191">
        <f t="shared" si="6"/>
        <v>7</v>
      </c>
      <c r="N11" s="192">
        <f t="shared" si="6"/>
        <v>10</v>
      </c>
      <c r="O11" s="270">
        <f t="shared" si="6"/>
        <v>17</v>
      </c>
      <c r="P11" s="263">
        <f t="shared" si="6"/>
        <v>9</v>
      </c>
      <c r="Q11" s="224">
        <f t="shared" si="6"/>
        <v>20</v>
      </c>
      <c r="R11" s="385">
        <f>SUM(R8:R10)</f>
        <v>1</v>
      </c>
      <c r="S11" s="191">
        <f t="shared" si="6"/>
        <v>212</v>
      </c>
      <c r="T11" s="192">
        <f t="shared" si="6"/>
        <v>196</v>
      </c>
      <c r="U11" s="270">
        <f>SUM(U8+U9)</f>
        <v>408</v>
      </c>
      <c r="V11" s="263">
        <f>SUM(V8+V9)</f>
        <v>667</v>
      </c>
      <c r="W11" s="3"/>
    </row>
    <row r="12" spans="1:23" ht="25.5" customHeight="1" x14ac:dyDescent="0.15">
      <c r="A12" s="21" t="s">
        <v>8</v>
      </c>
      <c r="B12" s="191">
        <f>+'per1'!B12+'per2'!B12+'per3'!B12+'per4'!B12+'per5'!B12+'per6'!B12+'per7'!B12+'per8'!B12+'per9'!B12+'per10'!B12+'per11'!B12+'per12'!B12+'per13'!B12</f>
        <v>6125</v>
      </c>
      <c r="C12" s="192">
        <f>+'per1'!C12+'per2'!C12+'per3'!C12+'per4'!C12+'per5'!C12+'per6'!C12+'per7'!C12+'per8'!C12+'per9'!C12+'per10'!C12+'per11'!C12+'per12'!C12+'per13'!C12</f>
        <v>6314</v>
      </c>
      <c r="D12" s="270">
        <f>SUM(B12:C12)</f>
        <v>12439</v>
      </c>
      <c r="E12" s="171">
        <f>+'per1'!E12+'per2'!E12+'per3'!E12+'per4'!E12+'per5'!E12+'per6'!E12+'per7'!E12+'per8'!E12+'per9'!E12+'per10'!E12+'per11'!E12+'per12'!E12+'per13'!E12</f>
        <v>6745</v>
      </c>
      <c r="F12" s="172">
        <f>+'per1'!F12+'per2'!F12+'per3'!F12+'per4'!F12+'per5'!F12+'per6'!F12+'per7'!F12+'per8'!F12+'per9'!F12+'per10'!F12+'per11'!F12+'per12'!F12+'per13'!F12</f>
        <v>7293</v>
      </c>
      <c r="G12" s="173">
        <f>SUM(E12:F12)</f>
        <v>14038</v>
      </c>
      <c r="H12" s="191">
        <f>+'per1'!H12+'per2'!H12+'per3'!H12+'per4'!H12+'per5'!H12+'per6'!H12+'per7'!H12+'per8'!H12+'per9'!H12+'per10'!H12+'per11'!H12+'per12'!H12+'per13'!H12</f>
        <v>6128</v>
      </c>
      <c r="I12" s="192">
        <f>+'per1'!I12+'per2'!I12+'per3'!I12+'per4'!I12+'per5'!I12+'per6'!I12+'per7'!I12+'per8'!I12+'per9'!I12+'per10'!I12+'per11'!I12+'per12'!I12+'per13'!I12</f>
        <v>6302</v>
      </c>
      <c r="J12" s="270">
        <f t="shared" si="1"/>
        <v>12430</v>
      </c>
      <c r="K12" s="224">
        <f>+'per1'!K12+'per2'!K12+'per3'!K12+'per4'!K12+'per5'!K12+'per6'!K12+'per7'!K12+'per8'!K12+'per9'!K12+'per10'!K12+'per11'!K12+'per12'!K12+'per13'!K12</f>
        <v>7244</v>
      </c>
      <c r="L12" s="264">
        <f>+'per1'!L12+'per2'!L12+'per3'!L12+'per4'!L12+'per5'!L12+'per6'!L12+'per7'!L12+'per8'!L12+'per9'!L12+'per10'!L12+'per11'!L12+'per12'!L12+'per13'!L12</f>
        <v>6738</v>
      </c>
      <c r="M12" s="191">
        <f>+'per1'!M12+'per2'!M12+'per3'!M12+'per4'!M12+'per5'!M12+'per6'!M12+'per7'!M12+'per8'!M12+'per9'!M12+'per10'!M12+'per11'!M12+'per12'!M12+'per13'!M12</f>
        <v>6636</v>
      </c>
      <c r="N12" s="192">
        <f>+'per1'!N12+'per2'!N12+'per3'!N12+'per4'!N12+'per5'!N12+'per6'!N12+'per7'!N12+'per8'!N12+'per9'!N12+'per10'!N12+'per11'!N12+'per12'!N12+'per13'!N12</f>
        <v>7173</v>
      </c>
      <c r="O12" s="270">
        <f t="shared" si="5"/>
        <v>13809</v>
      </c>
      <c r="P12" s="263">
        <f>+'per1'!P12+'per2'!P12+'per3'!P12+'per4'!P12+'per5'!P12+'per6'!P12+'per7'!P12+'per8'!P12+'per9'!P12+'per10'!P12+'per11'!P12+'per12'!P12+'per13'!P12</f>
        <v>4068</v>
      </c>
      <c r="Q12" s="224">
        <f>+'per1'!Q12+'per2'!Q12+'per3'!Q12+'per4'!Q12+'per5'!Q12+'per6'!Q12+'per7'!Q12+'per8'!Q12+'per9'!Q12+'per10'!Q12+'per11'!Q12+'per12'!Q12+'per13'!Q12</f>
        <v>4827</v>
      </c>
      <c r="R12" s="384">
        <v>35</v>
      </c>
      <c r="S12" s="191">
        <f>+'per1'!R12+'per2'!R12+'per3'!R12+'per4'!R12+'per5'!R12+'per6'!R12+'per7'!R12+'per8'!R12+'per9'!R12+'per10'!R12+'per11'!R12+'per12'!R12+'per13'!S12</f>
        <v>5898</v>
      </c>
      <c r="T12" s="192">
        <f>+'per1'!S12+'per2'!S12+'per3'!S12+'per4'!S12+'per5'!S12+'per6'!S12+'per7'!S12+'per8'!S12+'per9'!S12+'per10'!S12+'per11'!S12+'per12'!S12+'per13'!T12</f>
        <v>5920</v>
      </c>
      <c r="U12" s="270">
        <f>S12+T12</f>
        <v>11818</v>
      </c>
      <c r="V12" s="263">
        <f>SUM(B12,C12,E12,F12,H12,I12,K12,L12,M12,N12,P12,Q12,R12,S12,T12)</f>
        <v>87446</v>
      </c>
      <c r="W12" s="154"/>
    </row>
    <row r="13" spans="1:23" ht="36.75" customHeight="1" x14ac:dyDescent="0.15">
      <c r="A13" s="21" t="s">
        <v>30</v>
      </c>
      <c r="B13" s="272">
        <f>B12/366</f>
        <v>16.734972677595628</v>
      </c>
      <c r="C13" s="273">
        <f t="shared" ref="C13:V13" si="7">C12/366</f>
        <v>17.251366120218581</v>
      </c>
      <c r="D13" s="274">
        <f t="shared" si="7"/>
        <v>33.986338797814206</v>
      </c>
      <c r="E13" s="292">
        <f t="shared" si="7"/>
        <v>18.428961748633881</v>
      </c>
      <c r="F13" s="276">
        <f t="shared" si="7"/>
        <v>19.92622950819672</v>
      </c>
      <c r="G13" s="293">
        <f t="shared" si="7"/>
        <v>38.355191256830601</v>
      </c>
      <c r="H13" s="272">
        <f t="shared" si="7"/>
        <v>16.743169398907103</v>
      </c>
      <c r="I13" s="273">
        <f t="shared" si="7"/>
        <v>17.218579234972676</v>
      </c>
      <c r="J13" s="274">
        <f t="shared" si="7"/>
        <v>33.961748633879779</v>
      </c>
      <c r="K13" s="380">
        <f t="shared" si="7"/>
        <v>19.792349726775956</v>
      </c>
      <c r="L13" s="393">
        <f t="shared" si="7"/>
        <v>18.409836065573771</v>
      </c>
      <c r="M13" s="272">
        <f t="shared" si="7"/>
        <v>18.131147540983605</v>
      </c>
      <c r="N13" s="273">
        <f t="shared" si="7"/>
        <v>19.598360655737704</v>
      </c>
      <c r="O13" s="274">
        <f t="shared" si="7"/>
        <v>37.729508196721312</v>
      </c>
      <c r="P13" s="278">
        <f t="shared" si="7"/>
        <v>11.114754098360656</v>
      </c>
      <c r="Q13" s="380">
        <f t="shared" si="7"/>
        <v>13.188524590163935</v>
      </c>
      <c r="R13" s="398">
        <f t="shared" si="7"/>
        <v>9.5628415300546443E-2</v>
      </c>
      <c r="S13" s="272">
        <f t="shared" si="7"/>
        <v>16.114754098360656</v>
      </c>
      <c r="T13" s="273">
        <f t="shared" si="7"/>
        <v>16.174863387978142</v>
      </c>
      <c r="U13" s="274">
        <f t="shared" si="7"/>
        <v>32.289617486338798</v>
      </c>
      <c r="V13" s="278">
        <f t="shared" si="7"/>
        <v>238.92349726775956</v>
      </c>
      <c r="W13" s="3"/>
    </row>
    <row r="14" spans="1:23" ht="34.5" customHeight="1" x14ac:dyDescent="0.15">
      <c r="A14" s="21" t="s">
        <v>29</v>
      </c>
      <c r="B14" s="279">
        <f>(B12*100)/(B4*366)</f>
        <v>79.690346083788711</v>
      </c>
      <c r="C14" s="280">
        <f t="shared" ref="C14:V14" si="8">(C12*100)/(C4*366)</f>
        <v>82.149362477231335</v>
      </c>
      <c r="D14" s="281">
        <f t="shared" si="8"/>
        <v>80.919854280510023</v>
      </c>
      <c r="E14" s="295">
        <f t="shared" si="8"/>
        <v>96.994535519125677</v>
      </c>
      <c r="F14" s="283">
        <f t="shared" si="8"/>
        <v>94.886807181889154</v>
      </c>
      <c r="G14" s="296">
        <f t="shared" si="8"/>
        <v>95.887978142076506</v>
      </c>
      <c r="H14" s="279">
        <f t="shared" si="8"/>
        <v>93.017607771706139</v>
      </c>
      <c r="I14" s="280">
        <f t="shared" si="8"/>
        <v>95.658773527625982</v>
      </c>
      <c r="J14" s="281">
        <f t="shared" si="8"/>
        <v>94.33819064966606</v>
      </c>
      <c r="K14" s="381">
        <f t="shared" si="8"/>
        <v>94.249284413218845</v>
      </c>
      <c r="L14" s="394">
        <f t="shared" si="8"/>
        <v>87.66588602654177</v>
      </c>
      <c r="M14" s="279">
        <f t="shared" si="8"/>
        <v>86.338797814207652</v>
      </c>
      <c r="N14" s="280">
        <f t="shared" si="8"/>
        <v>93.325526932084315</v>
      </c>
      <c r="O14" s="281">
        <f t="shared" si="8"/>
        <v>89.832162373145977</v>
      </c>
      <c r="P14" s="285">
        <f t="shared" si="8"/>
        <v>79.391100702576111</v>
      </c>
      <c r="Q14" s="381">
        <f t="shared" si="8"/>
        <v>87.923497267759558</v>
      </c>
      <c r="R14" s="399" t="s">
        <v>54</v>
      </c>
      <c r="S14" s="279">
        <f t="shared" si="8"/>
        <v>89.526411657559194</v>
      </c>
      <c r="T14" s="280">
        <f t="shared" si="8"/>
        <v>89.860352155434128</v>
      </c>
      <c r="U14" s="281">
        <f t="shared" si="8"/>
        <v>89.693381906496654</v>
      </c>
      <c r="V14" s="285">
        <f t="shared" si="8"/>
        <v>89.484455905527923</v>
      </c>
      <c r="W14" s="3"/>
    </row>
    <row r="15" spans="1:23" ht="25.5" customHeight="1" x14ac:dyDescent="0.15">
      <c r="A15" s="21" t="s">
        <v>2</v>
      </c>
      <c r="B15" s="191">
        <f>+'per1'!B15+'per2'!B15+'per3'!B15+'per4'!B15+'per5'!B15+'per6'!B15+'per7'!B15+'per8'!B15+'per9'!B15+'per10'!B15+'per11'!B15+'per12'!B15+'per13'!B15</f>
        <v>10057</v>
      </c>
      <c r="C15" s="192">
        <f>+'per1'!C15+'per2'!C15+'per3'!C15+'per4'!C15+'per5'!C15+'per6'!C15+'per7'!C15+'per8'!C15+'per9'!C15+'per10'!C15+'per11'!C15+'per12'!C15+'per13'!C15</f>
        <v>11749</v>
      </c>
      <c r="D15" s="270">
        <f>B15+C15</f>
        <v>21806</v>
      </c>
      <c r="E15" s="171">
        <f>+'per1'!E15+'per2'!E15+'per3'!E15+'per4'!E15+'per5'!E15+'per6'!E15+'per7'!E15+'per8'!E15+'per9'!E15+'per10'!E15+'per11'!E15+'per12'!E15+'per13'!E15</f>
        <v>9844</v>
      </c>
      <c r="F15" s="172">
        <f>+'per1'!F15+'per2'!F15+'per3'!F15+'per4'!F15+'per5'!F15+'per6'!F15+'per7'!F15+'per8'!F15+'per9'!F15+'per10'!F15+'per11'!F15+'per12'!F15+'per13'!F15</f>
        <v>3731</v>
      </c>
      <c r="G15" s="173">
        <f>E15+F15</f>
        <v>13575</v>
      </c>
      <c r="H15" s="191">
        <f>+'per1'!H15+'per2'!H15+'per3'!H15+'per4'!H15+'per5'!H15+'per6'!H15+'per7'!H15+'per8'!H15+'per9'!H15+'per10'!H15+'per11'!H15+'per12'!H15+'per13'!H15</f>
        <v>1801</v>
      </c>
      <c r="I15" s="192">
        <f>+'per1'!I15+'per2'!I15+'per3'!I15+'per4'!I15+'per5'!I15+'per6'!I15+'per7'!I15+'per8'!I15+'per9'!I15+'per10'!I15+'per11'!I15+'per12'!I15+'per13'!I15</f>
        <v>2230</v>
      </c>
      <c r="J15" s="270">
        <f>H15+I15</f>
        <v>4031</v>
      </c>
      <c r="K15" s="224">
        <f>+'per1'!K15+'per2'!K15+'per3'!K15+'per4'!K15+'per5'!K15+'per6'!K15+'per7'!K15+'per8'!K15+'per9'!K15+'per10'!K15+'per11'!K15+'per12'!K15+'per13'!K15</f>
        <v>6354</v>
      </c>
      <c r="L15" s="264">
        <f>+'per1'!L15+'per2'!L15+'per3'!L15+'per4'!L15+'per5'!L15+'per6'!L15+'per7'!L15+'per8'!L15+'per9'!L15+'per10'!L15+'per11'!L15+'per12'!L15+'per13'!L15</f>
        <v>6875</v>
      </c>
      <c r="M15" s="191">
        <f>+'per1'!M15+'per2'!M15+'per3'!M15+'per4'!M15+'per5'!M15+'per6'!M15+'per7'!M15+'per8'!M15+'per9'!M15+'per10'!M15+'per11'!M15+'per12'!M15+'per13'!M15</f>
        <v>1896</v>
      </c>
      <c r="N15" s="192">
        <f>+'per1'!N15+'per2'!N15+'per3'!N15+'per4'!N15+'per5'!N15+'per6'!N15+'per7'!N15+'per8'!N15+'per9'!N15+'per10'!N15+'per11'!N15+'per12'!N15+'per13'!N15</f>
        <v>2523</v>
      </c>
      <c r="O15" s="270">
        <f>M15+N15</f>
        <v>4419</v>
      </c>
      <c r="P15" s="263">
        <f>+'per1'!P15+'per2'!P15+'per3'!P15+'per4'!P15+'per5'!P15+'per6'!P15+'per7'!P15+'per8'!P15+'per9'!P15+'per10'!P15+'per11'!P15+'per12'!P15+'per13'!P15</f>
        <v>1947</v>
      </c>
      <c r="Q15" s="224">
        <f>+'per1'!Q15+'per2'!Q15+'per3'!Q15+'per4'!Q15+'per5'!Q15+'per6'!Q15+'per7'!Q15+'per8'!Q15+'per9'!Q15+'per10'!Q15+'per11'!Q15+'per12'!Q15+'per13'!Q15</f>
        <v>7295</v>
      </c>
      <c r="R15" s="386">
        <v>0</v>
      </c>
      <c r="S15" s="191">
        <f>+'per1'!R15+'per2'!R15+'per3'!R15+'per4'!R15+'per5'!R15+'per6'!R15+'per7'!R15+'per8'!R15+'per9'!R15+'per10'!R15+'per11'!R15+'per12'!R15+'per13'!S15</f>
        <v>5029</v>
      </c>
      <c r="T15" s="192">
        <f>+'per1'!S15+'per2'!S15+'per3'!S15+'per4'!S15+'per5'!S15+'per6'!S15+'per7'!S15+'per8'!S15+'per9'!S15+'per10'!S15+'per11'!S15+'per12'!S15+'per13'!T15</f>
        <v>5630</v>
      </c>
      <c r="U15" s="270">
        <f>S15+T15</f>
        <v>10659</v>
      </c>
      <c r="V15" s="263">
        <f>SUM(D15+G15+J15+K15+L15+O15+P15+Q15+U15)</f>
        <v>76961</v>
      </c>
      <c r="W15" s="3"/>
    </row>
    <row r="16" spans="1:23" ht="36.75" customHeight="1" thickBot="1" x14ac:dyDescent="0.2">
      <c r="A16" s="62" t="s">
        <v>3</v>
      </c>
      <c r="B16" s="286">
        <f t="shared" ref="B16:K16" si="9">B15/B8</f>
        <v>838.08333333333337</v>
      </c>
      <c r="C16" s="289">
        <f t="shared" si="9"/>
        <v>1305.4444444444443</v>
      </c>
      <c r="D16" s="287">
        <f t="shared" si="9"/>
        <v>1038.3809523809523</v>
      </c>
      <c r="E16" s="298">
        <f t="shared" si="9"/>
        <v>1406.2857142857142</v>
      </c>
      <c r="F16" s="288">
        <f t="shared" si="9"/>
        <v>932.75</v>
      </c>
      <c r="G16" s="299">
        <f t="shared" si="9"/>
        <v>1234.090909090909</v>
      </c>
      <c r="H16" s="286">
        <f t="shared" si="9"/>
        <v>33.351851851851855</v>
      </c>
      <c r="I16" s="289">
        <f t="shared" si="9"/>
        <v>82.592592592592595</v>
      </c>
      <c r="J16" s="287">
        <f t="shared" si="9"/>
        <v>49.76543209876543</v>
      </c>
      <c r="K16" s="382">
        <f t="shared" si="9"/>
        <v>907.71428571428567</v>
      </c>
      <c r="L16" s="395">
        <f t="shared" ref="L16:U16" si="10">L15/L8</f>
        <v>229.16666666666666</v>
      </c>
      <c r="M16" s="286">
        <f t="shared" si="10"/>
        <v>632</v>
      </c>
      <c r="N16" s="289">
        <f t="shared" si="10"/>
        <v>360.42857142857144</v>
      </c>
      <c r="O16" s="287">
        <f t="shared" si="10"/>
        <v>441.9</v>
      </c>
      <c r="P16" s="290">
        <f t="shared" si="10"/>
        <v>216.33333333333334</v>
      </c>
      <c r="Q16" s="382">
        <f t="shared" si="10"/>
        <v>383.94736842105266</v>
      </c>
      <c r="R16" s="387">
        <v>0</v>
      </c>
      <c r="S16" s="286">
        <f t="shared" si="10"/>
        <v>24.53170731707317</v>
      </c>
      <c r="T16" s="289">
        <f t="shared" si="10"/>
        <v>30.106951871657753</v>
      </c>
      <c r="U16" s="287">
        <f t="shared" si="10"/>
        <v>27.191326530612244</v>
      </c>
      <c r="V16" s="290">
        <f>V15/V8</f>
        <v>132.69137931034481</v>
      </c>
      <c r="W16" s="3"/>
    </row>
    <row r="17" spans="1:23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S17" s="3"/>
      <c r="T17" s="3"/>
      <c r="U17" s="3"/>
      <c r="V17" s="3"/>
      <c r="W17" s="3"/>
    </row>
    <row r="18" spans="1:23" ht="20.2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S18" s="3"/>
      <c r="T18" s="3"/>
      <c r="U18" s="3"/>
      <c r="V18" s="3"/>
      <c r="W18" s="3"/>
    </row>
    <row r="19" spans="1:23" s="114" customFormat="1" ht="18.75" customHeight="1" x14ac:dyDescent="0.2">
      <c r="A19" s="404" t="s">
        <v>35</v>
      </c>
      <c r="B19" s="405"/>
      <c r="C19" s="405"/>
      <c r="D19" s="405"/>
      <c r="E19" s="405"/>
      <c r="F19" s="405"/>
      <c r="G19" s="405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54"/>
      <c r="S19" s="113"/>
      <c r="T19" s="113"/>
      <c r="U19" s="113"/>
      <c r="V19" s="113"/>
      <c r="W19" s="113"/>
    </row>
    <row r="20" spans="1:23" ht="24.75" customHeight="1" x14ac:dyDescent="0.2">
      <c r="A20" s="406" t="s">
        <v>51</v>
      </c>
      <c r="B20" s="407"/>
      <c r="C20" s="407"/>
      <c r="D20" s="407"/>
      <c r="E20" s="407"/>
      <c r="F20" s="407"/>
      <c r="G20" s="407"/>
    </row>
  </sheetData>
  <mergeCells count="2">
    <mergeCell ref="A19:G19"/>
    <mergeCell ref="A20:G20"/>
  </mergeCells>
  <pageMargins left="0.70866141732283472" right="0.70866141732283472" top="0.74803149606299213" bottom="0.74803149606299213" header="0.31496062992125984" footer="0.31496062992125984"/>
  <pageSetup paperSize="5" scale="88" orientation="landscape" r:id="rId1"/>
  <ignoredErrors>
    <ignoredError sqref="S11:V11 J11:Q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topLeftCell="A3" zoomScale="150" workbookViewId="0">
      <selection activeCell="L20" sqref="L20"/>
    </sheetView>
  </sheetViews>
  <sheetFormatPr baseColWidth="10" defaultRowHeight="33" customHeight="1" x14ac:dyDescent="0.15"/>
  <cols>
    <col min="1" max="1" width="18.6640625" style="5" customWidth="1"/>
    <col min="2" max="3" width="7" style="4" customWidth="1"/>
    <col min="4" max="4" width="7" style="8" customWidth="1"/>
    <col min="5" max="6" width="7" style="4" customWidth="1"/>
    <col min="7" max="7" width="7" style="8" customWidth="1"/>
    <col min="8" max="9" width="7" style="4" customWidth="1"/>
    <col min="10" max="10" width="7" style="8" customWidth="1"/>
    <col min="11" max="14" width="7" style="4" customWidth="1"/>
    <col min="15" max="15" width="7" style="8" customWidth="1"/>
    <col min="16" max="19" width="7" style="4" customWidth="1"/>
    <col min="20" max="20" width="7" style="9" customWidth="1"/>
    <col min="21" max="21" width="7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48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41" t="s">
        <v>33</v>
      </c>
      <c r="B3" s="82" t="s">
        <v>9</v>
      </c>
      <c r="C3" s="83" t="s">
        <v>10</v>
      </c>
      <c r="D3" s="84" t="s">
        <v>4</v>
      </c>
      <c r="E3" s="147" t="s">
        <v>11</v>
      </c>
      <c r="F3" s="128" t="s">
        <v>12</v>
      </c>
      <c r="G3" s="129" t="s">
        <v>4</v>
      </c>
      <c r="H3" s="82" t="s">
        <v>13</v>
      </c>
      <c r="I3" s="83" t="s">
        <v>14</v>
      </c>
      <c r="J3" s="84" t="s">
        <v>4</v>
      </c>
      <c r="K3" s="147" t="s">
        <v>15</v>
      </c>
      <c r="L3" s="148" t="s">
        <v>16</v>
      </c>
      <c r="M3" s="82" t="s">
        <v>17</v>
      </c>
      <c r="N3" s="83" t="s">
        <v>18</v>
      </c>
      <c r="O3" s="84" t="s">
        <v>4</v>
      </c>
      <c r="P3" s="147" t="s">
        <v>19</v>
      </c>
      <c r="Q3" s="148" t="s">
        <v>20</v>
      </c>
      <c r="R3" s="82" t="s">
        <v>21</v>
      </c>
      <c r="S3" s="83" t="s">
        <v>22</v>
      </c>
      <c r="T3" s="84" t="s">
        <v>4</v>
      </c>
      <c r="U3" s="149" t="s">
        <v>25</v>
      </c>
      <c r="V3" s="3"/>
    </row>
    <row r="4" spans="1:22" ht="25.5" customHeight="1" thickBot="1" x14ac:dyDescent="0.2">
      <c r="A4" s="70" t="s">
        <v>23</v>
      </c>
      <c r="B4" s="163">
        <v>21</v>
      </c>
      <c r="C4" s="164">
        <v>21</v>
      </c>
      <c r="D4" s="157">
        <f>SUM(B4:C4)</f>
        <v>42</v>
      </c>
      <c r="E4" s="268">
        <v>21</v>
      </c>
      <c r="F4" s="269">
        <v>21</v>
      </c>
      <c r="G4" s="262">
        <f t="shared" ref="G4" si="0">SUM(E4:F4)</f>
        <v>42</v>
      </c>
      <c r="H4" s="163">
        <v>18</v>
      </c>
      <c r="I4" s="164">
        <v>18</v>
      </c>
      <c r="J4" s="157">
        <f>SUM(H4:I4)</f>
        <v>36</v>
      </c>
      <c r="K4" s="268">
        <v>21</v>
      </c>
      <c r="L4" s="262">
        <v>21</v>
      </c>
      <c r="M4" s="163">
        <v>21</v>
      </c>
      <c r="N4" s="164">
        <v>21</v>
      </c>
      <c r="O4" s="157">
        <f>SUM(M4:N4)</f>
        <v>42</v>
      </c>
      <c r="P4" s="268">
        <v>12</v>
      </c>
      <c r="Q4" s="262">
        <v>15</v>
      </c>
      <c r="R4" s="163">
        <v>18</v>
      </c>
      <c r="S4" s="164">
        <v>18</v>
      </c>
      <c r="T4" s="157">
        <f>SUM(R4:S4)</f>
        <v>36</v>
      </c>
      <c r="U4" s="246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191">
        <v>0</v>
      </c>
      <c r="C5" s="192">
        <v>0</v>
      </c>
      <c r="D5" s="270">
        <f>B5+C5</f>
        <v>0</v>
      </c>
      <c r="E5" s="261">
        <v>0</v>
      </c>
      <c r="F5" s="172">
        <v>0</v>
      </c>
      <c r="G5" s="271">
        <f>SUM(E5:F5)</f>
        <v>0</v>
      </c>
      <c r="H5" s="191">
        <v>4</v>
      </c>
      <c r="I5" s="192">
        <v>2</v>
      </c>
      <c r="J5" s="270">
        <f>H5+I5</f>
        <v>6</v>
      </c>
      <c r="K5" s="261">
        <v>0</v>
      </c>
      <c r="L5" s="271">
        <v>2</v>
      </c>
      <c r="M5" s="191">
        <v>1</v>
      </c>
      <c r="N5" s="192">
        <v>0</v>
      </c>
      <c r="O5" s="270">
        <f>SUM(M5:N5)</f>
        <v>1</v>
      </c>
      <c r="P5" s="261">
        <v>1</v>
      </c>
      <c r="Q5" s="271">
        <v>1</v>
      </c>
      <c r="R5" s="191">
        <v>14</v>
      </c>
      <c r="S5" s="192">
        <v>13</v>
      </c>
      <c r="T5" s="270">
        <f>R5+S5</f>
        <v>27</v>
      </c>
      <c r="U5" s="263">
        <f>SUM(B5,C5,E5,F5,H5,I5,K5,L5,M5,N5,P5,Q5,R5,S5)</f>
        <v>38</v>
      </c>
      <c r="V5" s="3"/>
    </row>
    <row r="6" spans="1:22" ht="25.5" customHeight="1" x14ac:dyDescent="0.15">
      <c r="A6" s="21" t="s">
        <v>0</v>
      </c>
      <c r="B6" s="191">
        <v>0</v>
      </c>
      <c r="C6" s="192">
        <v>0</v>
      </c>
      <c r="D6" s="270">
        <f>B6+C6</f>
        <v>0</v>
      </c>
      <c r="E6" s="261">
        <v>0</v>
      </c>
      <c r="F6" s="172">
        <v>0</v>
      </c>
      <c r="G6" s="271">
        <f>SUM(E6:F6)</f>
        <v>0</v>
      </c>
      <c r="H6" s="191">
        <v>1</v>
      </c>
      <c r="I6" s="192">
        <v>2</v>
      </c>
      <c r="J6" s="270">
        <f>H6+I6</f>
        <v>3</v>
      </c>
      <c r="K6" s="261">
        <v>1</v>
      </c>
      <c r="L6" s="271">
        <v>0</v>
      </c>
      <c r="M6" s="191">
        <v>0</v>
      </c>
      <c r="N6" s="192">
        <v>0</v>
      </c>
      <c r="O6" s="270">
        <f>M6+N6</f>
        <v>0</v>
      </c>
      <c r="P6" s="261">
        <v>0</v>
      </c>
      <c r="Q6" s="271">
        <v>0</v>
      </c>
      <c r="R6" s="191">
        <v>0</v>
      </c>
      <c r="S6" s="192">
        <v>0</v>
      </c>
      <c r="T6" s="270">
        <f>R6+S6</f>
        <v>0</v>
      </c>
      <c r="U6" s="263">
        <f>SUM(B6,C6,E6,F6,H6,I6,K6,L6,M6,N6,P6,Q6,R6,S6)</f>
        <v>4</v>
      </c>
      <c r="V6" s="3"/>
    </row>
    <row r="7" spans="1:22" ht="25.5" customHeight="1" thickBot="1" x14ac:dyDescent="0.2">
      <c r="A7" s="35" t="s">
        <v>7</v>
      </c>
      <c r="B7" s="191">
        <f t="shared" ref="B7:T7" si="1">SUM(B5:B6)</f>
        <v>0</v>
      </c>
      <c r="C7" s="192">
        <f t="shared" si="1"/>
        <v>0</v>
      </c>
      <c r="D7" s="270">
        <f t="shared" si="1"/>
        <v>0</v>
      </c>
      <c r="E7" s="261">
        <f t="shared" si="1"/>
        <v>0</v>
      </c>
      <c r="F7" s="172">
        <f t="shared" si="1"/>
        <v>0</v>
      </c>
      <c r="G7" s="271">
        <f t="shared" si="1"/>
        <v>0</v>
      </c>
      <c r="H7" s="191">
        <f t="shared" si="1"/>
        <v>5</v>
      </c>
      <c r="I7" s="192">
        <f t="shared" si="1"/>
        <v>4</v>
      </c>
      <c r="J7" s="270">
        <f t="shared" si="1"/>
        <v>9</v>
      </c>
      <c r="K7" s="261">
        <f t="shared" si="1"/>
        <v>1</v>
      </c>
      <c r="L7" s="271">
        <f t="shared" si="1"/>
        <v>2</v>
      </c>
      <c r="M7" s="191">
        <f t="shared" si="1"/>
        <v>1</v>
      </c>
      <c r="N7" s="192">
        <f t="shared" si="1"/>
        <v>0</v>
      </c>
      <c r="O7" s="270">
        <f t="shared" si="1"/>
        <v>1</v>
      </c>
      <c r="P7" s="261">
        <f t="shared" si="1"/>
        <v>1</v>
      </c>
      <c r="Q7" s="271">
        <f t="shared" si="1"/>
        <v>1</v>
      </c>
      <c r="R7" s="191">
        <f t="shared" si="1"/>
        <v>14</v>
      </c>
      <c r="S7" s="192">
        <f t="shared" si="1"/>
        <v>13</v>
      </c>
      <c r="T7" s="270">
        <f t="shared" si="1"/>
        <v>27</v>
      </c>
      <c r="U7" s="263">
        <f t="shared" ref="U7" si="2">SUM(U5:U6)</f>
        <v>42</v>
      </c>
      <c r="V7" s="3"/>
    </row>
    <row r="8" spans="1:22" ht="25.5" customHeight="1" thickTop="1" x14ac:dyDescent="0.25">
      <c r="A8" s="68" t="s">
        <v>27</v>
      </c>
      <c r="B8" s="191">
        <v>0</v>
      </c>
      <c r="C8" s="192">
        <v>0</v>
      </c>
      <c r="D8" s="270">
        <f t="shared" ref="D8:D9" si="3">B8+C8</f>
        <v>0</v>
      </c>
      <c r="E8" s="261">
        <v>0</v>
      </c>
      <c r="F8" s="172">
        <v>1</v>
      </c>
      <c r="G8" s="271">
        <f>SUM(E8:F8)</f>
        <v>1</v>
      </c>
      <c r="H8" s="191">
        <v>5</v>
      </c>
      <c r="I8" s="192">
        <v>1</v>
      </c>
      <c r="J8" s="270">
        <f t="shared" ref="J8:J12" si="4">H8+I8</f>
        <v>6</v>
      </c>
      <c r="K8" s="261">
        <v>0</v>
      </c>
      <c r="L8" s="271">
        <v>2</v>
      </c>
      <c r="M8" s="191">
        <v>0</v>
      </c>
      <c r="N8" s="192">
        <v>1</v>
      </c>
      <c r="O8" s="270">
        <f t="shared" ref="O8:O12" si="5">M8+N8</f>
        <v>1</v>
      </c>
      <c r="P8" s="261">
        <v>1</v>
      </c>
      <c r="Q8" s="271">
        <v>1</v>
      </c>
      <c r="R8" s="191">
        <v>12</v>
      </c>
      <c r="S8" s="192">
        <v>13</v>
      </c>
      <c r="T8" s="270">
        <f t="shared" ref="T8:T12" si="6">R8+S8</f>
        <v>25</v>
      </c>
      <c r="U8" s="263">
        <f>SUM(B8,C8,E8,F8,H8,I8,K8,L8,M8,N8,P8,Q8,R8,S8)</f>
        <v>37</v>
      </c>
      <c r="V8" s="3"/>
    </row>
    <row r="9" spans="1:22" ht="25.5" customHeight="1" x14ac:dyDescent="0.15">
      <c r="A9" s="22" t="s">
        <v>5</v>
      </c>
      <c r="B9" s="191">
        <v>0</v>
      </c>
      <c r="C9" s="192">
        <v>0</v>
      </c>
      <c r="D9" s="270">
        <f t="shared" si="3"/>
        <v>0</v>
      </c>
      <c r="E9" s="261">
        <v>0</v>
      </c>
      <c r="F9" s="172">
        <v>0</v>
      </c>
      <c r="G9" s="271">
        <f>SUM(E9:F9)</f>
        <v>0</v>
      </c>
      <c r="H9" s="191">
        <v>1</v>
      </c>
      <c r="I9" s="192">
        <v>2</v>
      </c>
      <c r="J9" s="270">
        <f t="shared" si="4"/>
        <v>3</v>
      </c>
      <c r="K9" s="261">
        <v>0</v>
      </c>
      <c r="L9" s="271">
        <v>0</v>
      </c>
      <c r="M9" s="191">
        <v>1</v>
      </c>
      <c r="N9" s="192">
        <v>0</v>
      </c>
      <c r="O9" s="270">
        <f>SUM(M9:N9)</f>
        <v>1</v>
      </c>
      <c r="P9" s="261">
        <v>0</v>
      </c>
      <c r="Q9" s="271">
        <v>0</v>
      </c>
      <c r="R9" s="191">
        <v>0</v>
      </c>
      <c r="S9" s="192">
        <v>0</v>
      </c>
      <c r="T9" s="270">
        <f t="shared" si="6"/>
        <v>0</v>
      </c>
      <c r="U9" s="263">
        <f>SUM(B9,C9,E9,F9,H9,I9,K9,L9,M9,N9,P9,Q9,R9,S9)</f>
        <v>4</v>
      </c>
      <c r="V9" s="3"/>
    </row>
    <row r="10" spans="1:22" ht="25.5" customHeight="1" x14ac:dyDescent="0.15">
      <c r="A10" s="69" t="s">
        <v>1</v>
      </c>
      <c r="B10" s="191">
        <v>0</v>
      </c>
      <c r="C10" s="192">
        <v>0</v>
      </c>
      <c r="D10" s="270">
        <v>0</v>
      </c>
      <c r="E10" s="261">
        <v>0</v>
      </c>
      <c r="F10" s="172">
        <v>0</v>
      </c>
      <c r="G10" s="271">
        <v>0</v>
      </c>
      <c r="H10" s="191">
        <v>0</v>
      </c>
      <c r="I10" s="192">
        <v>0</v>
      </c>
      <c r="J10" s="270">
        <f t="shared" si="4"/>
        <v>0</v>
      </c>
      <c r="K10" s="261">
        <v>0</v>
      </c>
      <c r="L10" s="271">
        <v>0</v>
      </c>
      <c r="M10" s="191">
        <v>0</v>
      </c>
      <c r="N10" s="192">
        <v>0</v>
      </c>
      <c r="O10" s="270">
        <f>SUM(M10:N10)</f>
        <v>0</v>
      </c>
      <c r="P10" s="261">
        <v>0</v>
      </c>
      <c r="Q10" s="271">
        <v>0</v>
      </c>
      <c r="R10" s="191">
        <v>0</v>
      </c>
      <c r="S10" s="192">
        <v>0</v>
      </c>
      <c r="T10" s="270">
        <f t="shared" si="6"/>
        <v>0</v>
      </c>
      <c r="U10" s="263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191">
        <f t="shared" ref="B11:U11" si="7">SUM(B8+B9)</f>
        <v>0</v>
      </c>
      <c r="C11" s="192">
        <f t="shared" si="7"/>
        <v>0</v>
      </c>
      <c r="D11" s="270">
        <f t="shared" si="7"/>
        <v>0</v>
      </c>
      <c r="E11" s="261">
        <f t="shared" si="7"/>
        <v>0</v>
      </c>
      <c r="F11" s="172">
        <f t="shared" si="7"/>
        <v>1</v>
      </c>
      <c r="G11" s="271">
        <f t="shared" si="7"/>
        <v>1</v>
      </c>
      <c r="H11" s="191">
        <f t="shared" si="7"/>
        <v>6</v>
      </c>
      <c r="I11" s="192">
        <f t="shared" si="7"/>
        <v>3</v>
      </c>
      <c r="J11" s="270">
        <f t="shared" si="7"/>
        <v>9</v>
      </c>
      <c r="K11" s="261">
        <f t="shared" si="7"/>
        <v>0</v>
      </c>
      <c r="L11" s="271">
        <f t="shared" si="7"/>
        <v>2</v>
      </c>
      <c r="M11" s="191">
        <f t="shared" si="7"/>
        <v>1</v>
      </c>
      <c r="N11" s="192">
        <f t="shared" si="7"/>
        <v>1</v>
      </c>
      <c r="O11" s="270">
        <f t="shared" si="7"/>
        <v>2</v>
      </c>
      <c r="P11" s="261">
        <f t="shared" si="7"/>
        <v>1</v>
      </c>
      <c r="Q11" s="271">
        <f t="shared" si="7"/>
        <v>1</v>
      </c>
      <c r="R11" s="191">
        <f t="shared" si="7"/>
        <v>12</v>
      </c>
      <c r="S11" s="192">
        <f t="shared" si="7"/>
        <v>13</v>
      </c>
      <c r="T11" s="270">
        <f t="shared" si="7"/>
        <v>25</v>
      </c>
      <c r="U11" s="263">
        <f t="shared" si="7"/>
        <v>41</v>
      </c>
      <c r="V11" s="3"/>
    </row>
    <row r="12" spans="1:22" ht="25.5" customHeight="1" x14ac:dyDescent="0.15">
      <c r="A12" s="21" t="s">
        <v>8</v>
      </c>
      <c r="B12" s="191">
        <v>475</v>
      </c>
      <c r="C12" s="192">
        <v>476</v>
      </c>
      <c r="D12" s="270">
        <f>SUM(B12:C12)</f>
        <v>951</v>
      </c>
      <c r="E12" s="261">
        <v>560</v>
      </c>
      <c r="F12" s="172">
        <v>557</v>
      </c>
      <c r="G12" s="271">
        <f>SUM(E12:F12)</f>
        <v>1117</v>
      </c>
      <c r="H12" s="191">
        <v>492</v>
      </c>
      <c r="I12" s="192">
        <v>504</v>
      </c>
      <c r="J12" s="270">
        <f t="shared" si="4"/>
        <v>996</v>
      </c>
      <c r="K12" s="261">
        <v>535</v>
      </c>
      <c r="L12" s="271">
        <v>534</v>
      </c>
      <c r="M12" s="191">
        <v>506</v>
      </c>
      <c r="N12" s="192">
        <v>554</v>
      </c>
      <c r="O12" s="270">
        <f t="shared" si="5"/>
        <v>1060</v>
      </c>
      <c r="P12" s="261">
        <v>278</v>
      </c>
      <c r="Q12" s="271">
        <v>401</v>
      </c>
      <c r="R12" s="191">
        <v>473</v>
      </c>
      <c r="S12" s="192">
        <v>463</v>
      </c>
      <c r="T12" s="270">
        <f t="shared" si="6"/>
        <v>936</v>
      </c>
      <c r="U12" s="263">
        <f>SUM(B12,C12,E12,F12,H12,I12,K12,L12,M12,N12,P12,Q12,R12,S12)</f>
        <v>6808</v>
      </c>
      <c r="V12" s="3"/>
    </row>
    <row r="13" spans="1:22" ht="42.75" customHeight="1" x14ac:dyDescent="0.15">
      <c r="A13" s="21" t="s">
        <v>28</v>
      </c>
      <c r="B13" s="272">
        <f>B12/28</f>
        <v>16.964285714285715</v>
      </c>
      <c r="C13" s="273">
        <f>C12/28</f>
        <v>17</v>
      </c>
      <c r="D13" s="274">
        <f>D12/28</f>
        <v>33.964285714285715</v>
      </c>
      <c r="E13" s="275">
        <f>E12/28</f>
        <v>20</v>
      </c>
      <c r="F13" s="276">
        <f>F12/28</f>
        <v>19.892857142857142</v>
      </c>
      <c r="G13" s="277">
        <f t="shared" ref="G13:U13" si="8">G12/28</f>
        <v>39.892857142857146</v>
      </c>
      <c r="H13" s="272">
        <f>H12/28</f>
        <v>17.571428571428573</v>
      </c>
      <c r="I13" s="273">
        <f>I12/28</f>
        <v>18</v>
      </c>
      <c r="J13" s="274">
        <f t="shared" si="8"/>
        <v>35.571428571428569</v>
      </c>
      <c r="K13" s="275">
        <f>K12/28</f>
        <v>19.107142857142858</v>
      </c>
      <c r="L13" s="277">
        <f>L12/28</f>
        <v>19.071428571428573</v>
      </c>
      <c r="M13" s="272">
        <f>M12/28</f>
        <v>18.071428571428573</v>
      </c>
      <c r="N13" s="273">
        <f>N12/28</f>
        <v>19.785714285714285</v>
      </c>
      <c r="O13" s="274">
        <f t="shared" si="8"/>
        <v>37.857142857142854</v>
      </c>
      <c r="P13" s="275">
        <f>P12/28</f>
        <v>9.9285714285714288</v>
      </c>
      <c r="Q13" s="277">
        <f>Q12/28</f>
        <v>14.321428571428571</v>
      </c>
      <c r="R13" s="272">
        <f>R12/28</f>
        <v>16.892857142857142</v>
      </c>
      <c r="S13" s="273">
        <f>S12/28</f>
        <v>16.535714285714285</v>
      </c>
      <c r="T13" s="274">
        <f t="shared" si="8"/>
        <v>33.428571428571431</v>
      </c>
      <c r="U13" s="278">
        <f t="shared" si="8"/>
        <v>243.14285714285714</v>
      </c>
      <c r="V13" s="3"/>
    </row>
    <row r="14" spans="1:22" ht="34.5" customHeight="1" x14ac:dyDescent="0.15">
      <c r="A14" s="21" t="s">
        <v>24</v>
      </c>
      <c r="B14" s="279">
        <f t="shared" ref="B14:U14" si="9">(B12*100)/(B4*28)</f>
        <v>80.782312925170075</v>
      </c>
      <c r="C14" s="280">
        <f t="shared" si="9"/>
        <v>80.952380952380949</v>
      </c>
      <c r="D14" s="281">
        <f t="shared" si="9"/>
        <v>80.867346938775512</v>
      </c>
      <c r="E14" s="282">
        <f t="shared" si="9"/>
        <v>95.238095238095241</v>
      </c>
      <c r="F14" s="283">
        <f t="shared" si="9"/>
        <v>94.72789115646259</v>
      </c>
      <c r="G14" s="284">
        <f t="shared" si="9"/>
        <v>94.982993197278915</v>
      </c>
      <c r="H14" s="279">
        <f t="shared" si="9"/>
        <v>97.61904761904762</v>
      </c>
      <c r="I14" s="280">
        <f t="shared" si="9"/>
        <v>100</v>
      </c>
      <c r="J14" s="281">
        <f t="shared" si="9"/>
        <v>98.80952380952381</v>
      </c>
      <c r="K14" s="282">
        <f t="shared" si="9"/>
        <v>90.986394557823132</v>
      </c>
      <c r="L14" s="284">
        <f t="shared" si="9"/>
        <v>90.816326530612244</v>
      </c>
      <c r="M14" s="279">
        <f t="shared" si="9"/>
        <v>86.054421768707485</v>
      </c>
      <c r="N14" s="280">
        <f t="shared" si="9"/>
        <v>94.217687074829925</v>
      </c>
      <c r="O14" s="281">
        <f t="shared" si="9"/>
        <v>90.136054421768705</v>
      </c>
      <c r="P14" s="282">
        <f t="shared" si="9"/>
        <v>82.738095238095241</v>
      </c>
      <c r="Q14" s="284">
        <f t="shared" si="9"/>
        <v>95.476190476190482</v>
      </c>
      <c r="R14" s="279">
        <f t="shared" si="9"/>
        <v>93.849206349206355</v>
      </c>
      <c r="S14" s="280">
        <f t="shared" si="9"/>
        <v>91.865079365079367</v>
      </c>
      <c r="T14" s="281">
        <f t="shared" si="9"/>
        <v>92.857142857142861</v>
      </c>
      <c r="U14" s="285">
        <f t="shared" si="9"/>
        <v>91.064740502942755</v>
      </c>
      <c r="V14" s="3"/>
    </row>
    <row r="15" spans="1:22" ht="25.5" customHeight="1" x14ac:dyDescent="0.15">
      <c r="A15" s="21" t="s">
        <v>2</v>
      </c>
      <c r="B15" s="191">
        <v>0</v>
      </c>
      <c r="C15" s="192">
        <v>0</v>
      </c>
      <c r="D15" s="270">
        <f>B15+C15</f>
        <v>0</v>
      </c>
      <c r="E15" s="261">
        <v>0</v>
      </c>
      <c r="F15" s="172">
        <v>1442</v>
      </c>
      <c r="G15" s="271">
        <f>SUM(E15:F15)</f>
        <v>1442</v>
      </c>
      <c r="H15" s="191">
        <v>200</v>
      </c>
      <c r="I15" s="192">
        <v>84</v>
      </c>
      <c r="J15" s="270">
        <f>H15+I15</f>
        <v>284</v>
      </c>
      <c r="K15" s="261">
        <v>0</v>
      </c>
      <c r="L15" s="271">
        <v>2</v>
      </c>
      <c r="M15" s="191">
        <v>0</v>
      </c>
      <c r="N15" s="192">
        <v>26</v>
      </c>
      <c r="O15" s="270">
        <f>M15+N15</f>
        <v>26</v>
      </c>
      <c r="P15" s="261">
        <v>313</v>
      </c>
      <c r="Q15" s="271">
        <v>27</v>
      </c>
      <c r="R15" s="191">
        <v>285</v>
      </c>
      <c r="S15" s="192">
        <v>379</v>
      </c>
      <c r="T15" s="270">
        <f>R15+S15</f>
        <v>664</v>
      </c>
      <c r="U15" s="263">
        <f>SUM(B15,C15,E15,F15,H15,I15,K15,L15,M15,N15,P15,Q15,R15,S15)</f>
        <v>2758</v>
      </c>
      <c r="V15" s="3"/>
    </row>
    <row r="16" spans="1:22" ht="36.75" customHeight="1" thickBot="1" x14ac:dyDescent="0.2">
      <c r="A16" s="62" t="s">
        <v>3</v>
      </c>
      <c r="B16" s="288" t="e">
        <f t="shared" ref="B16:U16" si="10">B15/B8</f>
        <v>#DIV/0!</v>
      </c>
      <c r="C16" s="288" t="e">
        <f t="shared" si="10"/>
        <v>#DIV/0!</v>
      </c>
      <c r="D16" s="288" t="e">
        <f t="shared" si="10"/>
        <v>#DIV/0!</v>
      </c>
      <c r="E16" s="288" t="e">
        <f t="shared" si="10"/>
        <v>#DIV/0!</v>
      </c>
      <c r="F16" s="288">
        <f t="shared" si="10"/>
        <v>1442</v>
      </c>
      <c r="G16" s="288">
        <f t="shared" si="10"/>
        <v>1442</v>
      </c>
      <c r="H16" s="288">
        <f t="shared" si="10"/>
        <v>40</v>
      </c>
      <c r="I16" s="288">
        <f t="shared" si="10"/>
        <v>84</v>
      </c>
      <c r="J16" s="288">
        <f t="shared" si="10"/>
        <v>47.333333333333336</v>
      </c>
      <c r="K16" s="288" t="e">
        <f t="shared" si="10"/>
        <v>#DIV/0!</v>
      </c>
      <c r="L16" s="288">
        <f t="shared" si="10"/>
        <v>1</v>
      </c>
      <c r="M16" s="288" t="e">
        <f t="shared" si="10"/>
        <v>#DIV/0!</v>
      </c>
      <c r="N16" s="288">
        <f t="shared" si="10"/>
        <v>26</v>
      </c>
      <c r="O16" s="288">
        <f t="shared" si="10"/>
        <v>26</v>
      </c>
      <c r="P16" s="288">
        <f t="shared" si="10"/>
        <v>313</v>
      </c>
      <c r="Q16" s="288">
        <f t="shared" si="10"/>
        <v>27</v>
      </c>
      <c r="R16" s="288">
        <f t="shared" si="10"/>
        <v>23.75</v>
      </c>
      <c r="S16" s="288">
        <f t="shared" si="10"/>
        <v>29.153846153846153</v>
      </c>
      <c r="T16" s="288">
        <f t="shared" si="10"/>
        <v>26.56</v>
      </c>
      <c r="U16" s="288">
        <f t="shared" si="10"/>
        <v>74.540540540540547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s="96" customFormat="1" ht="12" x14ac:dyDescent="0.15"/>
  </sheetData>
  <pageMargins left="0.7" right="0.7" top="0.75" bottom="0.75" header="0.3" footer="0.3"/>
  <pageSetup paperSize="5" orientation="landscape" r:id="rId1"/>
  <ignoredErrors>
    <ignoredError sqref="B7:C7" formulaRange="1"/>
    <ignoredError sqref="D7:T7" formula="1" formulaRange="1"/>
    <ignoredError sqref="U7:D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18"/>
  <sheetViews>
    <sheetView zoomScaleNormal="100" workbookViewId="0">
      <selection activeCell="N23" sqref="N23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4" ht="20.25" customHeight="1" x14ac:dyDescent="0.2">
      <c r="I1" s="23"/>
      <c r="J1" s="24" t="s">
        <v>48</v>
      </c>
      <c r="K1" s="23"/>
    </row>
    <row r="2" spans="1:24" ht="17.25" customHeight="1" thickBot="1" x14ac:dyDescent="0.2">
      <c r="V2" s="3"/>
    </row>
    <row r="3" spans="1:24" ht="38.25" customHeight="1" thickBot="1" x14ac:dyDescent="0.3">
      <c r="A3" s="142" t="s">
        <v>36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7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4" ht="25.5" customHeight="1" thickBot="1" x14ac:dyDescent="0.2">
      <c r="A4" s="25" t="s">
        <v>23</v>
      </c>
      <c r="B4" s="233">
        <v>21</v>
      </c>
      <c r="C4" s="234">
        <v>21</v>
      </c>
      <c r="D4" s="235">
        <f>SUM(B4:C4)</f>
        <v>42</v>
      </c>
      <c r="E4" s="265">
        <v>21</v>
      </c>
      <c r="F4" s="231">
        <v>21</v>
      </c>
      <c r="G4" s="266">
        <f t="shared" ref="G4" si="0">SUM(E4:F4)</f>
        <v>42</v>
      </c>
      <c r="H4" s="233">
        <v>18</v>
      </c>
      <c r="I4" s="234">
        <v>18</v>
      </c>
      <c r="J4" s="235">
        <f>SUM(H4:I4)</f>
        <v>36</v>
      </c>
      <c r="K4" s="267">
        <v>21</v>
      </c>
      <c r="L4" s="267">
        <v>21</v>
      </c>
      <c r="M4" s="233">
        <v>21</v>
      </c>
      <c r="N4" s="234">
        <v>21</v>
      </c>
      <c r="O4" s="235">
        <f>SUM(M4:N4)</f>
        <v>42</v>
      </c>
      <c r="P4" s="267">
        <v>12</v>
      </c>
      <c r="Q4" s="267">
        <v>15</v>
      </c>
      <c r="R4" s="233">
        <v>18</v>
      </c>
      <c r="S4" s="234">
        <v>18</v>
      </c>
      <c r="T4" s="235">
        <f>SUM(R4:S4)</f>
        <v>36</v>
      </c>
      <c r="U4" s="267">
        <f>SUM(B4,C4,E4,F4,H4,I4,K4,L4,M4,N4,P4,Q4,R4,S4)</f>
        <v>267</v>
      </c>
      <c r="V4" s="3"/>
    </row>
    <row r="5" spans="1:24" ht="25.5" customHeight="1" thickTop="1" x14ac:dyDescent="0.25">
      <c r="A5" s="88" t="s">
        <v>26</v>
      </c>
      <c r="B5" s="196">
        <v>1</v>
      </c>
      <c r="C5" s="197">
        <v>0</v>
      </c>
      <c r="D5" s="198">
        <f>B5+C5</f>
        <v>1</v>
      </c>
      <c r="E5" s="199">
        <v>0</v>
      </c>
      <c r="F5" s="200">
        <v>0</v>
      </c>
      <c r="G5" s="201">
        <f>SUM(E5:F5)</f>
        <v>0</v>
      </c>
      <c r="H5" s="196">
        <v>13</v>
      </c>
      <c r="I5" s="197">
        <v>2</v>
      </c>
      <c r="J5" s="198">
        <f>H5+I5</f>
        <v>15</v>
      </c>
      <c r="K5" s="203">
        <v>0</v>
      </c>
      <c r="L5" s="203">
        <v>0</v>
      </c>
      <c r="M5" s="196">
        <v>0</v>
      </c>
      <c r="N5" s="197">
        <v>0</v>
      </c>
      <c r="O5" s="198">
        <v>0</v>
      </c>
      <c r="P5" s="203">
        <v>1</v>
      </c>
      <c r="Q5" s="203">
        <v>2</v>
      </c>
      <c r="R5" s="196">
        <v>14</v>
      </c>
      <c r="S5" s="197">
        <v>12</v>
      </c>
      <c r="T5" s="198">
        <f>R5+S5</f>
        <v>26</v>
      </c>
      <c r="U5" s="204">
        <f>SUM(B5,C5,E5,F5,H5,I5,K5,L5,M5,N5,P5,Q5,R5,S5)</f>
        <v>45</v>
      </c>
      <c r="V5" s="3"/>
    </row>
    <row r="6" spans="1:24" ht="25.5" customHeight="1" x14ac:dyDescent="0.15">
      <c r="A6" s="89" t="s">
        <v>0</v>
      </c>
      <c r="B6" s="155">
        <v>0</v>
      </c>
      <c r="C6" s="156">
        <v>2</v>
      </c>
      <c r="D6" s="157">
        <f>B6+C6</f>
        <v>2</v>
      </c>
      <c r="E6" s="158">
        <v>0</v>
      </c>
      <c r="F6" s="159">
        <v>1</v>
      </c>
      <c r="G6" s="160">
        <f>SUM(E6:F6)</f>
        <v>1</v>
      </c>
      <c r="H6" s="155">
        <v>0</v>
      </c>
      <c r="I6" s="156">
        <v>1</v>
      </c>
      <c r="J6" s="157">
        <f>H6+I6</f>
        <v>1</v>
      </c>
      <c r="K6" s="206">
        <v>2</v>
      </c>
      <c r="L6" s="206">
        <v>2</v>
      </c>
      <c r="M6" s="155">
        <v>0</v>
      </c>
      <c r="N6" s="156">
        <v>2</v>
      </c>
      <c r="O6" s="157">
        <f>M6+N6</f>
        <v>2</v>
      </c>
      <c r="P6" s="206">
        <v>0</v>
      </c>
      <c r="Q6" s="206">
        <v>0</v>
      </c>
      <c r="R6" s="155">
        <v>0</v>
      </c>
      <c r="S6" s="156">
        <v>0</v>
      </c>
      <c r="T6" s="157">
        <f>R6+S6</f>
        <v>0</v>
      </c>
      <c r="U6" s="162">
        <f>SUM(B6,C6,E6,F6,H6,I6,K6,L6,M6,N6,P6,Q6,R6,S6)</f>
        <v>10</v>
      </c>
      <c r="V6" s="3"/>
    </row>
    <row r="7" spans="1:24" ht="25.5" customHeight="1" thickBot="1" x14ac:dyDescent="0.2">
      <c r="A7" s="90" t="s">
        <v>7</v>
      </c>
      <c r="B7" s="207">
        <f>SUM(B5:B6)</f>
        <v>1</v>
      </c>
      <c r="C7" s="208">
        <f>SUM(C5:C6)</f>
        <v>2</v>
      </c>
      <c r="D7" s="209">
        <f>SUM(D5:D6)</f>
        <v>3</v>
      </c>
      <c r="E7" s="210">
        <f>SUM(E5:E6)</f>
        <v>0</v>
      </c>
      <c r="F7" s="211">
        <f>SUM(F5:F6)</f>
        <v>1</v>
      </c>
      <c r="G7" s="212">
        <f>SUM(E7:F7)</f>
        <v>1</v>
      </c>
      <c r="H7" s="213">
        <f>SUM(H5:H6)</f>
        <v>13</v>
      </c>
      <c r="I7" s="214">
        <f>SUM(I5:I6)</f>
        <v>3</v>
      </c>
      <c r="J7" s="209">
        <f t="shared" ref="J7:J12" si="1">H7+I7</f>
        <v>16</v>
      </c>
      <c r="K7" s="216">
        <f>SUM(K5:K6)</f>
        <v>2</v>
      </c>
      <c r="L7" s="216">
        <f>SUM(L5:L6)</f>
        <v>2</v>
      </c>
      <c r="M7" s="213">
        <f>SUM(M5:M6)</f>
        <v>0</v>
      </c>
      <c r="N7" s="214">
        <f>SUM(N5:N6)</f>
        <v>2</v>
      </c>
      <c r="O7" s="209">
        <f t="shared" ref="O7:U7" si="2">SUM(O5:O6)</f>
        <v>2</v>
      </c>
      <c r="P7" s="216">
        <f>SUM(P5:P6)</f>
        <v>1</v>
      </c>
      <c r="Q7" s="216">
        <f>SUM(Q5:Q6)</f>
        <v>2</v>
      </c>
      <c r="R7" s="213">
        <f>SUM(R5:R6)</f>
        <v>14</v>
      </c>
      <c r="S7" s="214">
        <f>SUM(S5:S6)</f>
        <v>12</v>
      </c>
      <c r="T7" s="209">
        <f t="shared" si="2"/>
        <v>26</v>
      </c>
      <c r="U7" s="217">
        <f t="shared" si="2"/>
        <v>55</v>
      </c>
      <c r="V7" s="3"/>
    </row>
    <row r="8" spans="1:24" ht="25.5" customHeight="1" thickTop="1" x14ac:dyDescent="0.25">
      <c r="A8" s="88" t="s">
        <v>27</v>
      </c>
      <c r="B8" s="196">
        <v>3</v>
      </c>
      <c r="C8" s="197">
        <v>1</v>
      </c>
      <c r="D8" s="198">
        <f t="shared" ref="D8:D9" si="3">B8+C8</f>
        <v>4</v>
      </c>
      <c r="E8" s="199">
        <v>1</v>
      </c>
      <c r="F8" s="200">
        <v>0</v>
      </c>
      <c r="G8" s="201">
        <f>SUM(E8:F8)</f>
        <v>1</v>
      </c>
      <c r="H8" s="196">
        <v>9</v>
      </c>
      <c r="I8" s="197">
        <v>0</v>
      </c>
      <c r="J8" s="198">
        <f t="shared" si="1"/>
        <v>9</v>
      </c>
      <c r="K8" s="203">
        <v>1</v>
      </c>
      <c r="L8" s="203">
        <v>1</v>
      </c>
      <c r="M8" s="196">
        <v>0</v>
      </c>
      <c r="N8" s="197">
        <v>0</v>
      </c>
      <c r="O8" s="198">
        <f t="shared" ref="O8:O12" si="4">M8+N8</f>
        <v>0</v>
      </c>
      <c r="P8" s="203">
        <v>0</v>
      </c>
      <c r="Q8" s="203">
        <v>5</v>
      </c>
      <c r="R8" s="196">
        <v>16</v>
      </c>
      <c r="S8" s="197">
        <v>12</v>
      </c>
      <c r="T8" s="198">
        <f t="shared" ref="T8:T12" si="5">R8+S8</f>
        <v>28</v>
      </c>
      <c r="U8" s="204">
        <f>SUM(B8,C8,E8,F8,H8,I8,K8,L8,M8,N8,P8,Q8,R8,S8)</f>
        <v>49</v>
      </c>
      <c r="V8" s="3"/>
    </row>
    <row r="9" spans="1:24" ht="25.5" customHeight="1" x14ac:dyDescent="0.15">
      <c r="A9" s="91" t="s">
        <v>5</v>
      </c>
      <c r="B9" s="155">
        <v>0</v>
      </c>
      <c r="C9" s="156">
        <v>0</v>
      </c>
      <c r="D9" s="157">
        <f t="shared" si="3"/>
        <v>0</v>
      </c>
      <c r="E9" s="158">
        <v>0</v>
      </c>
      <c r="F9" s="159">
        <v>0</v>
      </c>
      <c r="G9" s="160">
        <f>SUM(E9:F9)</f>
        <v>0</v>
      </c>
      <c r="H9" s="155">
        <v>4</v>
      </c>
      <c r="I9" s="156">
        <v>2</v>
      </c>
      <c r="J9" s="157">
        <f t="shared" si="1"/>
        <v>6</v>
      </c>
      <c r="K9" s="206">
        <v>1</v>
      </c>
      <c r="L9" s="206">
        <v>2</v>
      </c>
      <c r="M9" s="155">
        <v>0</v>
      </c>
      <c r="N9" s="156">
        <v>0</v>
      </c>
      <c r="O9" s="157">
        <f t="shared" si="4"/>
        <v>0</v>
      </c>
      <c r="P9" s="206">
        <v>0</v>
      </c>
      <c r="Q9" s="206">
        <v>0</v>
      </c>
      <c r="R9" s="155">
        <v>1</v>
      </c>
      <c r="S9" s="156">
        <v>0</v>
      </c>
      <c r="T9" s="157">
        <f t="shared" si="5"/>
        <v>1</v>
      </c>
      <c r="U9" s="162">
        <f>SUM(B9,C9,E9,F9,H9,I9,K9,L9,M9,N9,P9,Q9,R9,S9)</f>
        <v>10</v>
      </c>
      <c r="V9" s="3"/>
    </row>
    <row r="10" spans="1:24" ht="25.5" customHeight="1" x14ac:dyDescent="0.15">
      <c r="A10" s="92" t="s">
        <v>1</v>
      </c>
      <c r="B10" s="155">
        <v>0</v>
      </c>
      <c r="C10" s="156">
        <v>0</v>
      </c>
      <c r="D10" s="157">
        <v>0</v>
      </c>
      <c r="E10" s="158">
        <v>0</v>
      </c>
      <c r="F10" s="159">
        <v>0</v>
      </c>
      <c r="G10" s="160">
        <v>0</v>
      </c>
      <c r="H10" s="155">
        <v>0</v>
      </c>
      <c r="I10" s="156">
        <v>0</v>
      </c>
      <c r="J10" s="157">
        <f t="shared" si="1"/>
        <v>0</v>
      </c>
      <c r="K10" s="206">
        <v>0</v>
      </c>
      <c r="L10" s="206">
        <v>0</v>
      </c>
      <c r="M10" s="155">
        <v>0</v>
      </c>
      <c r="N10" s="156">
        <v>0</v>
      </c>
      <c r="O10" s="157">
        <f>SUM(M10:N10)</f>
        <v>0</v>
      </c>
      <c r="P10" s="206">
        <v>0</v>
      </c>
      <c r="Q10" s="206">
        <v>0</v>
      </c>
      <c r="R10" s="155">
        <v>0</v>
      </c>
      <c r="S10" s="156">
        <v>0</v>
      </c>
      <c r="T10" s="157">
        <f t="shared" si="5"/>
        <v>0</v>
      </c>
      <c r="U10" s="162">
        <f>SUM(B10,C10,E10,F10,H10,I10,K10,L10,M10,N10,P10,Q10,R10,S10)</f>
        <v>0</v>
      </c>
      <c r="V10" s="3"/>
    </row>
    <row r="11" spans="1:24" ht="25.5" customHeight="1" x14ac:dyDescent="0.15">
      <c r="A11" s="89" t="s">
        <v>6</v>
      </c>
      <c r="B11" s="167">
        <f>SUM(B8:B10)</f>
        <v>3</v>
      </c>
      <c r="C11" s="168">
        <f>SUM(C8:C10)</f>
        <v>1</v>
      </c>
      <c r="D11" s="169">
        <f t="shared" ref="D11:U11" si="6">SUM(D8+D9)</f>
        <v>4</v>
      </c>
      <c r="E11" s="165">
        <f>SUM(E8:E10)</f>
        <v>1</v>
      </c>
      <c r="F11" s="166">
        <f>SUM(F8:F10)</f>
        <v>0</v>
      </c>
      <c r="G11" s="160">
        <f t="shared" si="6"/>
        <v>1</v>
      </c>
      <c r="H11" s="167">
        <f>SUM(H8:H10)</f>
        <v>13</v>
      </c>
      <c r="I11" s="168">
        <f>SUM(I8:I10)</f>
        <v>2</v>
      </c>
      <c r="J11" s="169">
        <f t="shared" si="6"/>
        <v>15</v>
      </c>
      <c r="K11" s="165">
        <f>SUM(K8:K10)</f>
        <v>2</v>
      </c>
      <c r="L11" s="160">
        <f>SUM(L8:L10)</f>
        <v>3</v>
      </c>
      <c r="M11" s="167">
        <f>SUM(M8:M10)</f>
        <v>0</v>
      </c>
      <c r="N11" s="168">
        <f>SUM(N8:N10)</f>
        <v>0</v>
      </c>
      <c r="O11" s="169">
        <f t="shared" si="6"/>
        <v>0</v>
      </c>
      <c r="P11" s="165">
        <f>SUM(P8:P10)</f>
        <v>0</v>
      </c>
      <c r="Q11" s="160">
        <f>SUM(Q8:Q10)</f>
        <v>5</v>
      </c>
      <c r="R11" s="167">
        <f>SUM(R8:R10)</f>
        <v>17</v>
      </c>
      <c r="S11" s="168">
        <f>SUM(S8:S10)</f>
        <v>12</v>
      </c>
      <c r="T11" s="169">
        <f t="shared" si="6"/>
        <v>29</v>
      </c>
      <c r="U11" s="170">
        <f t="shared" si="6"/>
        <v>59</v>
      </c>
      <c r="V11" s="3"/>
    </row>
    <row r="12" spans="1:24" ht="25.5" customHeight="1" x14ac:dyDescent="0.15">
      <c r="A12" s="89" t="s">
        <v>8</v>
      </c>
      <c r="B12" s="155">
        <v>455</v>
      </c>
      <c r="C12" s="156">
        <v>486</v>
      </c>
      <c r="D12" s="157">
        <f>SUM(B12:C12)</f>
        <v>941</v>
      </c>
      <c r="E12" s="158">
        <v>547</v>
      </c>
      <c r="F12" s="159">
        <v>558</v>
      </c>
      <c r="G12" s="160">
        <f>SUM(E12:F12)</f>
        <v>1105</v>
      </c>
      <c r="H12" s="155">
        <v>475</v>
      </c>
      <c r="I12" s="156">
        <v>515</v>
      </c>
      <c r="J12" s="157">
        <f t="shared" si="1"/>
        <v>990</v>
      </c>
      <c r="K12" s="206">
        <v>541</v>
      </c>
      <c r="L12" s="206">
        <v>522</v>
      </c>
      <c r="M12" s="155">
        <v>504</v>
      </c>
      <c r="N12" s="156">
        <v>555</v>
      </c>
      <c r="O12" s="157">
        <f t="shared" si="4"/>
        <v>1059</v>
      </c>
      <c r="P12" s="206">
        <v>297</v>
      </c>
      <c r="Q12" s="206">
        <v>383</v>
      </c>
      <c r="R12" s="155">
        <v>468</v>
      </c>
      <c r="S12" s="156">
        <v>468</v>
      </c>
      <c r="T12" s="157">
        <f t="shared" si="5"/>
        <v>936</v>
      </c>
      <c r="U12" s="162">
        <f>SUM(B12,C12,E12,F12,H12,I12,K12,L12,M12,N12,P12,Q12,R12,S12)</f>
        <v>6774</v>
      </c>
      <c r="V12" s="3"/>
    </row>
    <row r="13" spans="1:24" ht="33.75" customHeight="1" x14ac:dyDescent="0.15">
      <c r="A13" s="89" t="s">
        <v>28</v>
      </c>
      <c r="B13" s="175">
        <f>B12/28</f>
        <v>16.25</v>
      </c>
      <c r="C13" s="176">
        <f>C12/28</f>
        <v>17.357142857142858</v>
      </c>
      <c r="D13" s="177">
        <f>D12/28</f>
        <v>33.607142857142854</v>
      </c>
      <c r="E13" s="178">
        <f t="shared" ref="E13:U13" si="7">E12/28</f>
        <v>19.535714285714285</v>
      </c>
      <c r="F13" s="179">
        <f t="shared" si="7"/>
        <v>19.928571428571427</v>
      </c>
      <c r="G13" s="180">
        <f t="shared" si="7"/>
        <v>39.464285714285715</v>
      </c>
      <c r="H13" s="175">
        <f t="shared" si="7"/>
        <v>16.964285714285715</v>
      </c>
      <c r="I13" s="176">
        <f t="shared" si="7"/>
        <v>18.392857142857142</v>
      </c>
      <c r="J13" s="177">
        <f t="shared" si="7"/>
        <v>35.357142857142854</v>
      </c>
      <c r="K13" s="220">
        <f t="shared" si="7"/>
        <v>19.321428571428573</v>
      </c>
      <c r="L13" s="220">
        <f t="shared" si="7"/>
        <v>18.642857142857142</v>
      </c>
      <c r="M13" s="175">
        <f t="shared" si="7"/>
        <v>18</v>
      </c>
      <c r="N13" s="176">
        <f t="shared" si="7"/>
        <v>19.821428571428573</v>
      </c>
      <c r="O13" s="177">
        <f t="shared" si="7"/>
        <v>37.821428571428569</v>
      </c>
      <c r="P13" s="220">
        <f t="shared" si="7"/>
        <v>10.607142857142858</v>
      </c>
      <c r="Q13" s="220">
        <f t="shared" si="7"/>
        <v>13.678571428571429</v>
      </c>
      <c r="R13" s="175">
        <f t="shared" si="7"/>
        <v>16.714285714285715</v>
      </c>
      <c r="S13" s="176">
        <f t="shared" si="7"/>
        <v>16.714285714285715</v>
      </c>
      <c r="T13" s="177">
        <f t="shared" si="7"/>
        <v>33.428571428571431</v>
      </c>
      <c r="U13" s="220">
        <f t="shared" si="7"/>
        <v>241.92857142857142</v>
      </c>
      <c r="V13" s="3"/>
    </row>
    <row r="14" spans="1:24" ht="34.5" customHeight="1" x14ac:dyDescent="0.15">
      <c r="A14" s="89" t="s">
        <v>24</v>
      </c>
      <c r="B14" s="182">
        <f t="shared" ref="B14:U14" si="8">(B12*100)/(B4*28)</f>
        <v>77.38095238095238</v>
      </c>
      <c r="C14" s="183">
        <f t="shared" si="8"/>
        <v>82.65306122448979</v>
      </c>
      <c r="D14" s="184">
        <f t="shared" si="8"/>
        <v>80.017006802721085</v>
      </c>
      <c r="E14" s="188">
        <f t="shared" si="8"/>
        <v>93.027210884353735</v>
      </c>
      <c r="F14" s="221">
        <f t="shared" si="8"/>
        <v>94.897959183673464</v>
      </c>
      <c r="G14" s="189">
        <f t="shared" si="8"/>
        <v>93.9625850340136</v>
      </c>
      <c r="H14" s="182">
        <f t="shared" si="8"/>
        <v>94.246031746031747</v>
      </c>
      <c r="I14" s="183">
        <f t="shared" si="8"/>
        <v>102.18253968253968</v>
      </c>
      <c r="J14" s="184">
        <f t="shared" si="8"/>
        <v>98.214285714285708</v>
      </c>
      <c r="K14" s="223">
        <f t="shared" si="8"/>
        <v>92.006802721088434</v>
      </c>
      <c r="L14" s="223">
        <f t="shared" si="8"/>
        <v>88.775510204081627</v>
      </c>
      <c r="M14" s="182">
        <f t="shared" si="8"/>
        <v>85.714285714285708</v>
      </c>
      <c r="N14" s="183">
        <f t="shared" si="8"/>
        <v>94.387755102040813</v>
      </c>
      <c r="O14" s="184">
        <f t="shared" si="8"/>
        <v>90.051020408163268</v>
      </c>
      <c r="P14" s="223">
        <f t="shared" si="8"/>
        <v>88.392857142857139</v>
      </c>
      <c r="Q14" s="223">
        <f t="shared" si="8"/>
        <v>91.19047619047619</v>
      </c>
      <c r="R14" s="182">
        <f t="shared" si="8"/>
        <v>92.857142857142861</v>
      </c>
      <c r="S14" s="183">
        <f t="shared" si="8"/>
        <v>92.857142857142861</v>
      </c>
      <c r="T14" s="184">
        <f t="shared" si="8"/>
        <v>92.857142857142861</v>
      </c>
      <c r="U14" s="223">
        <f t="shared" si="8"/>
        <v>90.609951845906906</v>
      </c>
      <c r="V14" s="3"/>
    </row>
    <row r="15" spans="1:24" ht="25.5" customHeight="1" x14ac:dyDescent="0.15">
      <c r="A15" s="89" t="s">
        <v>2</v>
      </c>
      <c r="B15" s="191">
        <v>3463</v>
      </c>
      <c r="C15" s="192">
        <v>359</v>
      </c>
      <c r="D15" s="157">
        <f>B15+C15</f>
        <v>3822</v>
      </c>
      <c r="E15" s="171">
        <v>333</v>
      </c>
      <c r="F15" s="172">
        <v>0</v>
      </c>
      <c r="G15" s="193">
        <f>SUM(E15:F15)</f>
        <v>333</v>
      </c>
      <c r="H15" s="191">
        <v>255</v>
      </c>
      <c r="I15" s="192">
        <v>0</v>
      </c>
      <c r="J15" s="157">
        <f>H15+I15</f>
        <v>255</v>
      </c>
      <c r="K15" s="225">
        <v>477</v>
      </c>
      <c r="L15" s="225">
        <v>432</v>
      </c>
      <c r="M15" s="191">
        <v>0</v>
      </c>
      <c r="N15" s="192">
        <v>0</v>
      </c>
      <c r="O15" s="157">
        <f>M15+N15</f>
        <v>0</v>
      </c>
      <c r="P15" s="225">
        <v>0</v>
      </c>
      <c r="Q15" s="225">
        <v>669</v>
      </c>
      <c r="R15" s="191">
        <v>635</v>
      </c>
      <c r="S15" s="192">
        <v>353</v>
      </c>
      <c r="T15" s="157">
        <f>R15+S15</f>
        <v>988</v>
      </c>
      <c r="U15" s="162">
        <f>SUM(B15,C15,E15,F15,H15,I15,K15,L15,M15,N15,P15,Q15,R15,S15)</f>
        <v>6976</v>
      </c>
      <c r="V15" s="3"/>
    </row>
    <row r="16" spans="1:24" ht="36.75" customHeight="1" thickBot="1" x14ac:dyDescent="0.2">
      <c r="A16" s="93" t="s">
        <v>3</v>
      </c>
      <c r="B16" s="195">
        <f t="shared" ref="B16:U16" si="9">B15/B8</f>
        <v>1154.3333333333333</v>
      </c>
      <c r="C16" s="195">
        <f t="shared" si="9"/>
        <v>359</v>
      </c>
      <c r="D16" s="195">
        <f t="shared" si="9"/>
        <v>955.5</v>
      </c>
      <c r="E16" s="195">
        <f t="shared" si="9"/>
        <v>333</v>
      </c>
      <c r="F16" s="195" t="e">
        <f t="shared" si="9"/>
        <v>#DIV/0!</v>
      </c>
      <c r="G16" s="195">
        <f t="shared" si="9"/>
        <v>333</v>
      </c>
      <c r="H16" s="195">
        <f t="shared" si="9"/>
        <v>28.333333333333332</v>
      </c>
      <c r="I16" s="195" t="e">
        <f t="shared" si="9"/>
        <v>#DIV/0!</v>
      </c>
      <c r="J16" s="195">
        <f t="shared" si="9"/>
        <v>28.333333333333332</v>
      </c>
      <c r="K16" s="195">
        <f t="shared" si="9"/>
        <v>477</v>
      </c>
      <c r="L16" s="195">
        <f t="shared" si="9"/>
        <v>432</v>
      </c>
      <c r="M16" s="195" t="e">
        <f t="shared" si="9"/>
        <v>#DIV/0!</v>
      </c>
      <c r="N16" s="195" t="e">
        <f t="shared" si="9"/>
        <v>#DIV/0!</v>
      </c>
      <c r="O16" s="195" t="e">
        <f t="shared" si="9"/>
        <v>#DIV/0!</v>
      </c>
      <c r="P16" s="195" t="e">
        <f t="shared" si="9"/>
        <v>#DIV/0!</v>
      </c>
      <c r="Q16" s="195">
        <f t="shared" si="9"/>
        <v>133.80000000000001</v>
      </c>
      <c r="R16" s="195">
        <f t="shared" si="9"/>
        <v>39.6875</v>
      </c>
      <c r="S16" s="195">
        <f t="shared" si="9"/>
        <v>29.416666666666668</v>
      </c>
      <c r="T16" s="195">
        <f t="shared" si="9"/>
        <v>35.285714285714285</v>
      </c>
      <c r="U16" s="195">
        <f t="shared" si="9"/>
        <v>142.36734693877551</v>
      </c>
      <c r="V16" s="3"/>
      <c r="X16" s="3" t="s">
        <v>31</v>
      </c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  <ignoredErrors>
    <ignoredError sqref="B7:C7" formulaRange="1"/>
    <ignoredError sqref="D7:U7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8"/>
  <sheetViews>
    <sheetView workbookViewId="0">
      <selection activeCell="K24" sqref="K24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48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41" t="s">
        <v>37</v>
      </c>
      <c r="B3" s="82" t="s">
        <v>9</v>
      </c>
      <c r="C3" s="83" t="s">
        <v>10</v>
      </c>
      <c r="D3" s="84" t="s">
        <v>4</v>
      </c>
      <c r="E3" s="71" t="s">
        <v>11</v>
      </c>
      <c r="F3" s="13" t="s">
        <v>12</v>
      </c>
      <c r="G3" s="107" t="s">
        <v>4</v>
      </c>
      <c r="H3" s="14" t="s">
        <v>13</v>
      </c>
      <c r="I3" s="11" t="s">
        <v>14</v>
      </c>
      <c r="J3" s="15" t="s">
        <v>4</v>
      </c>
      <c r="K3" s="121" t="s">
        <v>15</v>
      </c>
      <c r="L3" s="152" t="s">
        <v>16</v>
      </c>
      <c r="M3" s="14" t="s">
        <v>17</v>
      </c>
      <c r="N3" s="11" t="s">
        <v>18</v>
      </c>
      <c r="O3" s="15" t="s">
        <v>4</v>
      </c>
      <c r="P3" s="121" t="s">
        <v>19</v>
      </c>
      <c r="Q3" s="152" t="s">
        <v>20</v>
      </c>
      <c r="R3" s="14" t="s">
        <v>21</v>
      </c>
      <c r="S3" s="11" t="s">
        <v>22</v>
      </c>
      <c r="T3" s="15" t="s">
        <v>4</v>
      </c>
      <c r="U3" s="97" t="s">
        <v>25</v>
      </c>
      <c r="V3" s="3"/>
    </row>
    <row r="4" spans="1:22" ht="25.5" customHeight="1" thickBot="1" x14ac:dyDescent="0.2">
      <c r="A4" s="70" t="s">
        <v>23</v>
      </c>
      <c r="B4" s="163">
        <v>21</v>
      </c>
      <c r="C4" s="164">
        <v>21</v>
      </c>
      <c r="D4" s="157">
        <f>SUM(B4:C4)</f>
        <v>42</v>
      </c>
      <c r="E4" s="230">
        <v>21</v>
      </c>
      <c r="F4" s="231">
        <v>21</v>
      </c>
      <c r="G4" s="232">
        <f t="shared" ref="G4" si="0">SUM(E4:F4)</f>
        <v>42</v>
      </c>
      <c r="H4" s="233">
        <v>18</v>
      </c>
      <c r="I4" s="234">
        <v>18</v>
      </c>
      <c r="J4" s="235">
        <f>SUM(H4:I4)</f>
        <v>36</v>
      </c>
      <c r="K4" s="236">
        <v>21</v>
      </c>
      <c r="L4" s="237">
        <v>21</v>
      </c>
      <c r="M4" s="233">
        <v>21</v>
      </c>
      <c r="N4" s="234">
        <v>21</v>
      </c>
      <c r="O4" s="235">
        <f>SUM(M4:N4)</f>
        <v>42</v>
      </c>
      <c r="P4" s="236">
        <v>12</v>
      </c>
      <c r="Q4" s="237">
        <v>15</v>
      </c>
      <c r="R4" s="233">
        <v>18</v>
      </c>
      <c r="S4" s="234">
        <v>18</v>
      </c>
      <c r="T4" s="235">
        <f>SUM(R4:S4)</f>
        <v>36</v>
      </c>
      <c r="U4" s="236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155">
        <v>0</v>
      </c>
      <c r="C5" s="156">
        <v>0</v>
      </c>
      <c r="D5" s="157">
        <f>B5+C5</f>
        <v>0</v>
      </c>
      <c r="E5" s="238">
        <v>0</v>
      </c>
      <c r="F5" s="200">
        <v>0</v>
      </c>
      <c r="G5" s="239">
        <f>SUM(E5:F5)</f>
        <v>0</v>
      </c>
      <c r="H5" s="196">
        <v>8</v>
      </c>
      <c r="I5" s="197">
        <v>5</v>
      </c>
      <c r="J5" s="198">
        <f>H5+I5</f>
        <v>13</v>
      </c>
      <c r="K5" s="240">
        <v>0</v>
      </c>
      <c r="L5" s="241">
        <v>0</v>
      </c>
      <c r="M5" s="196">
        <v>0</v>
      </c>
      <c r="N5" s="197">
        <v>0</v>
      </c>
      <c r="O5" s="198">
        <v>0</v>
      </c>
      <c r="P5" s="240">
        <v>0</v>
      </c>
      <c r="Q5" s="241">
        <v>1</v>
      </c>
      <c r="R5" s="196">
        <v>17</v>
      </c>
      <c r="S5" s="197">
        <v>16</v>
      </c>
      <c r="T5" s="198">
        <f>R5+S5</f>
        <v>33</v>
      </c>
      <c r="U5" s="242">
        <f>SUM(B5,C5,E5,F5,H5,I5,K5,L5,M5,N5,P5,Q5,R5,S5)</f>
        <v>47</v>
      </c>
      <c r="V5" s="3"/>
    </row>
    <row r="6" spans="1:22" ht="25.5" customHeight="1" x14ac:dyDescent="0.15">
      <c r="A6" s="21" t="s">
        <v>0</v>
      </c>
      <c r="B6" s="155">
        <v>2</v>
      </c>
      <c r="C6" s="156">
        <v>2</v>
      </c>
      <c r="D6" s="157">
        <f>B6+C6</f>
        <v>4</v>
      </c>
      <c r="E6" s="243">
        <v>0</v>
      </c>
      <c r="F6" s="159">
        <v>0</v>
      </c>
      <c r="G6" s="229">
        <f>SUM(E6:F6)</f>
        <v>0</v>
      </c>
      <c r="H6" s="155">
        <v>1</v>
      </c>
      <c r="I6" s="156">
        <v>1</v>
      </c>
      <c r="J6" s="157">
        <f>H6+I6</f>
        <v>2</v>
      </c>
      <c r="K6" s="244">
        <v>0</v>
      </c>
      <c r="L6" s="245">
        <v>2</v>
      </c>
      <c r="M6" s="155">
        <v>0</v>
      </c>
      <c r="N6" s="156">
        <v>0</v>
      </c>
      <c r="O6" s="157">
        <f>M6+N6</f>
        <v>0</v>
      </c>
      <c r="P6" s="244">
        <v>0</v>
      </c>
      <c r="Q6" s="245">
        <v>0</v>
      </c>
      <c r="R6" s="155">
        <v>0</v>
      </c>
      <c r="S6" s="156">
        <v>0</v>
      </c>
      <c r="T6" s="157">
        <f>R6+S6</f>
        <v>0</v>
      </c>
      <c r="U6" s="246">
        <f>SUM(B6,C6,E6,F6,H6,I6,K6,L6,M6,N6,P6,Q6,R6,S6)</f>
        <v>8</v>
      </c>
      <c r="V6" s="3"/>
    </row>
    <row r="7" spans="1:22" ht="25.5" customHeight="1" thickBot="1" x14ac:dyDescent="0.2">
      <c r="A7" s="35" t="s">
        <v>7</v>
      </c>
      <c r="B7" s="163">
        <f>SUM(B5:B6)</f>
        <v>2</v>
      </c>
      <c r="C7" s="164">
        <f>SUM(C5:C6)</f>
        <v>2</v>
      </c>
      <c r="D7" s="157">
        <f>SUM(D5:D6)</f>
        <v>4</v>
      </c>
      <c r="E7" s="247">
        <f>SUM(E5:E6)</f>
        <v>0</v>
      </c>
      <c r="F7" s="211">
        <f>SUM(F5:F6)</f>
        <v>0</v>
      </c>
      <c r="G7" s="248">
        <f>SUM(E7:F7)</f>
        <v>0</v>
      </c>
      <c r="H7" s="213">
        <f>SUM(H5:H6)</f>
        <v>9</v>
      </c>
      <c r="I7" s="214">
        <f>SUM(I5:I6)</f>
        <v>6</v>
      </c>
      <c r="J7" s="209">
        <f t="shared" ref="J7:J12" si="1">H7+I7</f>
        <v>15</v>
      </c>
      <c r="K7" s="249">
        <f>SUM(K5:K6)</f>
        <v>0</v>
      </c>
      <c r="L7" s="250">
        <f>SUM(L5:L6)</f>
        <v>2</v>
      </c>
      <c r="M7" s="213">
        <f>SUM(M5:M6)</f>
        <v>0</v>
      </c>
      <c r="N7" s="214">
        <f>SUM(N5:N6)</f>
        <v>0</v>
      </c>
      <c r="O7" s="209">
        <f t="shared" ref="O7:U7" si="2">SUM(O5:O6)</f>
        <v>0</v>
      </c>
      <c r="P7" s="249">
        <f>SUM(P5:P6)</f>
        <v>0</v>
      </c>
      <c r="Q7" s="250">
        <f>SUM(Q5:Q6)</f>
        <v>1</v>
      </c>
      <c r="R7" s="213">
        <f>SUM(R5:R6)</f>
        <v>17</v>
      </c>
      <c r="S7" s="214">
        <f>SUM(S5:S6)</f>
        <v>16</v>
      </c>
      <c r="T7" s="209">
        <f t="shared" si="2"/>
        <v>33</v>
      </c>
      <c r="U7" s="251">
        <f t="shared" si="2"/>
        <v>55</v>
      </c>
      <c r="V7" s="3"/>
    </row>
    <row r="8" spans="1:22" ht="25.5" customHeight="1" thickTop="1" x14ac:dyDescent="0.25">
      <c r="A8" s="68" t="s">
        <v>27</v>
      </c>
      <c r="B8" s="155">
        <v>0</v>
      </c>
      <c r="C8" s="156">
        <v>3</v>
      </c>
      <c r="D8" s="157">
        <f t="shared" ref="D8:D9" si="3">B8+C8</f>
        <v>3</v>
      </c>
      <c r="E8" s="238">
        <v>0</v>
      </c>
      <c r="F8" s="200">
        <v>0</v>
      </c>
      <c r="G8" s="239">
        <f>SUM(E8:F8)</f>
        <v>0</v>
      </c>
      <c r="H8" s="196">
        <v>7</v>
      </c>
      <c r="I8" s="197">
        <v>2</v>
      </c>
      <c r="J8" s="198">
        <f t="shared" si="1"/>
        <v>9</v>
      </c>
      <c r="K8" s="240">
        <v>0</v>
      </c>
      <c r="L8" s="241">
        <v>2</v>
      </c>
      <c r="M8" s="196">
        <v>0</v>
      </c>
      <c r="N8" s="197">
        <v>0</v>
      </c>
      <c r="O8" s="198">
        <f t="shared" ref="O8:O12" si="4">M8+N8</f>
        <v>0</v>
      </c>
      <c r="P8" s="240">
        <v>2</v>
      </c>
      <c r="Q8" s="241">
        <v>0</v>
      </c>
      <c r="R8" s="196">
        <v>16</v>
      </c>
      <c r="S8" s="197">
        <v>16</v>
      </c>
      <c r="T8" s="198">
        <f t="shared" ref="T8:T12" si="5">R8+S8</f>
        <v>32</v>
      </c>
      <c r="U8" s="252">
        <f>SUM(B8,C8,E8,F8,H8,I8,K8,L8,M8,N8,P8,Q8,R8,S8)</f>
        <v>48</v>
      </c>
      <c r="V8" s="3"/>
    </row>
    <row r="9" spans="1:22" ht="25.5" customHeight="1" x14ac:dyDescent="0.15">
      <c r="A9" s="22" t="s">
        <v>5</v>
      </c>
      <c r="B9" s="155">
        <v>0</v>
      </c>
      <c r="C9" s="156">
        <v>0</v>
      </c>
      <c r="D9" s="157">
        <f t="shared" si="3"/>
        <v>0</v>
      </c>
      <c r="E9" s="243">
        <v>0</v>
      </c>
      <c r="F9" s="159">
        <v>0</v>
      </c>
      <c r="G9" s="229">
        <f>SUM(E9:F9)</f>
        <v>0</v>
      </c>
      <c r="H9" s="155">
        <v>3</v>
      </c>
      <c r="I9" s="156">
        <v>5</v>
      </c>
      <c r="J9" s="157">
        <f t="shared" si="1"/>
        <v>8</v>
      </c>
      <c r="K9" s="244">
        <v>0</v>
      </c>
      <c r="L9" s="245">
        <v>0</v>
      </c>
      <c r="M9" s="155">
        <v>0</v>
      </c>
      <c r="N9" s="156">
        <v>0</v>
      </c>
      <c r="O9" s="157">
        <f t="shared" si="4"/>
        <v>0</v>
      </c>
      <c r="P9" s="244">
        <v>0</v>
      </c>
      <c r="Q9" s="245">
        <v>0</v>
      </c>
      <c r="R9" s="155">
        <v>0</v>
      </c>
      <c r="S9" s="156">
        <v>0</v>
      </c>
      <c r="T9" s="157">
        <f t="shared" si="5"/>
        <v>0</v>
      </c>
      <c r="U9" s="246">
        <f>SUM(B9,C9,E9,F9,H9,I9,K9,L9,M9,N9,P9,Q9,R9,S9)</f>
        <v>8</v>
      </c>
      <c r="V9" s="3"/>
    </row>
    <row r="10" spans="1:22" ht="25.5" customHeight="1" x14ac:dyDescent="0.15">
      <c r="A10" s="69" t="s">
        <v>1</v>
      </c>
      <c r="B10" s="155">
        <v>0</v>
      </c>
      <c r="C10" s="156">
        <v>0</v>
      </c>
      <c r="D10" s="157">
        <v>0</v>
      </c>
      <c r="E10" s="243">
        <v>0</v>
      </c>
      <c r="F10" s="159">
        <v>0</v>
      </c>
      <c r="G10" s="229">
        <v>0</v>
      </c>
      <c r="H10" s="155">
        <v>0</v>
      </c>
      <c r="I10" s="156">
        <v>0</v>
      </c>
      <c r="J10" s="157">
        <f t="shared" si="1"/>
        <v>0</v>
      </c>
      <c r="K10" s="244">
        <v>0</v>
      </c>
      <c r="L10" s="245">
        <v>0</v>
      </c>
      <c r="M10" s="155">
        <v>0</v>
      </c>
      <c r="N10" s="156">
        <v>0</v>
      </c>
      <c r="O10" s="157">
        <f>SUM(M10:N10)</f>
        <v>0</v>
      </c>
      <c r="P10" s="244">
        <v>0</v>
      </c>
      <c r="Q10" s="245">
        <v>0</v>
      </c>
      <c r="R10" s="155">
        <v>0</v>
      </c>
      <c r="S10" s="156">
        <v>0</v>
      </c>
      <c r="T10" s="157">
        <f t="shared" si="5"/>
        <v>0</v>
      </c>
      <c r="U10" s="246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167">
        <f>SUM(B8:B10)</f>
        <v>0</v>
      </c>
      <c r="C11" s="168">
        <f>SUM(C8:C10)</f>
        <v>3</v>
      </c>
      <c r="D11" s="169">
        <f t="shared" ref="D11:U11" si="6">SUM(D8+D9)</f>
        <v>3</v>
      </c>
      <c r="E11" s="228">
        <f>SUM(E8:E10)</f>
        <v>0</v>
      </c>
      <c r="F11" s="166">
        <f>SUM(F8:F10)</f>
        <v>0</v>
      </c>
      <c r="G11" s="229">
        <f t="shared" si="6"/>
        <v>0</v>
      </c>
      <c r="H11" s="167">
        <f>SUM(H8:H10)</f>
        <v>10</v>
      </c>
      <c r="I11" s="168">
        <f>SUM(I8:I10)</f>
        <v>7</v>
      </c>
      <c r="J11" s="169">
        <f t="shared" si="6"/>
        <v>17</v>
      </c>
      <c r="K11" s="228">
        <f>SUM(K8:K10)</f>
        <v>0</v>
      </c>
      <c r="L11" s="229">
        <f>SUM(L8:L10)</f>
        <v>2</v>
      </c>
      <c r="M11" s="167">
        <f>SUM(M8:M10)</f>
        <v>0</v>
      </c>
      <c r="N11" s="168">
        <f>SUM(N8:N10)</f>
        <v>0</v>
      </c>
      <c r="O11" s="169">
        <f t="shared" si="6"/>
        <v>0</v>
      </c>
      <c r="P11" s="228">
        <f>SUM(P8:P10)</f>
        <v>2</v>
      </c>
      <c r="Q11" s="229">
        <f>SUM(Q8:Q10)</f>
        <v>0</v>
      </c>
      <c r="R11" s="167">
        <f>SUM(R8:R10)</f>
        <v>16</v>
      </c>
      <c r="S11" s="168">
        <f>SUM(S8:S10)</f>
        <v>16</v>
      </c>
      <c r="T11" s="169">
        <f t="shared" si="6"/>
        <v>32</v>
      </c>
      <c r="U11" s="228">
        <f t="shared" si="6"/>
        <v>56</v>
      </c>
      <c r="V11" s="3"/>
    </row>
    <row r="12" spans="1:22" ht="25.5" customHeight="1" x14ac:dyDescent="0.15">
      <c r="A12" s="21" t="s">
        <v>8</v>
      </c>
      <c r="B12" s="155">
        <v>443</v>
      </c>
      <c r="C12" s="156">
        <v>471</v>
      </c>
      <c r="D12" s="157">
        <f>SUM(B12:C12)</f>
        <v>914</v>
      </c>
      <c r="E12" s="243">
        <v>525</v>
      </c>
      <c r="F12" s="159">
        <v>560</v>
      </c>
      <c r="G12" s="229">
        <f>SUM(E12:F12)</f>
        <v>1085</v>
      </c>
      <c r="H12" s="155">
        <v>454</v>
      </c>
      <c r="I12" s="156">
        <v>468</v>
      </c>
      <c r="J12" s="157">
        <f t="shared" si="1"/>
        <v>922</v>
      </c>
      <c r="K12" s="244">
        <v>560</v>
      </c>
      <c r="L12" s="245">
        <v>507</v>
      </c>
      <c r="M12" s="155">
        <v>504</v>
      </c>
      <c r="N12" s="156">
        <v>575</v>
      </c>
      <c r="O12" s="157">
        <f t="shared" si="4"/>
        <v>1079</v>
      </c>
      <c r="P12" s="244">
        <v>295</v>
      </c>
      <c r="Q12" s="245">
        <v>355</v>
      </c>
      <c r="R12" s="155">
        <v>441</v>
      </c>
      <c r="S12" s="156">
        <v>448</v>
      </c>
      <c r="T12" s="157">
        <f t="shared" si="5"/>
        <v>889</v>
      </c>
      <c r="U12" s="246">
        <f>SUM(B12,C12,E12,F12,H12,I12,K12,L12,M12,N12,P12,Q12,R12,S12)</f>
        <v>6606</v>
      </c>
      <c r="V12" s="3"/>
    </row>
    <row r="13" spans="1:22" ht="42.75" customHeight="1" x14ac:dyDescent="0.15">
      <c r="A13" s="21" t="s">
        <v>28</v>
      </c>
      <c r="B13" s="175">
        <f>B12/28</f>
        <v>15.821428571428571</v>
      </c>
      <c r="C13" s="176">
        <f>C12/28</f>
        <v>16.821428571428573</v>
      </c>
      <c r="D13" s="177">
        <f>D12/28</f>
        <v>32.642857142857146</v>
      </c>
      <c r="E13" s="253">
        <f t="shared" ref="E13:U13" si="7">E12/28</f>
        <v>18.75</v>
      </c>
      <c r="F13" s="179">
        <f t="shared" si="7"/>
        <v>20</v>
      </c>
      <c r="G13" s="254">
        <f t="shared" si="7"/>
        <v>38.75</v>
      </c>
      <c r="H13" s="175">
        <f t="shared" si="7"/>
        <v>16.214285714285715</v>
      </c>
      <c r="I13" s="176">
        <f t="shared" si="7"/>
        <v>16.714285714285715</v>
      </c>
      <c r="J13" s="177">
        <f t="shared" si="7"/>
        <v>32.928571428571431</v>
      </c>
      <c r="K13" s="255">
        <f t="shared" si="7"/>
        <v>20</v>
      </c>
      <c r="L13" s="256">
        <f t="shared" si="7"/>
        <v>18.107142857142858</v>
      </c>
      <c r="M13" s="175">
        <f t="shared" si="7"/>
        <v>18</v>
      </c>
      <c r="N13" s="176">
        <f t="shared" si="7"/>
        <v>20.535714285714285</v>
      </c>
      <c r="O13" s="177">
        <f t="shared" si="7"/>
        <v>38.535714285714285</v>
      </c>
      <c r="P13" s="255">
        <f t="shared" si="7"/>
        <v>10.535714285714286</v>
      </c>
      <c r="Q13" s="256">
        <f t="shared" si="7"/>
        <v>12.678571428571429</v>
      </c>
      <c r="R13" s="175">
        <f t="shared" si="7"/>
        <v>15.75</v>
      </c>
      <c r="S13" s="176">
        <f t="shared" si="7"/>
        <v>16</v>
      </c>
      <c r="T13" s="177">
        <f t="shared" si="7"/>
        <v>31.75</v>
      </c>
      <c r="U13" s="255">
        <f t="shared" si="7"/>
        <v>235.92857142857142</v>
      </c>
      <c r="V13" s="3"/>
    </row>
    <row r="14" spans="1:22" ht="34.5" customHeight="1" x14ac:dyDescent="0.15">
      <c r="A14" s="21" t="s">
        <v>24</v>
      </c>
      <c r="B14" s="182">
        <f t="shared" ref="B14:U14" si="8">(B12*100)/(B4*28)</f>
        <v>75.340136054421762</v>
      </c>
      <c r="C14" s="183">
        <f t="shared" si="8"/>
        <v>80.102040816326536</v>
      </c>
      <c r="D14" s="184">
        <f t="shared" si="8"/>
        <v>77.721088435374156</v>
      </c>
      <c r="E14" s="257">
        <f t="shared" si="8"/>
        <v>89.285714285714292</v>
      </c>
      <c r="F14" s="221">
        <f t="shared" si="8"/>
        <v>95.238095238095241</v>
      </c>
      <c r="G14" s="258">
        <f t="shared" si="8"/>
        <v>92.261904761904759</v>
      </c>
      <c r="H14" s="182">
        <f t="shared" si="8"/>
        <v>90.079365079365076</v>
      </c>
      <c r="I14" s="183">
        <f t="shared" si="8"/>
        <v>92.857142857142861</v>
      </c>
      <c r="J14" s="184">
        <f t="shared" si="8"/>
        <v>91.468253968253961</v>
      </c>
      <c r="K14" s="259">
        <f t="shared" si="8"/>
        <v>95.238095238095241</v>
      </c>
      <c r="L14" s="260">
        <f t="shared" si="8"/>
        <v>86.224489795918373</v>
      </c>
      <c r="M14" s="182">
        <f t="shared" si="8"/>
        <v>85.714285714285708</v>
      </c>
      <c r="N14" s="183">
        <f t="shared" si="8"/>
        <v>97.789115646258509</v>
      </c>
      <c r="O14" s="184">
        <f t="shared" si="8"/>
        <v>91.751700680272108</v>
      </c>
      <c r="P14" s="259">
        <f t="shared" si="8"/>
        <v>87.797619047619051</v>
      </c>
      <c r="Q14" s="260">
        <f t="shared" si="8"/>
        <v>84.523809523809518</v>
      </c>
      <c r="R14" s="182">
        <f t="shared" si="8"/>
        <v>87.5</v>
      </c>
      <c r="S14" s="183">
        <f t="shared" si="8"/>
        <v>88.888888888888886</v>
      </c>
      <c r="T14" s="184">
        <f t="shared" si="8"/>
        <v>88.194444444444443</v>
      </c>
      <c r="U14" s="259">
        <f t="shared" si="8"/>
        <v>88.362760834670951</v>
      </c>
      <c r="V14" s="3"/>
    </row>
    <row r="15" spans="1:22" ht="25.5" customHeight="1" x14ac:dyDescent="0.15">
      <c r="A15" s="21" t="s">
        <v>2</v>
      </c>
      <c r="B15" s="191">
        <v>0</v>
      </c>
      <c r="C15" s="168">
        <v>9067</v>
      </c>
      <c r="D15" s="157">
        <f>B15+C15</f>
        <v>9067</v>
      </c>
      <c r="E15" s="261">
        <v>0</v>
      </c>
      <c r="F15" s="172">
        <v>0</v>
      </c>
      <c r="G15" s="262">
        <v>0</v>
      </c>
      <c r="H15" s="191">
        <v>197</v>
      </c>
      <c r="I15" s="192">
        <v>167</v>
      </c>
      <c r="J15" s="157">
        <f>H15+I15</f>
        <v>364</v>
      </c>
      <c r="K15" s="263">
        <v>0</v>
      </c>
      <c r="L15" s="264">
        <v>1008</v>
      </c>
      <c r="M15" s="191">
        <v>0</v>
      </c>
      <c r="N15" s="192">
        <v>0</v>
      </c>
      <c r="O15" s="157">
        <f>M15+N15</f>
        <v>0</v>
      </c>
      <c r="P15" s="263">
        <v>262</v>
      </c>
      <c r="Q15" s="264">
        <v>0</v>
      </c>
      <c r="R15" s="191">
        <v>324</v>
      </c>
      <c r="S15" s="192">
        <v>336</v>
      </c>
      <c r="T15" s="157">
        <f>R15+S15</f>
        <v>660</v>
      </c>
      <c r="U15" s="246">
        <f>SUM(B15,C15,E15,F15,H15,I15,K15,L15,M15,N15,P15,Q15,R15,S15)</f>
        <v>11361</v>
      </c>
      <c r="V15" s="3"/>
    </row>
    <row r="16" spans="1:22" ht="36.75" customHeight="1" thickBot="1" x14ac:dyDescent="0.2">
      <c r="A16" s="62" t="s">
        <v>3</v>
      </c>
      <c r="B16" s="227" t="e">
        <f t="shared" ref="B16:U16" si="9">B15/B8</f>
        <v>#DIV/0!</v>
      </c>
      <c r="C16" s="227">
        <f t="shared" si="9"/>
        <v>3022.3333333333335</v>
      </c>
      <c r="D16" s="227">
        <f t="shared" si="9"/>
        <v>3022.3333333333335</v>
      </c>
      <c r="E16" s="227" t="e">
        <f t="shared" si="9"/>
        <v>#DIV/0!</v>
      </c>
      <c r="F16" s="227" t="e">
        <f t="shared" si="9"/>
        <v>#DIV/0!</v>
      </c>
      <c r="G16" s="227" t="e">
        <f t="shared" si="9"/>
        <v>#DIV/0!</v>
      </c>
      <c r="H16" s="227">
        <f t="shared" si="9"/>
        <v>28.142857142857142</v>
      </c>
      <c r="I16" s="227">
        <f t="shared" si="9"/>
        <v>83.5</v>
      </c>
      <c r="J16" s="227">
        <f t="shared" si="9"/>
        <v>40.444444444444443</v>
      </c>
      <c r="K16" s="227" t="e">
        <f t="shared" si="9"/>
        <v>#DIV/0!</v>
      </c>
      <c r="L16" s="227">
        <f t="shared" si="9"/>
        <v>504</v>
      </c>
      <c r="M16" s="227" t="e">
        <f t="shared" si="9"/>
        <v>#DIV/0!</v>
      </c>
      <c r="N16" s="227" t="e">
        <f t="shared" si="9"/>
        <v>#DIV/0!</v>
      </c>
      <c r="O16" s="227" t="e">
        <f t="shared" si="9"/>
        <v>#DIV/0!</v>
      </c>
      <c r="P16" s="227">
        <f t="shared" si="9"/>
        <v>131</v>
      </c>
      <c r="Q16" s="227" t="e">
        <f t="shared" si="9"/>
        <v>#DIV/0!</v>
      </c>
      <c r="R16" s="227">
        <f t="shared" si="9"/>
        <v>20.25</v>
      </c>
      <c r="S16" s="227">
        <f t="shared" si="9"/>
        <v>21</v>
      </c>
      <c r="T16" s="227">
        <f t="shared" si="9"/>
        <v>20.625</v>
      </c>
      <c r="U16" s="227">
        <f t="shared" si="9"/>
        <v>236.6875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paperSize="5" scale="81" orientation="landscape" r:id="rId1"/>
  <ignoredErrors>
    <ignoredError sqref="B7:U10 B12:U15 B11:C11" formulaRange="1"/>
    <ignoredError sqref="D11:U11" formula="1" formulaRange="1"/>
    <ignoredError sqref="V11:CX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0"/>
  <sheetViews>
    <sheetView zoomScale="156"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48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41" t="s">
        <v>38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21" t="s">
        <v>15</v>
      </c>
      <c r="L3" s="81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81" t="s">
        <v>20</v>
      </c>
      <c r="R3" s="14" t="s">
        <v>21</v>
      </c>
      <c r="S3" s="11" t="s">
        <v>22</v>
      </c>
      <c r="T3" s="15" t="s">
        <v>4</v>
      </c>
      <c r="U3" s="97" t="s">
        <v>25</v>
      </c>
      <c r="V3" s="3"/>
    </row>
    <row r="4" spans="1:22" ht="25.5" customHeight="1" thickBot="1" x14ac:dyDescent="0.2">
      <c r="A4" s="70" t="s">
        <v>23</v>
      </c>
      <c r="B4" s="300">
        <v>21</v>
      </c>
      <c r="C4" s="301">
        <v>21</v>
      </c>
      <c r="D4" s="198">
        <f>SUM(B4:C4)</f>
        <v>42</v>
      </c>
      <c r="E4" s="302">
        <v>18</v>
      </c>
      <c r="F4" s="303">
        <v>21</v>
      </c>
      <c r="G4" s="304">
        <f t="shared" ref="G4" si="0">SUM(E4:F4)</f>
        <v>39</v>
      </c>
      <c r="H4" s="300">
        <v>18</v>
      </c>
      <c r="I4" s="301">
        <v>18</v>
      </c>
      <c r="J4" s="198">
        <f>SUM(H4:I4)</f>
        <v>36</v>
      </c>
      <c r="K4" s="252">
        <v>21</v>
      </c>
      <c r="L4" s="305">
        <v>21</v>
      </c>
      <c r="M4" s="300">
        <v>21</v>
      </c>
      <c r="N4" s="301">
        <v>21</v>
      </c>
      <c r="O4" s="198">
        <f>SUM(M4:N4)</f>
        <v>42</v>
      </c>
      <c r="P4" s="204">
        <v>15</v>
      </c>
      <c r="Q4" s="305">
        <v>15</v>
      </c>
      <c r="R4" s="300">
        <v>18</v>
      </c>
      <c r="S4" s="301">
        <v>18</v>
      </c>
      <c r="T4" s="198">
        <f>SUM(R4:S4)</f>
        <v>36</v>
      </c>
      <c r="U4" s="252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155">
        <v>0</v>
      </c>
      <c r="C5" s="156">
        <v>0</v>
      </c>
      <c r="D5" s="157">
        <f>B5+C5</f>
        <v>0</v>
      </c>
      <c r="E5" s="158">
        <v>0</v>
      </c>
      <c r="F5" s="159">
        <v>0</v>
      </c>
      <c r="G5" s="160">
        <f>SUM(E5:F5)</f>
        <v>0</v>
      </c>
      <c r="H5" s="155">
        <v>5</v>
      </c>
      <c r="I5" s="156">
        <v>5</v>
      </c>
      <c r="J5" s="157">
        <f>H5+I5</f>
        <v>10</v>
      </c>
      <c r="K5" s="244">
        <v>0</v>
      </c>
      <c r="L5" s="205">
        <v>1</v>
      </c>
      <c r="M5" s="155">
        <v>0</v>
      </c>
      <c r="N5" s="156">
        <v>1</v>
      </c>
      <c r="O5" s="157">
        <v>0</v>
      </c>
      <c r="P5" s="206">
        <v>1</v>
      </c>
      <c r="Q5" s="205">
        <v>2</v>
      </c>
      <c r="R5" s="155">
        <v>20</v>
      </c>
      <c r="S5" s="156">
        <v>18</v>
      </c>
      <c r="T5" s="157">
        <f>R5+S5</f>
        <v>38</v>
      </c>
      <c r="U5" s="246">
        <f>SUM(B5,C5,E5,F5,H5,I5,K5,L5,M5,N5,P5,Q5,R5,S5)</f>
        <v>53</v>
      </c>
      <c r="V5" s="3"/>
    </row>
    <row r="6" spans="1:22" ht="25.5" customHeight="1" x14ac:dyDescent="0.15">
      <c r="A6" s="21" t="s">
        <v>0</v>
      </c>
      <c r="B6" s="155">
        <v>1</v>
      </c>
      <c r="C6" s="156">
        <v>1</v>
      </c>
      <c r="D6" s="157">
        <f>B6+C6</f>
        <v>2</v>
      </c>
      <c r="E6" s="158">
        <v>0</v>
      </c>
      <c r="F6" s="159">
        <v>0</v>
      </c>
      <c r="G6" s="160">
        <f>SUM(E6:F6)</f>
        <v>0</v>
      </c>
      <c r="H6" s="155">
        <v>0</v>
      </c>
      <c r="I6" s="156">
        <v>0</v>
      </c>
      <c r="J6" s="157">
        <f>H6+I6</f>
        <v>0</v>
      </c>
      <c r="K6" s="244">
        <v>0</v>
      </c>
      <c r="L6" s="205">
        <v>0</v>
      </c>
      <c r="M6" s="155">
        <v>1</v>
      </c>
      <c r="N6" s="156">
        <v>0</v>
      </c>
      <c r="O6" s="157">
        <f>M6+N6</f>
        <v>1</v>
      </c>
      <c r="P6" s="206">
        <v>0</v>
      </c>
      <c r="Q6" s="205">
        <v>0</v>
      </c>
      <c r="R6" s="155">
        <v>0</v>
      </c>
      <c r="S6" s="156">
        <v>0</v>
      </c>
      <c r="T6" s="157">
        <f>R6+S6</f>
        <v>0</v>
      </c>
      <c r="U6" s="246">
        <f>SUM(B6,C6,E6,F6,H6,I6,K6,L6,M6,N6,P6,Q6,R6,S6)</f>
        <v>3</v>
      </c>
      <c r="V6" s="3"/>
    </row>
    <row r="7" spans="1:22" ht="25.5" customHeight="1" thickBot="1" x14ac:dyDescent="0.2">
      <c r="A7" s="35" t="s">
        <v>7</v>
      </c>
      <c r="B7" s="327">
        <f>SUM(B5:B6)</f>
        <v>1</v>
      </c>
      <c r="C7" s="328">
        <f>SUM(C5:C6)</f>
        <v>1</v>
      </c>
      <c r="D7" s="329">
        <f>SUM(D5:D6)</f>
        <v>2</v>
      </c>
      <c r="E7" s="330">
        <f>SUM(E5:E6)</f>
        <v>0</v>
      </c>
      <c r="F7" s="331">
        <f>SUM(F5:F6)</f>
        <v>0</v>
      </c>
      <c r="G7" s="332">
        <f>SUM(E7:F7)</f>
        <v>0</v>
      </c>
      <c r="H7" s="333">
        <f>SUM(H5:H6)</f>
        <v>5</v>
      </c>
      <c r="I7" s="334">
        <f>SUM(I5:I6)</f>
        <v>5</v>
      </c>
      <c r="J7" s="329">
        <f t="shared" ref="J7:J12" si="1">H7+I7</f>
        <v>10</v>
      </c>
      <c r="K7" s="335">
        <f>SUM(K5:K6)</f>
        <v>0</v>
      </c>
      <c r="L7" s="336">
        <f>SUM(L5:L6)</f>
        <v>1</v>
      </c>
      <c r="M7" s="333">
        <v>1</v>
      </c>
      <c r="N7" s="334">
        <f>SUM(N5:N6)</f>
        <v>1</v>
      </c>
      <c r="O7" s="329">
        <f>SUM(M7:N7)</f>
        <v>2</v>
      </c>
      <c r="P7" s="337">
        <f>SUM(P5:P6)</f>
        <v>1</v>
      </c>
      <c r="Q7" s="336">
        <f>SUM(Q5:Q6)</f>
        <v>2</v>
      </c>
      <c r="R7" s="333">
        <f>SUM(R5:R6)</f>
        <v>20</v>
      </c>
      <c r="S7" s="334">
        <f>SUM(S5:S6)</f>
        <v>18</v>
      </c>
      <c r="T7" s="329">
        <f t="shared" ref="T7:U7" si="2">SUM(T5:T6)</f>
        <v>38</v>
      </c>
      <c r="U7" s="338">
        <f t="shared" si="2"/>
        <v>56</v>
      </c>
      <c r="V7" s="3"/>
    </row>
    <row r="8" spans="1:22" ht="25.5" customHeight="1" thickTop="1" x14ac:dyDescent="0.25">
      <c r="A8" s="68" t="s">
        <v>27</v>
      </c>
      <c r="B8" s="155">
        <v>1</v>
      </c>
      <c r="C8" s="156">
        <v>0</v>
      </c>
      <c r="D8" s="157">
        <f t="shared" ref="D8:D9" si="3">B8+C8</f>
        <v>1</v>
      </c>
      <c r="E8" s="158">
        <v>2</v>
      </c>
      <c r="F8" s="159">
        <v>0</v>
      </c>
      <c r="G8" s="160">
        <f>SUM(E8:F8)</f>
        <v>2</v>
      </c>
      <c r="H8" s="155">
        <v>3</v>
      </c>
      <c r="I8" s="156">
        <v>4</v>
      </c>
      <c r="J8" s="157">
        <f t="shared" si="1"/>
        <v>7</v>
      </c>
      <c r="K8" s="244">
        <v>0</v>
      </c>
      <c r="L8" s="205">
        <v>1</v>
      </c>
      <c r="M8" s="155">
        <v>1</v>
      </c>
      <c r="N8" s="156">
        <v>1</v>
      </c>
      <c r="O8" s="157">
        <f t="shared" ref="O8:O12" si="4">M8+N8</f>
        <v>2</v>
      </c>
      <c r="P8" s="206">
        <v>0</v>
      </c>
      <c r="Q8" s="205">
        <v>4</v>
      </c>
      <c r="R8" s="155">
        <v>19</v>
      </c>
      <c r="S8" s="156">
        <v>18</v>
      </c>
      <c r="T8" s="157">
        <f t="shared" ref="T8:T12" si="5">R8+S8</f>
        <v>37</v>
      </c>
      <c r="U8" s="246">
        <f>SUM(B8,C8,E8,F8,H8,I8,K8,L8,M8,N8,P8,Q8,R8,S8)</f>
        <v>54</v>
      </c>
      <c r="V8" s="3"/>
    </row>
    <row r="9" spans="1:22" ht="25.5" customHeight="1" x14ac:dyDescent="0.15">
      <c r="A9" s="22" t="s">
        <v>5</v>
      </c>
      <c r="B9" s="155">
        <v>0</v>
      </c>
      <c r="C9" s="156">
        <v>0</v>
      </c>
      <c r="D9" s="157">
        <f t="shared" si="3"/>
        <v>0</v>
      </c>
      <c r="E9" s="158">
        <v>0</v>
      </c>
      <c r="F9" s="159">
        <v>0</v>
      </c>
      <c r="G9" s="160">
        <f>SUM(E9:F9)</f>
        <v>0</v>
      </c>
      <c r="H9" s="155">
        <v>1</v>
      </c>
      <c r="I9" s="156">
        <v>1</v>
      </c>
      <c r="J9" s="157">
        <f t="shared" si="1"/>
        <v>2</v>
      </c>
      <c r="K9" s="244">
        <v>0</v>
      </c>
      <c r="L9" s="205">
        <v>0</v>
      </c>
      <c r="M9" s="155">
        <v>1</v>
      </c>
      <c r="N9" s="156">
        <v>0</v>
      </c>
      <c r="O9" s="157">
        <f t="shared" si="4"/>
        <v>1</v>
      </c>
      <c r="P9" s="206">
        <v>0</v>
      </c>
      <c r="Q9" s="205">
        <v>0</v>
      </c>
      <c r="R9" s="155">
        <v>0</v>
      </c>
      <c r="S9" s="156">
        <v>0</v>
      </c>
      <c r="T9" s="157">
        <f t="shared" si="5"/>
        <v>0</v>
      </c>
      <c r="U9" s="246">
        <f>SUM(B9,C9,E9,F9,H9,I9,K9,L9,M9,N9,P9,Q9,R9,S9)</f>
        <v>3</v>
      </c>
      <c r="V9" s="3"/>
    </row>
    <row r="10" spans="1:22" ht="25.5" customHeight="1" x14ac:dyDescent="0.15">
      <c r="A10" s="69" t="s">
        <v>1</v>
      </c>
      <c r="B10" s="155">
        <v>0</v>
      </c>
      <c r="C10" s="156">
        <v>0</v>
      </c>
      <c r="D10" s="157">
        <v>0</v>
      </c>
      <c r="E10" s="158">
        <v>0</v>
      </c>
      <c r="F10" s="159">
        <v>0</v>
      </c>
      <c r="G10" s="160">
        <v>0</v>
      </c>
      <c r="H10" s="155">
        <v>0</v>
      </c>
      <c r="I10" s="156">
        <v>0</v>
      </c>
      <c r="J10" s="157">
        <f t="shared" si="1"/>
        <v>0</v>
      </c>
      <c r="K10" s="244">
        <v>0</v>
      </c>
      <c r="L10" s="205">
        <v>0</v>
      </c>
      <c r="M10" s="155">
        <v>0</v>
      </c>
      <c r="N10" s="156">
        <v>0</v>
      </c>
      <c r="O10" s="157">
        <f>SUM(M10:N10)</f>
        <v>0</v>
      </c>
      <c r="P10" s="206">
        <v>0</v>
      </c>
      <c r="Q10" s="205">
        <v>0</v>
      </c>
      <c r="R10" s="155">
        <v>0</v>
      </c>
      <c r="S10" s="156">
        <v>0</v>
      </c>
      <c r="T10" s="157">
        <f t="shared" si="5"/>
        <v>0</v>
      </c>
      <c r="U10" s="246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167">
        <f>SUM(B8:B10)</f>
        <v>1</v>
      </c>
      <c r="C11" s="168">
        <f t="shared" ref="C11:T11" si="6">SUM(C8:C10)</f>
        <v>0</v>
      </c>
      <c r="D11" s="169">
        <f t="shared" si="6"/>
        <v>1</v>
      </c>
      <c r="E11" s="165">
        <f t="shared" si="6"/>
        <v>2</v>
      </c>
      <c r="F11" s="166">
        <f t="shared" si="6"/>
        <v>0</v>
      </c>
      <c r="G11" s="160">
        <f t="shared" si="6"/>
        <v>2</v>
      </c>
      <c r="H11" s="167">
        <f t="shared" si="6"/>
        <v>4</v>
      </c>
      <c r="I11" s="168">
        <f t="shared" si="6"/>
        <v>5</v>
      </c>
      <c r="J11" s="169">
        <f t="shared" si="6"/>
        <v>9</v>
      </c>
      <c r="K11" s="228">
        <f t="shared" si="6"/>
        <v>0</v>
      </c>
      <c r="L11" s="229">
        <f t="shared" si="6"/>
        <v>1</v>
      </c>
      <c r="M11" s="167">
        <f t="shared" si="6"/>
        <v>2</v>
      </c>
      <c r="N11" s="168">
        <f t="shared" si="6"/>
        <v>1</v>
      </c>
      <c r="O11" s="169">
        <f t="shared" si="6"/>
        <v>3</v>
      </c>
      <c r="P11" s="170">
        <f t="shared" si="6"/>
        <v>0</v>
      </c>
      <c r="Q11" s="218">
        <f t="shared" si="6"/>
        <v>4</v>
      </c>
      <c r="R11" s="167">
        <f t="shared" si="6"/>
        <v>19</v>
      </c>
      <c r="S11" s="168">
        <f t="shared" si="6"/>
        <v>18</v>
      </c>
      <c r="T11" s="169">
        <f t="shared" si="6"/>
        <v>37</v>
      </c>
      <c r="U11" s="339">
        <f t="shared" ref="U11" si="7">SUM(U8+U9)</f>
        <v>57</v>
      </c>
      <c r="V11" s="3"/>
    </row>
    <row r="12" spans="1:22" ht="25.5" customHeight="1" x14ac:dyDescent="0.15">
      <c r="A12" s="21" t="s">
        <v>8</v>
      </c>
      <c r="B12" s="155">
        <v>468</v>
      </c>
      <c r="C12" s="156">
        <v>494</v>
      </c>
      <c r="D12" s="157">
        <f>SUM(B12:C12)</f>
        <v>962</v>
      </c>
      <c r="E12" s="158">
        <v>492</v>
      </c>
      <c r="F12" s="159">
        <v>560</v>
      </c>
      <c r="G12" s="160">
        <f>SUM(E12:F12)</f>
        <v>1052</v>
      </c>
      <c r="H12" s="155">
        <v>475</v>
      </c>
      <c r="I12" s="156">
        <v>484</v>
      </c>
      <c r="J12" s="157">
        <f t="shared" si="1"/>
        <v>959</v>
      </c>
      <c r="K12" s="244">
        <v>560</v>
      </c>
      <c r="L12" s="205">
        <v>505</v>
      </c>
      <c r="M12" s="155">
        <v>480</v>
      </c>
      <c r="N12" s="156">
        <v>596</v>
      </c>
      <c r="O12" s="157">
        <f t="shared" si="4"/>
        <v>1076</v>
      </c>
      <c r="P12" s="206">
        <v>272</v>
      </c>
      <c r="Q12" s="205">
        <v>335</v>
      </c>
      <c r="R12" s="155">
        <v>455</v>
      </c>
      <c r="S12" s="156">
        <v>458</v>
      </c>
      <c r="T12" s="157">
        <f t="shared" si="5"/>
        <v>913</v>
      </c>
      <c r="U12" s="162">
        <f>SUM(B12,C12,E12,F12,H12,I12,K12,L12,M12,N12,P12,Q12,R12,S12)</f>
        <v>6634</v>
      </c>
      <c r="V12" s="3"/>
    </row>
    <row r="13" spans="1:22" ht="42.75" customHeight="1" x14ac:dyDescent="0.15">
      <c r="A13" s="21" t="s">
        <v>28</v>
      </c>
      <c r="B13" s="175">
        <f>B12/28</f>
        <v>16.714285714285715</v>
      </c>
      <c r="C13" s="176">
        <f>C12/28</f>
        <v>17.642857142857142</v>
      </c>
      <c r="D13" s="177">
        <f>D12/28</f>
        <v>34.357142857142854</v>
      </c>
      <c r="E13" s="178">
        <f t="shared" ref="E13:T13" si="8">E12/28</f>
        <v>17.571428571428573</v>
      </c>
      <c r="F13" s="179">
        <f t="shared" si="8"/>
        <v>20</v>
      </c>
      <c r="G13" s="180">
        <f t="shared" si="8"/>
        <v>37.571428571428569</v>
      </c>
      <c r="H13" s="175">
        <f t="shared" si="8"/>
        <v>16.964285714285715</v>
      </c>
      <c r="I13" s="176">
        <f t="shared" si="8"/>
        <v>17.285714285714285</v>
      </c>
      <c r="J13" s="177">
        <f t="shared" si="8"/>
        <v>34.25</v>
      </c>
      <c r="K13" s="255">
        <f t="shared" si="8"/>
        <v>20</v>
      </c>
      <c r="L13" s="219">
        <f t="shared" si="8"/>
        <v>18.035714285714285</v>
      </c>
      <c r="M13" s="175">
        <f t="shared" si="8"/>
        <v>17.142857142857142</v>
      </c>
      <c r="N13" s="176">
        <f t="shared" si="8"/>
        <v>21.285714285714285</v>
      </c>
      <c r="O13" s="177">
        <f t="shared" si="8"/>
        <v>38.428571428571431</v>
      </c>
      <c r="P13" s="220">
        <f t="shared" si="8"/>
        <v>9.7142857142857135</v>
      </c>
      <c r="Q13" s="219">
        <f t="shared" si="8"/>
        <v>11.964285714285714</v>
      </c>
      <c r="R13" s="175">
        <f t="shared" si="8"/>
        <v>16.25</v>
      </c>
      <c r="S13" s="176">
        <f t="shared" si="8"/>
        <v>16.357142857142858</v>
      </c>
      <c r="T13" s="177">
        <f t="shared" si="8"/>
        <v>32.607142857142854</v>
      </c>
      <c r="U13" s="255">
        <f>U12/28</f>
        <v>236.92857142857142</v>
      </c>
      <c r="V13" s="3"/>
    </row>
    <row r="14" spans="1:22" ht="34.5" customHeight="1" x14ac:dyDescent="0.15">
      <c r="A14" s="21" t="s">
        <v>24</v>
      </c>
      <c r="B14" s="182">
        <f t="shared" ref="B14:U14" si="9">(B12*100)/(B4*28)</f>
        <v>79.591836734693871</v>
      </c>
      <c r="C14" s="183">
        <f t="shared" si="9"/>
        <v>84.013605442176868</v>
      </c>
      <c r="D14" s="184">
        <f t="shared" si="9"/>
        <v>81.802721088435376</v>
      </c>
      <c r="E14" s="188">
        <f t="shared" si="9"/>
        <v>97.61904761904762</v>
      </c>
      <c r="F14" s="221">
        <f t="shared" si="9"/>
        <v>95.238095238095241</v>
      </c>
      <c r="G14" s="189">
        <f t="shared" si="9"/>
        <v>96.336996336996336</v>
      </c>
      <c r="H14" s="182">
        <f t="shared" si="9"/>
        <v>94.246031746031747</v>
      </c>
      <c r="I14" s="183">
        <f t="shared" si="9"/>
        <v>96.031746031746039</v>
      </c>
      <c r="J14" s="184">
        <f t="shared" si="9"/>
        <v>95.138888888888886</v>
      </c>
      <c r="K14" s="259">
        <f t="shared" si="9"/>
        <v>95.238095238095241</v>
      </c>
      <c r="L14" s="222">
        <f t="shared" si="9"/>
        <v>85.884353741496597</v>
      </c>
      <c r="M14" s="182">
        <f t="shared" si="9"/>
        <v>81.632653061224488</v>
      </c>
      <c r="N14" s="183">
        <f t="shared" si="9"/>
        <v>101.36054421768708</v>
      </c>
      <c r="O14" s="184">
        <f t="shared" si="9"/>
        <v>91.496598639455783</v>
      </c>
      <c r="P14" s="223">
        <f t="shared" si="9"/>
        <v>64.761904761904759</v>
      </c>
      <c r="Q14" s="222">
        <f t="shared" si="9"/>
        <v>79.761904761904759</v>
      </c>
      <c r="R14" s="182">
        <f t="shared" si="9"/>
        <v>90.277777777777771</v>
      </c>
      <c r="S14" s="183">
        <f t="shared" si="9"/>
        <v>90.873015873015873</v>
      </c>
      <c r="T14" s="184">
        <f t="shared" si="9"/>
        <v>90.575396825396822</v>
      </c>
      <c r="U14" s="223">
        <f t="shared" si="9"/>
        <v>88.737292669876936</v>
      </c>
      <c r="V14" s="3"/>
    </row>
    <row r="15" spans="1:22" ht="25.5" customHeight="1" x14ac:dyDescent="0.15">
      <c r="A15" s="21" t="s">
        <v>2</v>
      </c>
      <c r="B15" s="191">
        <v>2843</v>
      </c>
      <c r="C15" s="192">
        <v>0</v>
      </c>
      <c r="D15" s="157">
        <f>B15+C15</f>
        <v>2843</v>
      </c>
      <c r="E15" s="171">
        <v>2258</v>
      </c>
      <c r="F15" s="172">
        <v>0</v>
      </c>
      <c r="G15" s="193">
        <f>SUM(E15:F15)</f>
        <v>2258</v>
      </c>
      <c r="H15" s="191">
        <v>84</v>
      </c>
      <c r="I15" s="192">
        <v>145</v>
      </c>
      <c r="J15" s="157">
        <f>H15+I15</f>
        <v>229</v>
      </c>
      <c r="K15" s="263">
        <v>0</v>
      </c>
      <c r="L15" s="224">
        <v>1</v>
      </c>
      <c r="M15" s="191">
        <v>484</v>
      </c>
      <c r="N15" s="192">
        <v>21</v>
      </c>
      <c r="O15" s="157">
        <f>M15+N15</f>
        <v>505</v>
      </c>
      <c r="P15" s="225">
        <v>0</v>
      </c>
      <c r="Q15" s="224">
        <v>1648</v>
      </c>
      <c r="R15" s="191">
        <v>457</v>
      </c>
      <c r="S15" s="192">
        <v>484</v>
      </c>
      <c r="T15" s="157">
        <f>R15+S15</f>
        <v>941</v>
      </c>
      <c r="U15" s="162">
        <f>SUM(B15,C15,E15,F15,H15,I15,K15,L15,M15,N15,P15,Q15,R15,S15)</f>
        <v>8425</v>
      </c>
      <c r="V15" s="3"/>
    </row>
    <row r="16" spans="1:22" ht="36.75" customHeight="1" thickBot="1" x14ac:dyDescent="0.2">
      <c r="A16" s="62" t="s">
        <v>3</v>
      </c>
      <c r="B16" s="195">
        <f t="shared" ref="B16:U16" si="10">B15/B8</f>
        <v>2843</v>
      </c>
      <c r="C16" s="195" t="e">
        <f t="shared" si="10"/>
        <v>#DIV/0!</v>
      </c>
      <c r="D16" s="195">
        <f t="shared" si="10"/>
        <v>2843</v>
      </c>
      <c r="E16" s="195">
        <f t="shared" si="10"/>
        <v>1129</v>
      </c>
      <c r="F16" s="195" t="e">
        <f t="shared" si="10"/>
        <v>#DIV/0!</v>
      </c>
      <c r="G16" s="195">
        <f t="shared" si="10"/>
        <v>1129</v>
      </c>
      <c r="H16" s="195">
        <f t="shared" si="10"/>
        <v>28</v>
      </c>
      <c r="I16" s="195">
        <f t="shared" si="10"/>
        <v>36.25</v>
      </c>
      <c r="J16" s="195">
        <f t="shared" si="10"/>
        <v>32.714285714285715</v>
      </c>
      <c r="K16" s="195" t="e">
        <f t="shared" si="10"/>
        <v>#DIV/0!</v>
      </c>
      <c r="L16" s="195">
        <f t="shared" si="10"/>
        <v>1</v>
      </c>
      <c r="M16" s="195">
        <f t="shared" si="10"/>
        <v>484</v>
      </c>
      <c r="N16" s="195">
        <f t="shared" si="10"/>
        <v>21</v>
      </c>
      <c r="O16" s="195">
        <f t="shared" si="10"/>
        <v>252.5</v>
      </c>
      <c r="P16" s="195" t="e">
        <f t="shared" si="10"/>
        <v>#DIV/0!</v>
      </c>
      <c r="Q16" s="195">
        <f t="shared" si="10"/>
        <v>412</v>
      </c>
      <c r="R16" s="195">
        <f t="shared" si="10"/>
        <v>24.05263157894737</v>
      </c>
      <c r="S16" s="195">
        <f t="shared" si="10"/>
        <v>26.888888888888889</v>
      </c>
      <c r="T16" s="195">
        <f t="shared" si="10"/>
        <v>25.432432432432432</v>
      </c>
      <c r="U16" s="195">
        <f t="shared" si="10"/>
        <v>156.0185185185185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s="114" customFormat="1" ht="18.75" customHeight="1" x14ac:dyDescent="0.2">
      <c r="A19" s="400" t="s">
        <v>35</v>
      </c>
      <c r="B19" s="401"/>
      <c r="C19" s="401"/>
      <c r="D19" s="401"/>
      <c r="E19" s="401"/>
      <c r="F19" s="401"/>
      <c r="G19" s="401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</row>
    <row r="20" spans="1:22" ht="33" customHeight="1" x14ac:dyDescent="0.15">
      <c r="A20" s="365" t="s">
        <v>55</v>
      </c>
    </row>
  </sheetData>
  <mergeCells count="1">
    <mergeCell ref="A19:G19"/>
  </mergeCells>
  <pageMargins left="0.31496062992125984" right="0.11811023622047245" top="0.74803149606299213" bottom="0.74803149606299213" header="0.31496062992125984" footer="0.31496062992125984"/>
  <pageSetup scale="68" orientation="landscape" r:id="rId1"/>
  <ignoredErrors>
    <ignoredError sqref="B7:U15 B1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18"/>
  <sheetViews>
    <sheetView workbookViewId="0">
      <selection activeCell="L24" sqref="L24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6.33203125" style="8" customWidth="1"/>
    <col min="5" max="6" width="7.83203125" style="4" customWidth="1"/>
    <col min="7" max="7" width="6.33203125" style="8" customWidth="1"/>
    <col min="8" max="9" width="7.83203125" style="4" customWidth="1"/>
    <col min="10" max="10" width="7.83203125" style="8" customWidth="1"/>
    <col min="11" max="11" width="7.83203125" style="4" customWidth="1"/>
    <col min="12" max="12" width="8.33203125" style="4" customWidth="1"/>
    <col min="13" max="14" width="7.83203125" style="4" customWidth="1"/>
    <col min="15" max="15" width="6.83203125" style="8" customWidth="1"/>
    <col min="16" max="16" width="7.6640625" style="4" customWidth="1"/>
    <col min="17" max="19" width="7.83203125" style="4" customWidth="1"/>
    <col min="20" max="20" width="7.16406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48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41" t="s">
        <v>39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17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81" t="s">
        <v>19</v>
      </c>
      <c r="Q3" s="17" t="s">
        <v>20</v>
      </c>
      <c r="R3" s="14" t="s">
        <v>21</v>
      </c>
      <c r="S3" s="150" t="s">
        <v>22</v>
      </c>
      <c r="T3" s="151" t="s">
        <v>4</v>
      </c>
      <c r="U3" s="20" t="s">
        <v>25</v>
      </c>
      <c r="V3" s="3"/>
    </row>
    <row r="4" spans="1:22" ht="25.5" customHeight="1" thickBot="1" x14ac:dyDescent="0.2">
      <c r="A4" s="70" t="s">
        <v>23</v>
      </c>
      <c r="B4" s="300">
        <v>21</v>
      </c>
      <c r="C4" s="301">
        <v>21</v>
      </c>
      <c r="D4" s="198">
        <f>SUM(B4:C4)</f>
        <v>42</v>
      </c>
      <c r="E4" s="302">
        <v>18</v>
      </c>
      <c r="F4" s="303">
        <v>21</v>
      </c>
      <c r="G4" s="304">
        <f t="shared" ref="G4" si="0">SUM(E4:F4)</f>
        <v>39</v>
      </c>
      <c r="H4" s="300">
        <v>18</v>
      </c>
      <c r="I4" s="301">
        <v>18</v>
      </c>
      <c r="J4" s="198">
        <f>SUM(H4:I4)</f>
        <v>36</v>
      </c>
      <c r="K4" s="204">
        <v>21</v>
      </c>
      <c r="L4" s="204">
        <v>21</v>
      </c>
      <c r="M4" s="300">
        <v>21</v>
      </c>
      <c r="N4" s="301">
        <v>21</v>
      </c>
      <c r="O4" s="198">
        <f>SUM(M4:N4)</f>
        <v>42</v>
      </c>
      <c r="P4" s="305">
        <v>15</v>
      </c>
      <c r="Q4" s="204">
        <v>15</v>
      </c>
      <c r="R4" s="300">
        <v>18</v>
      </c>
      <c r="S4" s="198">
        <v>18</v>
      </c>
      <c r="T4" s="306">
        <f>SUM(R4:S4)</f>
        <v>36</v>
      </c>
      <c r="U4" s="204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196">
        <v>1</v>
      </c>
      <c r="C5" s="197">
        <v>0</v>
      </c>
      <c r="D5" s="198">
        <f>B5+C5</f>
        <v>1</v>
      </c>
      <c r="E5" s="199">
        <v>0</v>
      </c>
      <c r="F5" s="200">
        <v>0</v>
      </c>
      <c r="G5" s="201">
        <f>SUM(E5:F5)</f>
        <v>0</v>
      </c>
      <c r="H5" s="196">
        <v>8</v>
      </c>
      <c r="I5" s="197">
        <v>0</v>
      </c>
      <c r="J5" s="198">
        <f>H5+I5</f>
        <v>8</v>
      </c>
      <c r="K5" s="203">
        <v>0</v>
      </c>
      <c r="L5" s="203">
        <v>3</v>
      </c>
      <c r="M5" s="196">
        <v>0</v>
      </c>
      <c r="N5" s="197">
        <v>0</v>
      </c>
      <c r="O5" s="198">
        <v>0</v>
      </c>
      <c r="P5" s="202">
        <v>0</v>
      </c>
      <c r="Q5" s="203">
        <v>2</v>
      </c>
      <c r="R5" s="196">
        <v>18</v>
      </c>
      <c r="S5" s="307">
        <v>11</v>
      </c>
      <c r="T5" s="306">
        <f>R5+S5</f>
        <v>29</v>
      </c>
      <c r="U5" s="204">
        <f>SUM(B5,C5,E5,F5,H5,I5,K5,L5,M5,N5,P5,Q5,R5,S5)</f>
        <v>43</v>
      </c>
      <c r="V5" s="3"/>
    </row>
    <row r="6" spans="1:22" ht="25.5" customHeight="1" x14ac:dyDescent="0.15">
      <c r="A6" s="21" t="s">
        <v>0</v>
      </c>
      <c r="B6" s="308">
        <v>0</v>
      </c>
      <c r="C6" s="309">
        <v>0</v>
      </c>
      <c r="D6" s="310">
        <f>B6+C6</f>
        <v>0</v>
      </c>
      <c r="E6" s="311">
        <v>2</v>
      </c>
      <c r="F6" s="312">
        <v>0</v>
      </c>
      <c r="G6" s="313">
        <f>SUM(E6:F6)</f>
        <v>2</v>
      </c>
      <c r="H6" s="308">
        <v>1</v>
      </c>
      <c r="I6" s="309">
        <v>1</v>
      </c>
      <c r="J6" s="310">
        <f>H6+I6</f>
        <v>2</v>
      </c>
      <c r="K6" s="314">
        <v>2</v>
      </c>
      <c r="L6" s="314">
        <v>1</v>
      </c>
      <c r="M6" s="308">
        <v>0</v>
      </c>
      <c r="N6" s="309">
        <v>0</v>
      </c>
      <c r="O6" s="310">
        <f>M6+N6</f>
        <v>0</v>
      </c>
      <c r="P6" s="315">
        <v>0</v>
      </c>
      <c r="Q6" s="314">
        <v>0</v>
      </c>
      <c r="R6" s="308">
        <v>0</v>
      </c>
      <c r="S6" s="316">
        <v>0</v>
      </c>
      <c r="T6" s="317">
        <f>R6+S6</f>
        <v>0</v>
      </c>
      <c r="U6" s="318">
        <f>SUM(B6,C6,E6,F6,H6,I6,K6,L6,M6,N6,P6,Q6,R6,S6)</f>
        <v>7</v>
      </c>
      <c r="V6" s="3"/>
    </row>
    <row r="7" spans="1:22" ht="25.5" customHeight="1" thickBot="1" x14ac:dyDescent="0.2">
      <c r="A7" s="35" t="s">
        <v>7</v>
      </c>
      <c r="B7" s="163">
        <f>SUM(B5:B6)</f>
        <v>1</v>
      </c>
      <c r="C7" s="164">
        <f t="shared" ref="C7:T7" si="1">SUM(C5:C6)</f>
        <v>0</v>
      </c>
      <c r="D7" s="157">
        <f t="shared" si="1"/>
        <v>1</v>
      </c>
      <c r="E7" s="291">
        <f t="shared" si="1"/>
        <v>2</v>
      </c>
      <c r="F7" s="269">
        <f t="shared" si="1"/>
        <v>0</v>
      </c>
      <c r="G7" s="193">
        <f t="shared" si="1"/>
        <v>2</v>
      </c>
      <c r="H7" s="163">
        <f t="shared" si="1"/>
        <v>9</v>
      </c>
      <c r="I7" s="164">
        <f t="shared" si="1"/>
        <v>1</v>
      </c>
      <c r="J7" s="157">
        <f t="shared" si="1"/>
        <v>10</v>
      </c>
      <c r="K7" s="162">
        <f t="shared" si="1"/>
        <v>2</v>
      </c>
      <c r="L7" s="162">
        <f t="shared" si="1"/>
        <v>4</v>
      </c>
      <c r="M7" s="163">
        <f t="shared" si="1"/>
        <v>0</v>
      </c>
      <c r="N7" s="164">
        <f t="shared" si="1"/>
        <v>0</v>
      </c>
      <c r="O7" s="157">
        <f t="shared" si="1"/>
        <v>0</v>
      </c>
      <c r="P7" s="319">
        <f t="shared" si="1"/>
        <v>0</v>
      </c>
      <c r="Q7" s="162">
        <f t="shared" si="1"/>
        <v>2</v>
      </c>
      <c r="R7" s="163">
        <f t="shared" si="1"/>
        <v>18</v>
      </c>
      <c r="S7" s="157">
        <f t="shared" si="1"/>
        <v>11</v>
      </c>
      <c r="T7" s="320">
        <f t="shared" si="1"/>
        <v>29</v>
      </c>
      <c r="U7" s="162">
        <f t="shared" ref="U7" si="2">SUM(U5:U6)</f>
        <v>50</v>
      </c>
      <c r="V7" s="3"/>
    </row>
    <row r="8" spans="1:22" ht="25.5" customHeight="1" thickTop="1" x14ac:dyDescent="0.25">
      <c r="A8" s="68" t="s">
        <v>27</v>
      </c>
      <c r="B8" s="196">
        <v>0</v>
      </c>
      <c r="C8" s="197">
        <v>0</v>
      </c>
      <c r="D8" s="198">
        <f t="shared" ref="D8:D9" si="3">B8+C8</f>
        <v>0</v>
      </c>
      <c r="E8" s="199">
        <v>1</v>
      </c>
      <c r="F8" s="200">
        <v>0</v>
      </c>
      <c r="G8" s="201">
        <f>SUM(E8:F8)</f>
        <v>1</v>
      </c>
      <c r="H8" s="196">
        <v>6</v>
      </c>
      <c r="I8" s="197">
        <v>2</v>
      </c>
      <c r="J8" s="198">
        <f t="shared" ref="J8:J12" si="4">H8+I8</f>
        <v>8</v>
      </c>
      <c r="K8" s="203">
        <v>0</v>
      </c>
      <c r="L8" s="203">
        <v>5</v>
      </c>
      <c r="M8" s="196">
        <v>0</v>
      </c>
      <c r="N8" s="197">
        <v>1</v>
      </c>
      <c r="O8" s="198">
        <f t="shared" ref="O8:O12" si="5">M8+N8</f>
        <v>1</v>
      </c>
      <c r="P8" s="202">
        <v>0</v>
      </c>
      <c r="Q8" s="203">
        <v>2</v>
      </c>
      <c r="R8" s="196">
        <v>18</v>
      </c>
      <c r="S8" s="307">
        <v>10</v>
      </c>
      <c r="T8" s="306">
        <f t="shared" ref="T8:T12" si="6">R8+S8</f>
        <v>28</v>
      </c>
      <c r="U8" s="204">
        <f>SUM(B8,C8,E8,F8,H8,I8,K8,L8,M8,N8,P8,Q8,R8,S8)</f>
        <v>45</v>
      </c>
      <c r="V8" s="3"/>
    </row>
    <row r="9" spans="1:22" ht="25.5" customHeight="1" x14ac:dyDescent="0.15">
      <c r="A9" s="22" t="s">
        <v>5</v>
      </c>
      <c r="B9" s="155">
        <v>0</v>
      </c>
      <c r="C9" s="156">
        <v>0</v>
      </c>
      <c r="D9" s="157">
        <f t="shared" si="3"/>
        <v>0</v>
      </c>
      <c r="E9" s="158">
        <v>0</v>
      </c>
      <c r="F9" s="159">
        <v>0</v>
      </c>
      <c r="G9" s="160">
        <f>SUM(E9:F9)</f>
        <v>0</v>
      </c>
      <c r="H9" s="155">
        <v>3</v>
      </c>
      <c r="I9" s="156">
        <v>2</v>
      </c>
      <c r="J9" s="157">
        <f t="shared" si="4"/>
        <v>5</v>
      </c>
      <c r="K9" s="206">
        <v>0</v>
      </c>
      <c r="L9" s="206">
        <v>0</v>
      </c>
      <c r="M9" s="155">
        <v>0</v>
      </c>
      <c r="N9" s="156">
        <v>0</v>
      </c>
      <c r="O9" s="157">
        <f t="shared" si="5"/>
        <v>0</v>
      </c>
      <c r="P9" s="205">
        <v>0</v>
      </c>
      <c r="Q9" s="206">
        <v>0</v>
      </c>
      <c r="R9" s="155">
        <v>1</v>
      </c>
      <c r="S9" s="321">
        <v>1</v>
      </c>
      <c r="T9" s="320">
        <f t="shared" si="6"/>
        <v>2</v>
      </c>
      <c r="U9" s="162">
        <f>SUM(B9,C9,E9,F9,H9,I9,K9,L9,M9,N9,P9,Q9,R9,S9)</f>
        <v>7</v>
      </c>
      <c r="V9" s="3"/>
    </row>
    <row r="10" spans="1:22" ht="25.5" customHeight="1" x14ac:dyDescent="0.15">
      <c r="A10" s="69" t="s">
        <v>1</v>
      </c>
      <c r="B10" s="155">
        <v>0</v>
      </c>
      <c r="C10" s="156">
        <v>0</v>
      </c>
      <c r="D10" s="157">
        <v>0</v>
      </c>
      <c r="E10" s="158">
        <v>0</v>
      </c>
      <c r="F10" s="159">
        <v>0</v>
      </c>
      <c r="G10" s="160">
        <v>0</v>
      </c>
      <c r="H10" s="155">
        <v>0</v>
      </c>
      <c r="I10" s="156">
        <v>0</v>
      </c>
      <c r="J10" s="157">
        <f t="shared" si="4"/>
        <v>0</v>
      </c>
      <c r="K10" s="206">
        <v>0</v>
      </c>
      <c r="L10" s="206">
        <v>0</v>
      </c>
      <c r="M10" s="155">
        <v>0</v>
      </c>
      <c r="N10" s="156">
        <v>0</v>
      </c>
      <c r="O10" s="157">
        <f>SUM(M10:N10)</f>
        <v>0</v>
      </c>
      <c r="P10" s="205">
        <v>0</v>
      </c>
      <c r="Q10" s="206">
        <v>0</v>
      </c>
      <c r="R10" s="155">
        <v>0</v>
      </c>
      <c r="S10" s="321">
        <v>0</v>
      </c>
      <c r="T10" s="320">
        <f t="shared" si="6"/>
        <v>0</v>
      </c>
      <c r="U10" s="162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322">
        <f t="shared" ref="B11:U11" si="7">SUM(B8+B9)</f>
        <v>0</v>
      </c>
      <c r="C11" s="169">
        <f t="shared" si="7"/>
        <v>0</v>
      </c>
      <c r="D11" s="169">
        <f t="shared" si="7"/>
        <v>0</v>
      </c>
      <c r="E11" s="170">
        <f t="shared" si="7"/>
        <v>1</v>
      </c>
      <c r="F11" s="160">
        <f t="shared" si="7"/>
        <v>0</v>
      </c>
      <c r="G11" s="160">
        <f t="shared" si="7"/>
        <v>1</v>
      </c>
      <c r="H11" s="322">
        <f t="shared" si="7"/>
        <v>9</v>
      </c>
      <c r="I11" s="169">
        <f t="shared" si="7"/>
        <v>4</v>
      </c>
      <c r="J11" s="169">
        <f t="shared" si="7"/>
        <v>13</v>
      </c>
      <c r="K11" s="170">
        <f t="shared" si="7"/>
        <v>0</v>
      </c>
      <c r="L11" s="170">
        <f t="shared" si="7"/>
        <v>5</v>
      </c>
      <c r="M11" s="322">
        <f t="shared" si="7"/>
        <v>0</v>
      </c>
      <c r="N11" s="169">
        <f t="shared" si="7"/>
        <v>1</v>
      </c>
      <c r="O11" s="169">
        <f t="shared" si="7"/>
        <v>1</v>
      </c>
      <c r="P11" s="218">
        <f t="shared" si="7"/>
        <v>0</v>
      </c>
      <c r="Q11" s="170">
        <f t="shared" si="7"/>
        <v>2</v>
      </c>
      <c r="R11" s="322">
        <f t="shared" si="7"/>
        <v>19</v>
      </c>
      <c r="S11" s="169">
        <f t="shared" si="7"/>
        <v>11</v>
      </c>
      <c r="T11" s="323">
        <f t="shared" si="7"/>
        <v>30</v>
      </c>
      <c r="U11" s="170">
        <f t="shared" si="7"/>
        <v>52</v>
      </c>
      <c r="V11" s="3"/>
    </row>
    <row r="12" spans="1:22" ht="25.5" customHeight="1" x14ac:dyDescent="0.15">
      <c r="A12" s="21" t="s">
        <v>8</v>
      </c>
      <c r="B12" s="155">
        <v>488</v>
      </c>
      <c r="C12" s="156">
        <v>504</v>
      </c>
      <c r="D12" s="157">
        <f>SUM(B12:C12)</f>
        <v>992</v>
      </c>
      <c r="E12" s="158">
        <v>501</v>
      </c>
      <c r="F12" s="159">
        <v>560</v>
      </c>
      <c r="G12" s="160">
        <f>SUM(E12:F12)</f>
        <v>1061</v>
      </c>
      <c r="H12" s="155">
        <v>452</v>
      </c>
      <c r="I12" s="156">
        <v>505</v>
      </c>
      <c r="J12" s="157">
        <f t="shared" si="4"/>
        <v>957</v>
      </c>
      <c r="K12" s="206">
        <v>565</v>
      </c>
      <c r="L12" s="206">
        <v>492</v>
      </c>
      <c r="M12" s="155">
        <v>469</v>
      </c>
      <c r="N12" s="156">
        <v>553</v>
      </c>
      <c r="O12" s="157">
        <f t="shared" si="5"/>
        <v>1022</v>
      </c>
      <c r="P12" s="205">
        <v>280</v>
      </c>
      <c r="Q12" s="206">
        <v>321</v>
      </c>
      <c r="R12" s="155">
        <v>464</v>
      </c>
      <c r="S12" s="321">
        <v>470</v>
      </c>
      <c r="T12" s="320">
        <f t="shared" si="6"/>
        <v>934</v>
      </c>
      <c r="U12" s="162">
        <f>SUM(B12,C12,E12,F12,H12,I12,K12,L12,M12,N12,P12,Q12,R12,S12)</f>
        <v>6624</v>
      </c>
      <c r="V12" s="3"/>
    </row>
    <row r="13" spans="1:22" ht="42.75" customHeight="1" x14ac:dyDescent="0.15">
      <c r="A13" s="21" t="s">
        <v>28</v>
      </c>
      <c r="B13" s="175">
        <f>B12/28</f>
        <v>17.428571428571427</v>
      </c>
      <c r="C13" s="176">
        <f>C12/28</f>
        <v>18</v>
      </c>
      <c r="D13" s="177">
        <f>D12/28</f>
        <v>35.428571428571431</v>
      </c>
      <c r="E13" s="178">
        <f t="shared" ref="E13:U13" si="8">E12/28</f>
        <v>17.892857142857142</v>
      </c>
      <c r="F13" s="179">
        <f t="shared" si="8"/>
        <v>20</v>
      </c>
      <c r="G13" s="180">
        <f t="shared" si="8"/>
        <v>37.892857142857146</v>
      </c>
      <c r="H13" s="175">
        <f t="shared" si="8"/>
        <v>16.142857142857142</v>
      </c>
      <c r="I13" s="176">
        <f t="shared" si="8"/>
        <v>18.035714285714285</v>
      </c>
      <c r="J13" s="177">
        <f t="shared" si="8"/>
        <v>34.178571428571431</v>
      </c>
      <c r="K13" s="220">
        <f t="shared" si="8"/>
        <v>20.178571428571427</v>
      </c>
      <c r="L13" s="220">
        <f t="shared" si="8"/>
        <v>17.571428571428573</v>
      </c>
      <c r="M13" s="175">
        <f t="shared" si="8"/>
        <v>16.75</v>
      </c>
      <c r="N13" s="176">
        <f t="shared" si="8"/>
        <v>19.75</v>
      </c>
      <c r="O13" s="177">
        <f t="shared" si="8"/>
        <v>36.5</v>
      </c>
      <c r="P13" s="219">
        <f t="shared" si="8"/>
        <v>10</v>
      </c>
      <c r="Q13" s="220">
        <f t="shared" si="8"/>
        <v>11.464285714285714</v>
      </c>
      <c r="R13" s="324">
        <f t="shared" si="8"/>
        <v>16.571428571428573</v>
      </c>
      <c r="S13" s="177">
        <f t="shared" si="8"/>
        <v>16.785714285714285</v>
      </c>
      <c r="T13" s="325">
        <f t="shared" si="8"/>
        <v>33.357142857142854</v>
      </c>
      <c r="U13" s="220">
        <f t="shared" si="8"/>
        <v>236.57142857142858</v>
      </c>
      <c r="V13" s="3"/>
    </row>
    <row r="14" spans="1:22" ht="34.5" customHeight="1" x14ac:dyDescent="0.15">
      <c r="A14" s="21" t="s">
        <v>24</v>
      </c>
      <c r="B14" s="182">
        <f t="shared" ref="B14:U14" si="9">(B12*100)/(B4*28)</f>
        <v>82.993197278911566</v>
      </c>
      <c r="C14" s="183">
        <f t="shared" si="9"/>
        <v>85.714285714285708</v>
      </c>
      <c r="D14" s="184">
        <f t="shared" si="9"/>
        <v>84.353741496598644</v>
      </c>
      <c r="E14" s="188">
        <f t="shared" si="9"/>
        <v>99.404761904761898</v>
      </c>
      <c r="F14" s="221">
        <f t="shared" si="9"/>
        <v>95.238095238095241</v>
      </c>
      <c r="G14" s="189">
        <f t="shared" si="9"/>
        <v>97.161172161172161</v>
      </c>
      <c r="H14" s="182">
        <f t="shared" si="9"/>
        <v>89.682539682539684</v>
      </c>
      <c r="I14" s="183">
        <f t="shared" si="9"/>
        <v>100.1984126984127</v>
      </c>
      <c r="J14" s="184">
        <f t="shared" si="9"/>
        <v>94.94047619047619</v>
      </c>
      <c r="K14" s="223">
        <f t="shared" si="9"/>
        <v>96.088435374149654</v>
      </c>
      <c r="L14" s="223">
        <f t="shared" si="9"/>
        <v>83.673469387755105</v>
      </c>
      <c r="M14" s="182">
        <f t="shared" si="9"/>
        <v>79.761904761904759</v>
      </c>
      <c r="N14" s="183">
        <f t="shared" si="9"/>
        <v>94.047619047619051</v>
      </c>
      <c r="O14" s="184">
        <f t="shared" si="9"/>
        <v>86.904761904761898</v>
      </c>
      <c r="P14" s="222">
        <f t="shared" si="9"/>
        <v>66.666666666666671</v>
      </c>
      <c r="Q14" s="223">
        <f t="shared" si="9"/>
        <v>76.428571428571431</v>
      </c>
      <c r="R14" s="182">
        <f t="shared" si="9"/>
        <v>92.063492063492063</v>
      </c>
      <c r="S14" s="184">
        <f t="shared" si="9"/>
        <v>93.253968253968253</v>
      </c>
      <c r="T14" s="326">
        <f t="shared" si="9"/>
        <v>92.658730158730165</v>
      </c>
      <c r="U14" s="223">
        <f t="shared" si="9"/>
        <v>88.603531300160512</v>
      </c>
      <c r="V14" s="3"/>
    </row>
    <row r="15" spans="1:22" ht="25.5" customHeight="1" x14ac:dyDescent="0.15">
      <c r="A15" s="21" t="s">
        <v>2</v>
      </c>
      <c r="B15" s="191">
        <v>0</v>
      </c>
      <c r="C15" s="192">
        <v>0</v>
      </c>
      <c r="D15" s="157">
        <f>B15+C15</f>
        <v>0</v>
      </c>
      <c r="E15" s="171">
        <v>319</v>
      </c>
      <c r="F15" s="172">
        <v>0</v>
      </c>
      <c r="G15" s="193">
        <f>SUM(E15:F15)</f>
        <v>319</v>
      </c>
      <c r="H15" s="191">
        <v>220</v>
      </c>
      <c r="I15" s="192">
        <v>327</v>
      </c>
      <c r="J15" s="157">
        <f>H15+I15</f>
        <v>547</v>
      </c>
      <c r="K15" s="225">
        <v>0</v>
      </c>
      <c r="L15" s="225">
        <v>1397</v>
      </c>
      <c r="M15" s="191">
        <v>0</v>
      </c>
      <c r="N15" s="192">
        <v>302</v>
      </c>
      <c r="O15" s="157">
        <f>M15+N15</f>
        <v>302</v>
      </c>
      <c r="P15" s="224">
        <v>0</v>
      </c>
      <c r="Q15" s="225">
        <v>629</v>
      </c>
      <c r="R15" s="191">
        <v>318</v>
      </c>
      <c r="S15" s="270">
        <v>507</v>
      </c>
      <c r="T15" s="320">
        <f>R15+S15</f>
        <v>825</v>
      </c>
      <c r="U15" s="162">
        <f>SUM(B15,C15,E15,F15,H15,I15,K15,L15,M15,N15,P15,Q15,R15,S15)</f>
        <v>4019</v>
      </c>
      <c r="V15" s="3"/>
    </row>
    <row r="16" spans="1:22" ht="36.75" customHeight="1" thickBot="1" x14ac:dyDescent="0.2">
      <c r="A16" s="62" t="s">
        <v>3</v>
      </c>
      <c r="B16" s="194" t="e">
        <f t="shared" ref="B16:G16" si="10">B15/B8</f>
        <v>#DIV/0!</v>
      </c>
      <c r="C16" s="194" t="e">
        <f t="shared" ref="C16" si="11">C15/C8</f>
        <v>#DIV/0!</v>
      </c>
      <c r="D16" s="194" t="e">
        <f t="shared" ref="D16" si="12">D15/D8</f>
        <v>#DIV/0!</v>
      </c>
      <c r="E16" s="194">
        <f t="shared" ref="E16" si="13">E15/E8</f>
        <v>319</v>
      </c>
      <c r="F16" s="194" t="e">
        <f t="shared" ref="F16" si="14">F15/F8</f>
        <v>#DIV/0!</v>
      </c>
      <c r="G16" s="194">
        <f t="shared" ref="G16" si="15">G15/G8</f>
        <v>319</v>
      </c>
      <c r="H16" s="194">
        <f t="shared" ref="H16" si="16">H15/H8</f>
        <v>36.666666666666664</v>
      </c>
      <c r="I16" s="194">
        <f t="shared" ref="I16" si="17">I15/I8</f>
        <v>163.5</v>
      </c>
      <c r="J16" s="194">
        <f t="shared" ref="J16" si="18">J15/J8</f>
        <v>68.375</v>
      </c>
      <c r="K16" s="194" t="e">
        <f t="shared" ref="K16" si="19">K15/K8</f>
        <v>#DIV/0!</v>
      </c>
      <c r="L16" s="194">
        <f t="shared" ref="L16" si="20">L15/L8</f>
        <v>279.39999999999998</v>
      </c>
      <c r="M16" s="194" t="e">
        <f t="shared" ref="M16" si="21">M15/M8</f>
        <v>#DIV/0!</v>
      </c>
      <c r="N16" s="194">
        <f t="shared" ref="N16" si="22">N15/N8</f>
        <v>302</v>
      </c>
      <c r="O16" s="194">
        <f t="shared" ref="O16" si="23">O15/O8</f>
        <v>302</v>
      </c>
      <c r="P16" s="194" t="e">
        <f t="shared" ref="P16" si="24">P15/P8</f>
        <v>#DIV/0!</v>
      </c>
      <c r="Q16" s="194">
        <f t="shared" ref="Q16" si="25">Q15/Q8</f>
        <v>314.5</v>
      </c>
      <c r="R16" s="194">
        <f t="shared" ref="R16" si="26">R15/R8</f>
        <v>17.666666666666668</v>
      </c>
      <c r="S16" s="194">
        <f t="shared" ref="S16" si="27">S15/S8</f>
        <v>50.7</v>
      </c>
      <c r="T16" s="194">
        <f t="shared" ref="T16" si="28">T15/T8</f>
        <v>29.464285714285715</v>
      </c>
      <c r="U16" s="194">
        <f t="shared" ref="U16" si="29">U15/U8</f>
        <v>89.311111111111117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4" orientation="landscape" r:id="rId1"/>
  <ignoredErrors>
    <ignoredError sqref="T11 J11:R1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18"/>
  <sheetViews>
    <sheetView workbookViewId="0">
      <selection activeCell="N22" sqref="N22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50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41" t="s">
        <v>40</v>
      </c>
      <c r="B3" s="14" t="s">
        <v>9</v>
      </c>
      <c r="C3" s="11" t="s">
        <v>10</v>
      </c>
      <c r="D3" s="15" t="s">
        <v>4</v>
      </c>
      <c r="E3" s="16" t="s">
        <v>11</v>
      </c>
      <c r="F3" s="13" t="s">
        <v>12</v>
      </c>
      <c r="G3" s="12" t="s">
        <v>4</v>
      </c>
      <c r="H3" s="14" t="s">
        <v>13</v>
      </c>
      <c r="I3" s="11" t="s">
        <v>14</v>
      </c>
      <c r="J3" s="15" t="s">
        <v>4</v>
      </c>
      <c r="K3" s="81" t="s">
        <v>15</v>
      </c>
      <c r="L3" s="17" t="s">
        <v>16</v>
      </c>
      <c r="M3" s="14" t="s">
        <v>17</v>
      </c>
      <c r="N3" s="11" t="s">
        <v>18</v>
      </c>
      <c r="O3" s="15" t="s">
        <v>4</v>
      </c>
      <c r="P3" s="17" t="s">
        <v>19</v>
      </c>
      <c r="Q3" s="17" t="s">
        <v>20</v>
      </c>
      <c r="R3" s="14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70" t="s">
        <v>23</v>
      </c>
      <c r="B4" s="300">
        <v>21</v>
      </c>
      <c r="C4" s="301">
        <v>21</v>
      </c>
      <c r="D4" s="198">
        <f>SUM(B4:C4)</f>
        <v>42</v>
      </c>
      <c r="E4" s="302">
        <v>18</v>
      </c>
      <c r="F4" s="303">
        <v>21</v>
      </c>
      <c r="G4" s="304">
        <f t="shared" ref="G4" si="0">SUM(E4:F4)</f>
        <v>39</v>
      </c>
      <c r="H4" s="300">
        <v>18</v>
      </c>
      <c r="I4" s="301">
        <v>18</v>
      </c>
      <c r="J4" s="198">
        <f>SUM(H4:I4)</f>
        <v>36</v>
      </c>
      <c r="K4" s="204">
        <v>21</v>
      </c>
      <c r="L4" s="305">
        <v>21</v>
      </c>
      <c r="M4" s="300">
        <v>21</v>
      </c>
      <c r="N4" s="301">
        <v>21</v>
      </c>
      <c r="O4" s="198">
        <f>SUM(M4:N4)</f>
        <v>42</v>
      </c>
      <c r="P4" s="204">
        <v>15</v>
      </c>
      <c r="Q4" s="204">
        <v>15</v>
      </c>
      <c r="R4" s="300">
        <v>18</v>
      </c>
      <c r="S4" s="301">
        <v>18</v>
      </c>
      <c r="T4" s="198">
        <f>SUM(R4:S4)</f>
        <v>36</v>
      </c>
      <c r="U4" s="252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196">
        <v>1</v>
      </c>
      <c r="C5" s="197">
        <v>0</v>
      </c>
      <c r="D5" s="198">
        <f>B5+C5</f>
        <v>1</v>
      </c>
      <c r="E5" s="199">
        <v>0</v>
      </c>
      <c r="F5" s="200">
        <v>0</v>
      </c>
      <c r="G5" s="201">
        <f>SUM(E5:F5)</f>
        <v>0</v>
      </c>
      <c r="H5" s="196">
        <v>3</v>
      </c>
      <c r="I5" s="197">
        <v>6</v>
      </c>
      <c r="J5" s="198">
        <f>H5+I5</f>
        <v>9</v>
      </c>
      <c r="K5" s="202">
        <v>0</v>
      </c>
      <c r="L5" s="203">
        <v>1</v>
      </c>
      <c r="M5" s="196">
        <v>0</v>
      </c>
      <c r="N5" s="197">
        <v>1</v>
      </c>
      <c r="O5" s="198">
        <v>0</v>
      </c>
      <c r="P5" s="203">
        <v>0</v>
      </c>
      <c r="Q5" s="203">
        <v>2</v>
      </c>
      <c r="R5" s="196">
        <v>17</v>
      </c>
      <c r="S5" s="197">
        <v>20</v>
      </c>
      <c r="T5" s="198">
        <f>R5+S5</f>
        <v>37</v>
      </c>
      <c r="U5" s="204">
        <f>SUM(B5,C5,E5,F5,H5,I5,K5,L5,M5,N5,P5,Q5,R5,S5)</f>
        <v>51</v>
      </c>
      <c r="V5" s="3"/>
    </row>
    <row r="6" spans="1:22" ht="25.5" customHeight="1" x14ac:dyDescent="0.15">
      <c r="A6" s="21" t="s">
        <v>0</v>
      </c>
      <c r="B6" s="155">
        <v>0</v>
      </c>
      <c r="C6" s="156">
        <v>0</v>
      </c>
      <c r="D6" s="157">
        <f>B6+C6</f>
        <v>0</v>
      </c>
      <c r="E6" s="158">
        <v>0</v>
      </c>
      <c r="F6" s="159">
        <v>1</v>
      </c>
      <c r="G6" s="160">
        <f>SUM(E6:F6)</f>
        <v>1</v>
      </c>
      <c r="H6" s="155">
        <v>1</v>
      </c>
      <c r="I6" s="156">
        <v>2</v>
      </c>
      <c r="J6" s="157">
        <f>H6+I6</f>
        <v>3</v>
      </c>
      <c r="K6" s="205">
        <v>1</v>
      </c>
      <c r="L6" s="206">
        <v>1</v>
      </c>
      <c r="M6" s="155">
        <v>2</v>
      </c>
      <c r="N6" s="156">
        <v>1</v>
      </c>
      <c r="O6" s="157">
        <f>M6+N6</f>
        <v>3</v>
      </c>
      <c r="P6" s="206">
        <v>0</v>
      </c>
      <c r="Q6" s="206">
        <v>1</v>
      </c>
      <c r="R6" s="155">
        <v>3</v>
      </c>
      <c r="S6" s="156">
        <v>0</v>
      </c>
      <c r="T6" s="157">
        <f>R6+S6</f>
        <v>3</v>
      </c>
      <c r="U6" s="162">
        <f>SUM(B6,C6,E6,F6,H6,I6,K6,L6,M6,N6,P6,Q6,R6,S6)</f>
        <v>13</v>
      </c>
      <c r="V6" s="3"/>
    </row>
    <row r="7" spans="1:22" ht="25.5" customHeight="1" thickBot="1" x14ac:dyDescent="0.2">
      <c r="A7" s="35" t="s">
        <v>7</v>
      </c>
      <c r="B7" s="207">
        <f>SUM(B5:B6)</f>
        <v>1</v>
      </c>
      <c r="C7" s="208">
        <f>SUM(C5:C6)</f>
        <v>0</v>
      </c>
      <c r="D7" s="209">
        <f>SUM(D5:D6)</f>
        <v>1</v>
      </c>
      <c r="E7" s="210">
        <f>SUM(E5:E6)</f>
        <v>0</v>
      </c>
      <c r="F7" s="211">
        <f>SUM(F5:F6)</f>
        <v>1</v>
      </c>
      <c r="G7" s="212">
        <f>SUM(E7:F7)</f>
        <v>1</v>
      </c>
      <c r="H7" s="213">
        <f>SUM(H5:H6)</f>
        <v>4</v>
      </c>
      <c r="I7" s="214">
        <f>SUM(I5:I6)</f>
        <v>8</v>
      </c>
      <c r="J7" s="209">
        <f t="shared" ref="J7:J12" si="1">H7+I7</f>
        <v>12</v>
      </c>
      <c r="K7" s="215">
        <f>SUM(K5:K6)</f>
        <v>1</v>
      </c>
      <c r="L7" s="216">
        <f>SUM(L5:L6)</f>
        <v>2</v>
      </c>
      <c r="M7" s="213">
        <f>SUM(M5:M6)</f>
        <v>2</v>
      </c>
      <c r="N7" s="214">
        <f>SUM(N5:N6)</f>
        <v>2</v>
      </c>
      <c r="O7" s="209">
        <f t="shared" ref="O7:U7" si="2">SUM(O5:O6)</f>
        <v>3</v>
      </c>
      <c r="P7" s="216">
        <f>SUM(P5:P6)</f>
        <v>0</v>
      </c>
      <c r="Q7" s="216">
        <f>SUM(Q5:Q6)</f>
        <v>3</v>
      </c>
      <c r="R7" s="213">
        <f>SUM(R5:R6)</f>
        <v>20</v>
      </c>
      <c r="S7" s="214">
        <f>SUM(S5:S6)</f>
        <v>20</v>
      </c>
      <c r="T7" s="209">
        <f t="shared" si="2"/>
        <v>40</v>
      </c>
      <c r="U7" s="217">
        <f t="shared" si="2"/>
        <v>64</v>
      </c>
      <c r="V7" s="3"/>
    </row>
    <row r="8" spans="1:22" ht="25.5" customHeight="1" thickTop="1" x14ac:dyDescent="0.25">
      <c r="A8" s="68" t="s">
        <v>27</v>
      </c>
      <c r="B8" s="196">
        <v>0</v>
      </c>
      <c r="C8" s="197">
        <v>0</v>
      </c>
      <c r="D8" s="198">
        <f t="shared" ref="D8:D9" si="3">B8+C8</f>
        <v>0</v>
      </c>
      <c r="E8" s="199">
        <v>0</v>
      </c>
      <c r="F8" s="200">
        <v>0</v>
      </c>
      <c r="G8" s="201">
        <f>SUM(E8:F8)</f>
        <v>0</v>
      </c>
      <c r="H8" s="196">
        <v>2</v>
      </c>
      <c r="I8" s="197">
        <v>2</v>
      </c>
      <c r="J8" s="198">
        <f t="shared" si="1"/>
        <v>4</v>
      </c>
      <c r="K8" s="202">
        <v>0</v>
      </c>
      <c r="L8" s="203">
        <v>1</v>
      </c>
      <c r="M8" s="196">
        <v>0</v>
      </c>
      <c r="N8" s="197">
        <v>1</v>
      </c>
      <c r="O8" s="198">
        <f t="shared" ref="O8:O12" si="4">M8+N8</f>
        <v>1</v>
      </c>
      <c r="P8" s="203">
        <v>0</v>
      </c>
      <c r="Q8" s="203">
        <v>0</v>
      </c>
      <c r="R8" s="196">
        <v>17</v>
      </c>
      <c r="S8" s="197">
        <v>15</v>
      </c>
      <c r="T8" s="198">
        <f t="shared" ref="T8:T12" si="5">R8+S8</f>
        <v>32</v>
      </c>
      <c r="U8" s="204">
        <f>SUM(B8,C8,E8,F8,H8,I8,K8,L8,M8,N8,P8,Q8,R8,S8)</f>
        <v>38</v>
      </c>
      <c r="V8" s="3"/>
    </row>
    <row r="9" spans="1:22" ht="25.5" customHeight="1" x14ac:dyDescent="0.15">
      <c r="A9" s="22" t="s">
        <v>5</v>
      </c>
      <c r="B9" s="155">
        <v>0</v>
      </c>
      <c r="C9" s="156">
        <v>0</v>
      </c>
      <c r="D9" s="157">
        <f t="shared" si="3"/>
        <v>0</v>
      </c>
      <c r="E9" s="158">
        <v>0</v>
      </c>
      <c r="F9" s="159">
        <v>1</v>
      </c>
      <c r="G9" s="160">
        <f>SUM(E9:F9)</f>
        <v>1</v>
      </c>
      <c r="H9" s="155">
        <v>0</v>
      </c>
      <c r="I9" s="156">
        <v>4</v>
      </c>
      <c r="J9" s="157">
        <f t="shared" si="1"/>
        <v>4</v>
      </c>
      <c r="K9" s="205">
        <v>1</v>
      </c>
      <c r="L9" s="206">
        <v>0</v>
      </c>
      <c r="M9" s="155">
        <v>1</v>
      </c>
      <c r="N9" s="156">
        <v>1</v>
      </c>
      <c r="O9" s="157">
        <f t="shared" si="4"/>
        <v>2</v>
      </c>
      <c r="P9" s="206">
        <v>0</v>
      </c>
      <c r="Q9" s="206">
        <v>0</v>
      </c>
      <c r="R9" s="155">
        <v>1</v>
      </c>
      <c r="S9" s="156">
        <v>4</v>
      </c>
      <c r="T9" s="157">
        <f t="shared" si="5"/>
        <v>5</v>
      </c>
      <c r="U9" s="162">
        <f>SUM(B9,C9,E9,F9,H9,I9,K9,L9,M9,N9,P9,Q9,R9,S9)</f>
        <v>13</v>
      </c>
      <c r="V9" s="3"/>
    </row>
    <row r="10" spans="1:22" ht="25.5" customHeight="1" x14ac:dyDescent="0.15">
      <c r="A10" s="69" t="s">
        <v>1</v>
      </c>
      <c r="B10" s="155">
        <v>0</v>
      </c>
      <c r="C10" s="156">
        <v>0</v>
      </c>
      <c r="D10" s="157">
        <v>0</v>
      </c>
      <c r="E10" s="158">
        <v>0</v>
      </c>
      <c r="F10" s="159">
        <v>0</v>
      </c>
      <c r="G10" s="160">
        <v>0</v>
      </c>
      <c r="H10" s="155">
        <v>0</v>
      </c>
      <c r="I10" s="156">
        <v>0</v>
      </c>
      <c r="J10" s="157">
        <f t="shared" si="1"/>
        <v>0</v>
      </c>
      <c r="K10" s="205">
        <v>0</v>
      </c>
      <c r="L10" s="206">
        <v>0</v>
      </c>
      <c r="M10" s="155">
        <v>0</v>
      </c>
      <c r="N10" s="156">
        <v>0</v>
      </c>
      <c r="O10" s="157">
        <f>SUM(M10:N10)</f>
        <v>0</v>
      </c>
      <c r="P10" s="206">
        <v>0</v>
      </c>
      <c r="Q10" s="206">
        <v>0</v>
      </c>
      <c r="R10" s="155">
        <v>0</v>
      </c>
      <c r="S10" s="156">
        <v>0</v>
      </c>
      <c r="T10" s="157">
        <f t="shared" si="5"/>
        <v>0</v>
      </c>
      <c r="U10" s="162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167">
        <f>SUM(B8:B10)</f>
        <v>0</v>
      </c>
      <c r="C11" s="168">
        <f>SUM(C8:C10)</f>
        <v>0</v>
      </c>
      <c r="D11" s="169">
        <f t="shared" ref="D11:U11" si="6">SUM(D8+D9)</f>
        <v>0</v>
      </c>
      <c r="E11" s="165">
        <f>SUM(E8:E10)</f>
        <v>0</v>
      </c>
      <c r="F11" s="166">
        <f>SUM(F8:F10)</f>
        <v>1</v>
      </c>
      <c r="G11" s="160">
        <f t="shared" si="6"/>
        <v>1</v>
      </c>
      <c r="H11" s="167">
        <f>SUM(H8:H10)</f>
        <v>2</v>
      </c>
      <c r="I11" s="168">
        <f>SUM(I8:I10)</f>
        <v>6</v>
      </c>
      <c r="J11" s="169">
        <f t="shared" si="6"/>
        <v>8</v>
      </c>
      <c r="K11" s="218">
        <f>SUM(K8:K10)</f>
        <v>1</v>
      </c>
      <c r="L11" s="170">
        <f>SUM(L8:L10)</f>
        <v>1</v>
      </c>
      <c r="M11" s="167">
        <f>SUM(M8:M10)</f>
        <v>1</v>
      </c>
      <c r="N11" s="168">
        <f>SUM(N8:N10)</f>
        <v>2</v>
      </c>
      <c r="O11" s="169">
        <f t="shared" si="6"/>
        <v>3</v>
      </c>
      <c r="P11" s="170">
        <f>SUM(P8:P10)</f>
        <v>0</v>
      </c>
      <c r="Q11" s="170">
        <f>SUM(Q8:Q10)</f>
        <v>0</v>
      </c>
      <c r="R11" s="167">
        <f>SUM(R8:R10)</f>
        <v>18</v>
      </c>
      <c r="S11" s="168">
        <f>SUM(S8:S10)</f>
        <v>19</v>
      </c>
      <c r="T11" s="169">
        <f t="shared" si="6"/>
        <v>37</v>
      </c>
      <c r="U11" s="162">
        <f t="shared" si="6"/>
        <v>51</v>
      </c>
      <c r="V11" s="3"/>
    </row>
    <row r="12" spans="1:22" ht="25.5" customHeight="1" x14ac:dyDescent="0.15">
      <c r="A12" s="21" t="s">
        <v>8</v>
      </c>
      <c r="B12" s="155">
        <v>490</v>
      </c>
      <c r="C12" s="156">
        <v>504</v>
      </c>
      <c r="D12" s="157">
        <f>SUM(B12:C12)</f>
        <v>994</v>
      </c>
      <c r="E12" s="158">
        <v>504</v>
      </c>
      <c r="F12" s="159">
        <v>560</v>
      </c>
      <c r="G12" s="160">
        <f>SUM(E12:F12)</f>
        <v>1064</v>
      </c>
      <c r="H12" s="155">
        <v>484</v>
      </c>
      <c r="I12" s="156">
        <v>503</v>
      </c>
      <c r="J12" s="157">
        <f t="shared" si="1"/>
        <v>987</v>
      </c>
      <c r="K12" s="205">
        <v>583</v>
      </c>
      <c r="L12" s="206">
        <v>503</v>
      </c>
      <c r="M12" s="155">
        <v>487</v>
      </c>
      <c r="N12" s="156">
        <v>539</v>
      </c>
      <c r="O12" s="157">
        <f t="shared" si="4"/>
        <v>1026</v>
      </c>
      <c r="P12" s="206">
        <v>280</v>
      </c>
      <c r="Q12" s="206">
        <v>363</v>
      </c>
      <c r="R12" s="155">
        <v>468</v>
      </c>
      <c r="S12" s="156">
        <v>445</v>
      </c>
      <c r="T12" s="157">
        <f t="shared" si="5"/>
        <v>913</v>
      </c>
      <c r="U12" s="162">
        <f>SUM(B12,C12,E12,F12,H12,I12,K12,L12,M12,N12,P12,Q12,R12,S12)</f>
        <v>6713</v>
      </c>
      <c r="V12" s="3"/>
    </row>
    <row r="13" spans="1:22" ht="42.75" customHeight="1" x14ac:dyDescent="0.15">
      <c r="A13" s="21" t="s">
        <v>28</v>
      </c>
      <c r="B13" s="175">
        <f>B12/28</f>
        <v>17.5</v>
      </c>
      <c r="C13" s="176">
        <f>C12/28</f>
        <v>18</v>
      </c>
      <c r="D13" s="177">
        <f>D12/28</f>
        <v>35.5</v>
      </c>
      <c r="E13" s="178">
        <f t="shared" ref="E13:U13" si="7">E12/28</f>
        <v>18</v>
      </c>
      <c r="F13" s="179">
        <f t="shared" si="7"/>
        <v>20</v>
      </c>
      <c r="G13" s="180">
        <f t="shared" si="7"/>
        <v>38</v>
      </c>
      <c r="H13" s="175">
        <f t="shared" si="7"/>
        <v>17.285714285714285</v>
      </c>
      <c r="I13" s="176">
        <f t="shared" si="7"/>
        <v>17.964285714285715</v>
      </c>
      <c r="J13" s="177">
        <f t="shared" si="7"/>
        <v>35.25</v>
      </c>
      <c r="K13" s="219">
        <f t="shared" si="7"/>
        <v>20.821428571428573</v>
      </c>
      <c r="L13" s="220">
        <f t="shared" si="7"/>
        <v>17.964285714285715</v>
      </c>
      <c r="M13" s="175">
        <f t="shared" si="7"/>
        <v>17.392857142857142</v>
      </c>
      <c r="N13" s="176">
        <f t="shared" si="7"/>
        <v>19.25</v>
      </c>
      <c r="O13" s="177">
        <f t="shared" si="7"/>
        <v>36.642857142857146</v>
      </c>
      <c r="P13" s="220">
        <f t="shared" si="7"/>
        <v>10</v>
      </c>
      <c r="Q13" s="220">
        <f t="shared" si="7"/>
        <v>12.964285714285714</v>
      </c>
      <c r="R13" s="175">
        <f t="shared" si="7"/>
        <v>16.714285714285715</v>
      </c>
      <c r="S13" s="176">
        <f t="shared" si="7"/>
        <v>15.892857142857142</v>
      </c>
      <c r="T13" s="177">
        <f t="shared" si="7"/>
        <v>32.607142857142854</v>
      </c>
      <c r="U13" s="220">
        <f t="shared" si="7"/>
        <v>239.75</v>
      </c>
      <c r="V13" s="3"/>
    </row>
    <row r="14" spans="1:22" ht="34.5" customHeight="1" x14ac:dyDescent="0.15">
      <c r="A14" s="21" t="s">
        <v>24</v>
      </c>
      <c r="B14" s="182">
        <f t="shared" ref="B14:U14" si="8">(B12*100)/(B4*28)</f>
        <v>83.333333333333329</v>
      </c>
      <c r="C14" s="183">
        <f t="shared" si="8"/>
        <v>85.714285714285708</v>
      </c>
      <c r="D14" s="184">
        <f t="shared" si="8"/>
        <v>84.523809523809518</v>
      </c>
      <c r="E14" s="188">
        <f t="shared" si="8"/>
        <v>100</v>
      </c>
      <c r="F14" s="221">
        <f t="shared" si="8"/>
        <v>95.238095238095241</v>
      </c>
      <c r="G14" s="189">
        <f t="shared" si="8"/>
        <v>97.435897435897431</v>
      </c>
      <c r="H14" s="182">
        <f t="shared" si="8"/>
        <v>96.031746031746039</v>
      </c>
      <c r="I14" s="183">
        <f t="shared" si="8"/>
        <v>99.801587301587304</v>
      </c>
      <c r="J14" s="184">
        <f t="shared" si="8"/>
        <v>97.916666666666671</v>
      </c>
      <c r="K14" s="222">
        <f t="shared" si="8"/>
        <v>99.149659863945573</v>
      </c>
      <c r="L14" s="223">
        <f t="shared" si="8"/>
        <v>85.544217687074834</v>
      </c>
      <c r="M14" s="182">
        <f t="shared" si="8"/>
        <v>82.823129251700678</v>
      </c>
      <c r="N14" s="183">
        <f t="shared" si="8"/>
        <v>91.666666666666671</v>
      </c>
      <c r="O14" s="184">
        <f t="shared" si="8"/>
        <v>87.244897959183675</v>
      </c>
      <c r="P14" s="223">
        <f t="shared" si="8"/>
        <v>66.666666666666671</v>
      </c>
      <c r="Q14" s="223">
        <f t="shared" si="8"/>
        <v>86.428571428571431</v>
      </c>
      <c r="R14" s="182">
        <f t="shared" si="8"/>
        <v>92.857142857142861</v>
      </c>
      <c r="S14" s="183">
        <f t="shared" si="8"/>
        <v>88.293650793650798</v>
      </c>
      <c r="T14" s="184">
        <f t="shared" si="8"/>
        <v>90.575396825396822</v>
      </c>
      <c r="U14" s="223">
        <f t="shared" si="8"/>
        <v>89.794007490636702</v>
      </c>
      <c r="V14" s="3"/>
    </row>
    <row r="15" spans="1:22" ht="25.5" customHeight="1" x14ac:dyDescent="0.15">
      <c r="A15" s="21" t="s">
        <v>2</v>
      </c>
      <c r="B15" s="191">
        <v>0</v>
      </c>
      <c r="C15" s="192">
        <v>0</v>
      </c>
      <c r="D15" s="157">
        <f>B15+C15</f>
        <v>0</v>
      </c>
      <c r="E15" s="171">
        <v>0</v>
      </c>
      <c r="F15" s="172">
        <v>0</v>
      </c>
      <c r="G15" s="193">
        <v>0</v>
      </c>
      <c r="H15" s="191">
        <v>36</v>
      </c>
      <c r="I15" s="192">
        <v>223</v>
      </c>
      <c r="J15" s="157">
        <f>H15+I15</f>
        <v>259</v>
      </c>
      <c r="K15" s="224">
        <v>0</v>
      </c>
      <c r="L15" s="225">
        <v>1</v>
      </c>
      <c r="M15" s="191">
        <v>0</v>
      </c>
      <c r="N15" s="192">
        <v>1</v>
      </c>
      <c r="O15" s="157">
        <f>M15+N15</f>
        <v>1</v>
      </c>
      <c r="P15" s="225">
        <v>0</v>
      </c>
      <c r="Q15" s="225">
        <v>0</v>
      </c>
      <c r="R15" s="191">
        <v>490</v>
      </c>
      <c r="S15" s="192">
        <v>351</v>
      </c>
      <c r="T15" s="157">
        <f>R15+S15</f>
        <v>841</v>
      </c>
      <c r="U15" s="162">
        <f>SUM(B15,C15,E15,F15,H15,I15,K15,L15,M15,N15,P15,Q15,R15,S15)</f>
        <v>1102</v>
      </c>
      <c r="V15" s="3"/>
    </row>
    <row r="16" spans="1:22" ht="36.75" customHeight="1" thickBot="1" x14ac:dyDescent="0.2">
      <c r="A16" s="62" t="s">
        <v>3</v>
      </c>
      <c r="B16" s="226" t="e">
        <f t="shared" ref="B16:U16" si="9">B15/B8</f>
        <v>#DIV/0!</v>
      </c>
      <c r="C16" s="226" t="e">
        <f t="shared" si="9"/>
        <v>#DIV/0!</v>
      </c>
      <c r="D16" s="226" t="e">
        <f t="shared" si="9"/>
        <v>#DIV/0!</v>
      </c>
      <c r="E16" s="226" t="e">
        <f t="shared" si="9"/>
        <v>#DIV/0!</v>
      </c>
      <c r="F16" s="226" t="e">
        <f t="shared" si="9"/>
        <v>#DIV/0!</v>
      </c>
      <c r="G16" s="226" t="e">
        <f t="shared" si="9"/>
        <v>#DIV/0!</v>
      </c>
      <c r="H16" s="226">
        <f t="shared" si="9"/>
        <v>18</v>
      </c>
      <c r="I16" s="226">
        <f t="shared" si="9"/>
        <v>111.5</v>
      </c>
      <c r="J16" s="226">
        <f t="shared" si="9"/>
        <v>64.75</v>
      </c>
      <c r="K16" s="226" t="e">
        <f t="shared" si="9"/>
        <v>#DIV/0!</v>
      </c>
      <c r="L16" s="226">
        <f t="shared" si="9"/>
        <v>1</v>
      </c>
      <c r="M16" s="226" t="e">
        <f t="shared" si="9"/>
        <v>#DIV/0!</v>
      </c>
      <c r="N16" s="226">
        <f t="shared" si="9"/>
        <v>1</v>
      </c>
      <c r="O16" s="226">
        <f t="shared" si="9"/>
        <v>1</v>
      </c>
      <c r="P16" s="226" t="e">
        <f t="shared" si="9"/>
        <v>#DIV/0!</v>
      </c>
      <c r="Q16" s="226" t="e">
        <f t="shared" si="9"/>
        <v>#DIV/0!</v>
      </c>
      <c r="R16" s="226">
        <f t="shared" si="9"/>
        <v>28.823529411764707</v>
      </c>
      <c r="S16" s="226">
        <f t="shared" si="9"/>
        <v>23.4</v>
      </c>
      <c r="T16" s="226">
        <f t="shared" si="9"/>
        <v>26.28125</v>
      </c>
      <c r="U16" s="226">
        <f t="shared" si="9"/>
        <v>29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  <ignoredErrors>
    <ignoredError sqref="B7:U1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18"/>
  <sheetViews>
    <sheetView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48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41" t="s">
        <v>41</v>
      </c>
      <c r="B3" s="82" t="s">
        <v>9</v>
      </c>
      <c r="C3" s="83" t="s">
        <v>10</v>
      </c>
      <c r="D3" s="84" t="s">
        <v>4</v>
      </c>
      <c r="E3" s="127" t="s">
        <v>11</v>
      </c>
      <c r="F3" s="128" t="s">
        <v>12</v>
      </c>
      <c r="G3" s="145" t="s">
        <v>4</v>
      </c>
      <c r="H3" s="82" t="s">
        <v>13</v>
      </c>
      <c r="I3" s="83" t="s">
        <v>14</v>
      </c>
      <c r="J3" s="84" t="s">
        <v>4</v>
      </c>
      <c r="K3" s="127" t="s">
        <v>15</v>
      </c>
      <c r="L3" s="146" t="s">
        <v>16</v>
      </c>
      <c r="M3" s="82" t="s">
        <v>17</v>
      </c>
      <c r="N3" s="83" t="s">
        <v>18</v>
      </c>
      <c r="O3" s="84" t="s">
        <v>4</v>
      </c>
      <c r="P3" s="127" t="s">
        <v>19</v>
      </c>
      <c r="Q3" s="146" t="s">
        <v>20</v>
      </c>
      <c r="R3" s="82" t="s">
        <v>21</v>
      </c>
      <c r="S3" s="83" t="s">
        <v>22</v>
      </c>
      <c r="T3" s="84" t="s">
        <v>4</v>
      </c>
      <c r="U3" s="135" t="s">
        <v>25</v>
      </c>
      <c r="V3" s="3"/>
    </row>
    <row r="4" spans="1:22" ht="25.5" customHeight="1" thickBot="1" x14ac:dyDescent="0.2">
      <c r="A4" s="70" t="s">
        <v>23</v>
      </c>
      <c r="B4" s="163">
        <v>21</v>
      </c>
      <c r="C4" s="164">
        <v>21</v>
      </c>
      <c r="D4" s="157">
        <f>SUM(B4:C4)</f>
        <v>42</v>
      </c>
      <c r="E4" s="291">
        <v>18</v>
      </c>
      <c r="F4" s="269">
        <v>21</v>
      </c>
      <c r="G4" s="193">
        <f t="shared" ref="G4" si="0">SUM(E4:F4)</f>
        <v>39</v>
      </c>
      <c r="H4" s="163">
        <v>18</v>
      </c>
      <c r="I4" s="164">
        <v>18</v>
      </c>
      <c r="J4" s="157">
        <f>SUM(H4:I4)</f>
        <v>36</v>
      </c>
      <c r="K4" s="291">
        <v>21</v>
      </c>
      <c r="L4" s="193">
        <v>21</v>
      </c>
      <c r="M4" s="163">
        <v>21</v>
      </c>
      <c r="N4" s="164">
        <v>21</v>
      </c>
      <c r="O4" s="157">
        <f>SUM(M4:N4)</f>
        <v>42</v>
      </c>
      <c r="P4" s="291">
        <v>15</v>
      </c>
      <c r="Q4" s="193">
        <v>15</v>
      </c>
      <c r="R4" s="163">
        <v>18</v>
      </c>
      <c r="S4" s="164">
        <v>18</v>
      </c>
      <c r="T4" s="157">
        <f>SUM(R4:S4)</f>
        <v>36</v>
      </c>
      <c r="U4" s="162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155">
        <v>0</v>
      </c>
      <c r="C5" s="156">
        <v>0</v>
      </c>
      <c r="D5" s="157">
        <f>B5+C5</f>
        <v>0</v>
      </c>
      <c r="E5" s="158">
        <v>0</v>
      </c>
      <c r="F5" s="159">
        <v>0</v>
      </c>
      <c r="G5" s="160">
        <f>SUM(E5:F5)</f>
        <v>0</v>
      </c>
      <c r="H5" s="155">
        <v>3</v>
      </c>
      <c r="I5" s="156">
        <v>1</v>
      </c>
      <c r="J5" s="157">
        <f>H5+I5</f>
        <v>4</v>
      </c>
      <c r="K5" s="158">
        <v>0</v>
      </c>
      <c r="L5" s="161">
        <v>3</v>
      </c>
      <c r="M5" s="155">
        <v>0</v>
      </c>
      <c r="N5" s="156">
        <v>0</v>
      </c>
      <c r="O5" s="157">
        <v>0</v>
      </c>
      <c r="P5" s="158">
        <v>0</v>
      </c>
      <c r="Q5" s="161">
        <v>1</v>
      </c>
      <c r="R5" s="155">
        <v>21</v>
      </c>
      <c r="S5" s="156">
        <v>14</v>
      </c>
      <c r="T5" s="157">
        <f>R5+S5</f>
        <v>35</v>
      </c>
      <c r="U5" s="162">
        <f>SUM(B5,C5,E5,F5,H5,I5,K5,L5,M5,N5,P5,Q5,R5,S5)</f>
        <v>43</v>
      </c>
      <c r="V5" s="3"/>
    </row>
    <row r="6" spans="1:22" ht="25.5" customHeight="1" x14ac:dyDescent="0.15">
      <c r="A6" s="21" t="s">
        <v>0</v>
      </c>
      <c r="B6" s="155">
        <v>0</v>
      </c>
      <c r="C6" s="156">
        <v>1</v>
      </c>
      <c r="D6" s="157">
        <f>B6+C6</f>
        <v>1</v>
      </c>
      <c r="E6" s="158">
        <v>0</v>
      </c>
      <c r="F6" s="159">
        <v>0</v>
      </c>
      <c r="G6" s="160">
        <f>SUM(E6:F6)</f>
        <v>0</v>
      </c>
      <c r="H6" s="155">
        <v>0</v>
      </c>
      <c r="I6" s="156">
        <v>0</v>
      </c>
      <c r="J6" s="157">
        <f>H6+I6</f>
        <v>0</v>
      </c>
      <c r="K6" s="158">
        <v>1</v>
      </c>
      <c r="L6" s="161">
        <v>0</v>
      </c>
      <c r="M6" s="155">
        <v>0</v>
      </c>
      <c r="N6" s="156">
        <v>0</v>
      </c>
      <c r="O6" s="157">
        <f>M6+N6</f>
        <v>0</v>
      </c>
      <c r="P6" s="158">
        <v>0</v>
      </c>
      <c r="Q6" s="161">
        <v>0</v>
      </c>
      <c r="R6" s="155">
        <v>0</v>
      </c>
      <c r="S6" s="156">
        <v>0</v>
      </c>
      <c r="T6" s="157">
        <f>R6+S6</f>
        <v>0</v>
      </c>
      <c r="U6" s="162">
        <f>SUM(B6,C6,E6,F6,H6,I6,K6,L6,M6,N6,P6,Q6,R6,S6)</f>
        <v>2</v>
      </c>
      <c r="V6" s="3"/>
    </row>
    <row r="7" spans="1:22" ht="25.5" customHeight="1" thickBot="1" x14ac:dyDescent="0.2">
      <c r="A7" s="35" t="s">
        <v>7</v>
      </c>
      <c r="B7" s="163">
        <f>SUM(B5:B6)</f>
        <v>0</v>
      </c>
      <c r="C7" s="164">
        <f>SUM(C5:C6)</f>
        <v>1</v>
      </c>
      <c r="D7" s="157">
        <f>SUM(D5:D6)</f>
        <v>1</v>
      </c>
      <c r="E7" s="165">
        <f>SUM(E5:E6)</f>
        <v>0</v>
      </c>
      <c r="F7" s="166">
        <f>SUM(F5:F6)</f>
        <v>0</v>
      </c>
      <c r="G7" s="160">
        <f>SUM(E7:F7)</f>
        <v>0</v>
      </c>
      <c r="H7" s="167">
        <f>SUM(H5:H6)</f>
        <v>3</v>
      </c>
      <c r="I7" s="168">
        <f>SUM(I5:I6)</f>
        <v>1</v>
      </c>
      <c r="J7" s="157">
        <f t="shared" ref="J7:J12" si="1">H7+I7</f>
        <v>4</v>
      </c>
      <c r="K7" s="165">
        <f>SUM(K5:K6)</f>
        <v>1</v>
      </c>
      <c r="L7" s="160">
        <f>SUM(L5:L6)</f>
        <v>3</v>
      </c>
      <c r="M7" s="167">
        <f>SUM(M5:M6)</f>
        <v>0</v>
      </c>
      <c r="N7" s="168">
        <f>SUM(N5:N6)</f>
        <v>0</v>
      </c>
      <c r="O7" s="157">
        <f t="shared" ref="O7:U7" si="2">SUM(O5:O6)</f>
        <v>0</v>
      </c>
      <c r="P7" s="165">
        <f>SUM(P5:P6)</f>
        <v>0</v>
      </c>
      <c r="Q7" s="160">
        <f>SUM(Q5:Q6)</f>
        <v>1</v>
      </c>
      <c r="R7" s="167">
        <f>SUM(R5:R6)</f>
        <v>21</v>
      </c>
      <c r="S7" s="168">
        <f>SUM(S5:S6)</f>
        <v>14</v>
      </c>
      <c r="T7" s="157">
        <f t="shared" si="2"/>
        <v>35</v>
      </c>
      <c r="U7" s="162">
        <f t="shared" si="2"/>
        <v>45</v>
      </c>
      <c r="V7" s="3"/>
    </row>
    <row r="8" spans="1:22" ht="25.5" customHeight="1" thickTop="1" x14ac:dyDescent="0.25">
      <c r="A8" s="68" t="s">
        <v>27</v>
      </c>
      <c r="B8" s="155">
        <v>2</v>
      </c>
      <c r="C8" s="156">
        <v>1</v>
      </c>
      <c r="D8" s="157">
        <f t="shared" ref="D8:D9" si="3">B8+C8</f>
        <v>3</v>
      </c>
      <c r="E8" s="158">
        <v>0</v>
      </c>
      <c r="F8" s="159">
        <v>0</v>
      </c>
      <c r="G8" s="160">
        <f>SUM(E8:F8)</f>
        <v>0</v>
      </c>
      <c r="H8" s="155">
        <v>2</v>
      </c>
      <c r="I8" s="156">
        <v>1</v>
      </c>
      <c r="J8" s="157">
        <f t="shared" si="1"/>
        <v>3</v>
      </c>
      <c r="K8" s="158">
        <v>4</v>
      </c>
      <c r="L8" s="161">
        <v>3</v>
      </c>
      <c r="M8" s="155">
        <v>0</v>
      </c>
      <c r="N8" s="156">
        <v>1</v>
      </c>
      <c r="O8" s="157">
        <f t="shared" ref="O8:O12" si="4">M8+N8</f>
        <v>1</v>
      </c>
      <c r="P8" s="158">
        <v>0</v>
      </c>
      <c r="Q8" s="161">
        <v>1</v>
      </c>
      <c r="R8" s="155">
        <v>20</v>
      </c>
      <c r="S8" s="156">
        <v>15</v>
      </c>
      <c r="T8" s="157">
        <f t="shared" ref="T8:T12" si="5">R8+S8</f>
        <v>35</v>
      </c>
      <c r="U8" s="162">
        <f>SUM(B8,C8,E8,F8,H8,I8,K8,L8,M8,N8,P8,Q8,R8,S8)</f>
        <v>50</v>
      </c>
      <c r="V8" s="3"/>
    </row>
    <row r="9" spans="1:22" ht="25.5" customHeight="1" x14ac:dyDescent="0.15">
      <c r="A9" s="22" t="s">
        <v>5</v>
      </c>
      <c r="B9" s="155">
        <v>0</v>
      </c>
      <c r="C9" s="156">
        <v>0</v>
      </c>
      <c r="D9" s="157">
        <f t="shared" si="3"/>
        <v>0</v>
      </c>
      <c r="E9" s="158">
        <v>0</v>
      </c>
      <c r="F9" s="159">
        <v>0</v>
      </c>
      <c r="G9" s="160">
        <f>SUM(E9:F9)</f>
        <v>0</v>
      </c>
      <c r="H9" s="155">
        <v>1</v>
      </c>
      <c r="I9" s="156">
        <v>0</v>
      </c>
      <c r="J9" s="157">
        <v>0</v>
      </c>
      <c r="K9" s="158">
        <v>0</v>
      </c>
      <c r="L9" s="161">
        <v>0</v>
      </c>
      <c r="M9" s="155">
        <v>0</v>
      </c>
      <c r="N9" s="156">
        <v>0</v>
      </c>
      <c r="O9" s="157">
        <f t="shared" si="4"/>
        <v>0</v>
      </c>
      <c r="P9" s="158">
        <v>0</v>
      </c>
      <c r="Q9" s="161">
        <v>0</v>
      </c>
      <c r="R9" s="155">
        <v>1</v>
      </c>
      <c r="S9" s="156">
        <v>0</v>
      </c>
      <c r="T9" s="157">
        <f t="shared" si="5"/>
        <v>1</v>
      </c>
      <c r="U9" s="162">
        <f>SUM(B9,C9,E9,F9,H9,I9,K9,L9,M9,N9,P9,Q9,R9,S9)</f>
        <v>2</v>
      </c>
      <c r="V9" s="3"/>
    </row>
    <row r="10" spans="1:22" ht="25.5" customHeight="1" x14ac:dyDescent="0.15">
      <c r="A10" s="69" t="s">
        <v>1</v>
      </c>
      <c r="B10" s="155">
        <v>0</v>
      </c>
      <c r="C10" s="156">
        <v>0</v>
      </c>
      <c r="D10" s="157">
        <v>0</v>
      </c>
      <c r="E10" s="158">
        <v>0</v>
      </c>
      <c r="F10" s="159">
        <v>0</v>
      </c>
      <c r="G10" s="160">
        <v>0</v>
      </c>
      <c r="H10" s="155">
        <v>0</v>
      </c>
      <c r="I10" s="156">
        <v>0</v>
      </c>
      <c r="J10" s="157">
        <f t="shared" si="1"/>
        <v>0</v>
      </c>
      <c r="K10" s="158">
        <v>0</v>
      </c>
      <c r="L10" s="161">
        <v>0</v>
      </c>
      <c r="M10" s="155">
        <v>0</v>
      </c>
      <c r="N10" s="156">
        <v>0</v>
      </c>
      <c r="O10" s="157">
        <f>SUM(M10:N10)</f>
        <v>0</v>
      </c>
      <c r="P10" s="158">
        <v>0</v>
      </c>
      <c r="Q10" s="161">
        <v>0</v>
      </c>
      <c r="R10" s="155">
        <v>0</v>
      </c>
      <c r="S10" s="156">
        <v>0</v>
      </c>
      <c r="T10" s="157">
        <f t="shared" si="5"/>
        <v>0</v>
      </c>
      <c r="U10" s="162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167">
        <f>SUM(B8:B10)</f>
        <v>2</v>
      </c>
      <c r="C11" s="168">
        <f>SUM(C8:C10)</f>
        <v>1</v>
      </c>
      <c r="D11" s="169">
        <f t="shared" ref="D11:U11" si="6">SUM(D8+D9)</f>
        <v>3</v>
      </c>
      <c r="E11" s="165">
        <f>SUM(E8:E10)</f>
        <v>0</v>
      </c>
      <c r="F11" s="166">
        <f>SUM(F8:F10)</f>
        <v>0</v>
      </c>
      <c r="G11" s="160">
        <f t="shared" si="6"/>
        <v>0</v>
      </c>
      <c r="H11" s="167">
        <f>SUM(H8:H10)</f>
        <v>3</v>
      </c>
      <c r="I11" s="168">
        <f>SUM(I8:I10)</f>
        <v>1</v>
      </c>
      <c r="J11" s="169">
        <f t="shared" si="6"/>
        <v>3</v>
      </c>
      <c r="K11" s="165">
        <f>SUM(K8:K10)</f>
        <v>4</v>
      </c>
      <c r="L11" s="160">
        <f>SUM(L8:L10)</f>
        <v>3</v>
      </c>
      <c r="M11" s="167">
        <f>SUM(M8:M10)</f>
        <v>0</v>
      </c>
      <c r="N11" s="168">
        <f>SUM(N8:N10)</f>
        <v>1</v>
      </c>
      <c r="O11" s="169">
        <f t="shared" si="6"/>
        <v>1</v>
      </c>
      <c r="P11" s="165">
        <f>SUM(P8:P10)</f>
        <v>0</v>
      </c>
      <c r="Q11" s="160">
        <f>SUM(Q8:Q10)</f>
        <v>1</v>
      </c>
      <c r="R11" s="167">
        <f>SUM(R8:R10)</f>
        <v>21</v>
      </c>
      <c r="S11" s="168">
        <f>SUM(S8:S10)</f>
        <v>15</v>
      </c>
      <c r="T11" s="169">
        <f t="shared" si="6"/>
        <v>36</v>
      </c>
      <c r="U11" s="170">
        <f t="shared" si="6"/>
        <v>52</v>
      </c>
      <c r="V11" s="3"/>
    </row>
    <row r="12" spans="1:22" ht="25.5" customHeight="1" x14ac:dyDescent="0.15">
      <c r="A12" s="21" t="s">
        <v>8</v>
      </c>
      <c r="B12" s="155">
        <v>480</v>
      </c>
      <c r="C12" s="156">
        <v>501</v>
      </c>
      <c r="D12" s="157">
        <f>SUM(B12:C12)</f>
        <v>981</v>
      </c>
      <c r="E12" s="171">
        <v>502</v>
      </c>
      <c r="F12" s="172">
        <v>560</v>
      </c>
      <c r="G12" s="173">
        <f>SUM(E12:F12)</f>
        <v>1062</v>
      </c>
      <c r="H12" s="155">
        <v>498</v>
      </c>
      <c r="I12" s="156">
        <v>505</v>
      </c>
      <c r="J12" s="157">
        <f t="shared" si="1"/>
        <v>1003</v>
      </c>
      <c r="K12" s="158">
        <v>542</v>
      </c>
      <c r="L12" s="161">
        <v>507</v>
      </c>
      <c r="M12" s="155">
        <v>504</v>
      </c>
      <c r="N12" s="156">
        <v>520</v>
      </c>
      <c r="O12" s="157">
        <f t="shared" si="4"/>
        <v>1024</v>
      </c>
      <c r="P12" s="158">
        <v>280</v>
      </c>
      <c r="Q12" s="161">
        <v>400</v>
      </c>
      <c r="R12" s="155">
        <v>440</v>
      </c>
      <c r="S12" s="156">
        <v>469</v>
      </c>
      <c r="T12" s="157">
        <f t="shared" si="5"/>
        <v>909</v>
      </c>
      <c r="U12" s="174">
        <f>SUM(B12,C12,E12,F12,H12,I12,K12,L12,M12,N12,P12,Q12,R12,S12)</f>
        <v>6708</v>
      </c>
      <c r="V12" s="3"/>
    </row>
    <row r="13" spans="1:22" ht="42.75" customHeight="1" x14ac:dyDescent="0.15">
      <c r="A13" s="21" t="s">
        <v>28</v>
      </c>
      <c r="B13" s="175">
        <f>B12/28</f>
        <v>17.142857142857142</v>
      </c>
      <c r="C13" s="176">
        <f t="shared" ref="C13:T13" si="7">C12/28</f>
        <v>17.892857142857142</v>
      </c>
      <c r="D13" s="177">
        <f t="shared" si="7"/>
        <v>35.035714285714285</v>
      </c>
      <c r="E13" s="178">
        <f t="shared" si="7"/>
        <v>17.928571428571427</v>
      </c>
      <c r="F13" s="179">
        <f t="shared" si="7"/>
        <v>20</v>
      </c>
      <c r="G13" s="180">
        <f t="shared" si="7"/>
        <v>37.928571428571431</v>
      </c>
      <c r="H13" s="175">
        <f t="shared" si="7"/>
        <v>17.785714285714285</v>
      </c>
      <c r="I13" s="176">
        <f t="shared" si="7"/>
        <v>18.035714285714285</v>
      </c>
      <c r="J13" s="177">
        <f t="shared" si="7"/>
        <v>35.821428571428569</v>
      </c>
      <c r="K13" s="178">
        <f t="shared" si="7"/>
        <v>19.357142857142858</v>
      </c>
      <c r="L13" s="180">
        <f t="shared" si="7"/>
        <v>18.107142857142858</v>
      </c>
      <c r="M13" s="175">
        <f t="shared" si="7"/>
        <v>18</v>
      </c>
      <c r="N13" s="176">
        <f t="shared" si="7"/>
        <v>18.571428571428573</v>
      </c>
      <c r="O13" s="177">
        <f t="shared" si="7"/>
        <v>36.571428571428569</v>
      </c>
      <c r="P13" s="178">
        <f t="shared" si="7"/>
        <v>10</v>
      </c>
      <c r="Q13" s="180">
        <f t="shared" si="7"/>
        <v>14.285714285714286</v>
      </c>
      <c r="R13" s="175">
        <f t="shared" si="7"/>
        <v>15.714285714285714</v>
      </c>
      <c r="S13" s="176">
        <f t="shared" si="7"/>
        <v>16.75</v>
      </c>
      <c r="T13" s="177">
        <f t="shared" si="7"/>
        <v>32.464285714285715</v>
      </c>
      <c r="U13" s="181">
        <f t="shared" ref="U13" si="8">U12/28</f>
        <v>239.57142857142858</v>
      </c>
      <c r="V13" s="3"/>
    </row>
    <row r="14" spans="1:22" ht="34.5" customHeight="1" x14ac:dyDescent="0.15">
      <c r="A14" s="21" t="s">
        <v>24</v>
      </c>
      <c r="B14" s="182">
        <f t="shared" ref="B14:U14" si="9">(B12*100)/(B4*28)</f>
        <v>81.632653061224488</v>
      </c>
      <c r="C14" s="183">
        <f t="shared" si="9"/>
        <v>85.204081632653057</v>
      </c>
      <c r="D14" s="184">
        <f t="shared" si="9"/>
        <v>83.41836734693878</v>
      </c>
      <c r="E14" s="185">
        <f t="shared" si="9"/>
        <v>99.603174603174608</v>
      </c>
      <c r="F14" s="186">
        <f t="shared" si="9"/>
        <v>95.238095238095241</v>
      </c>
      <c r="G14" s="187">
        <f t="shared" si="9"/>
        <v>97.252747252747255</v>
      </c>
      <c r="H14" s="182">
        <f t="shared" si="9"/>
        <v>98.80952380952381</v>
      </c>
      <c r="I14" s="183">
        <f t="shared" si="9"/>
        <v>100.1984126984127</v>
      </c>
      <c r="J14" s="184">
        <f t="shared" si="9"/>
        <v>99.503968253968253</v>
      </c>
      <c r="K14" s="188">
        <f t="shared" si="9"/>
        <v>92.176870748299322</v>
      </c>
      <c r="L14" s="189">
        <f t="shared" si="9"/>
        <v>86.224489795918373</v>
      </c>
      <c r="M14" s="182">
        <f t="shared" si="9"/>
        <v>85.714285714285708</v>
      </c>
      <c r="N14" s="183">
        <f t="shared" si="9"/>
        <v>88.435374149659864</v>
      </c>
      <c r="O14" s="184">
        <f t="shared" si="9"/>
        <v>87.074829931972786</v>
      </c>
      <c r="P14" s="188">
        <f t="shared" si="9"/>
        <v>66.666666666666671</v>
      </c>
      <c r="Q14" s="189">
        <f t="shared" si="9"/>
        <v>95.238095238095241</v>
      </c>
      <c r="R14" s="182">
        <f t="shared" si="9"/>
        <v>87.301587301587304</v>
      </c>
      <c r="S14" s="183">
        <f t="shared" si="9"/>
        <v>93.055555555555557</v>
      </c>
      <c r="T14" s="184">
        <f t="shared" si="9"/>
        <v>90.178571428571431</v>
      </c>
      <c r="U14" s="190">
        <f t="shared" si="9"/>
        <v>89.727126805778497</v>
      </c>
      <c r="V14" s="3"/>
    </row>
    <row r="15" spans="1:22" ht="25.5" customHeight="1" x14ac:dyDescent="0.15">
      <c r="A15" s="21" t="s">
        <v>2</v>
      </c>
      <c r="B15" s="191">
        <v>870</v>
      </c>
      <c r="C15" s="192">
        <v>372</v>
      </c>
      <c r="D15" s="157">
        <f>B15+C15</f>
        <v>1242</v>
      </c>
      <c r="E15" s="171">
        <v>0</v>
      </c>
      <c r="F15" s="172">
        <v>0</v>
      </c>
      <c r="G15" s="193" t="e">
        <f>SUM(E15:E16)</f>
        <v>#DIV/0!</v>
      </c>
      <c r="H15" s="191">
        <v>90</v>
      </c>
      <c r="I15" s="192">
        <v>251</v>
      </c>
      <c r="J15" s="157">
        <f>H15+I15</f>
        <v>341</v>
      </c>
      <c r="K15" s="171">
        <v>4470</v>
      </c>
      <c r="L15" s="173">
        <v>3</v>
      </c>
      <c r="M15" s="191">
        <v>0</v>
      </c>
      <c r="N15" s="192">
        <v>1144</v>
      </c>
      <c r="O15" s="157">
        <f>M15+N15</f>
        <v>1144</v>
      </c>
      <c r="P15" s="171">
        <v>0</v>
      </c>
      <c r="Q15" s="173">
        <v>8</v>
      </c>
      <c r="R15" s="191">
        <v>524</v>
      </c>
      <c r="S15" s="192">
        <v>417</v>
      </c>
      <c r="T15" s="157">
        <f>R15+S15</f>
        <v>941</v>
      </c>
      <c r="U15" s="162">
        <f>SUM(B15,C15,E15,F15,H15,I15,K15,L15,M15,N15,P15,Q15,R15,S15)</f>
        <v>8149</v>
      </c>
      <c r="V15" s="3"/>
    </row>
    <row r="16" spans="1:22" ht="36.75" customHeight="1" thickBot="1" x14ac:dyDescent="0.2">
      <c r="A16" s="62" t="s">
        <v>3</v>
      </c>
      <c r="B16" s="194">
        <f t="shared" ref="B16:G16" si="10">B15/B8</f>
        <v>435</v>
      </c>
      <c r="C16" s="194">
        <f t="shared" ref="C16" si="11">C15/C8</f>
        <v>372</v>
      </c>
      <c r="D16" s="194">
        <f t="shared" ref="D16" si="12">D15/D8</f>
        <v>414</v>
      </c>
      <c r="E16" s="194" t="e">
        <f t="shared" ref="E16" si="13">E15/E8</f>
        <v>#DIV/0!</v>
      </c>
      <c r="F16" s="194" t="e">
        <f t="shared" ref="F16" si="14">F15/F8</f>
        <v>#DIV/0!</v>
      </c>
      <c r="G16" s="194" t="e">
        <f t="shared" ref="G16" si="15">G15/G8</f>
        <v>#DIV/0!</v>
      </c>
      <c r="H16" s="194">
        <f t="shared" ref="H16" si="16">H15/H8</f>
        <v>45</v>
      </c>
      <c r="I16" s="194">
        <f t="shared" ref="I16" si="17">I15/I8</f>
        <v>251</v>
      </c>
      <c r="J16" s="194">
        <f t="shared" ref="J16" si="18">J15/J8</f>
        <v>113.66666666666667</v>
      </c>
      <c r="K16" s="194">
        <f t="shared" ref="K16" si="19">K15/K8</f>
        <v>1117.5</v>
      </c>
      <c r="L16" s="194">
        <f t="shared" ref="L16" si="20">L15/L8</f>
        <v>1</v>
      </c>
      <c r="M16" s="194" t="e">
        <f t="shared" ref="M16" si="21">M15/M8</f>
        <v>#DIV/0!</v>
      </c>
      <c r="N16" s="194">
        <f t="shared" ref="N16" si="22">N15/N8</f>
        <v>1144</v>
      </c>
      <c r="O16" s="194">
        <f t="shared" ref="O16" si="23">O15/O8</f>
        <v>1144</v>
      </c>
      <c r="P16" s="194" t="e">
        <f t="shared" ref="P16" si="24">P15/P8</f>
        <v>#DIV/0!</v>
      </c>
      <c r="Q16" s="194">
        <f t="shared" ref="Q16" si="25">Q15/Q8</f>
        <v>8</v>
      </c>
      <c r="R16" s="194">
        <f t="shared" ref="R16" si="26">R15/R8</f>
        <v>26.2</v>
      </c>
      <c r="S16" s="194">
        <f t="shared" ref="S16" si="27">S15/S8</f>
        <v>27.8</v>
      </c>
      <c r="T16" s="194">
        <f t="shared" ref="T16" si="28">T15/T8</f>
        <v>26.885714285714286</v>
      </c>
      <c r="U16" s="194">
        <f t="shared" ref="U16" si="29">U15/U8</f>
        <v>162.97999999999999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</sheetData>
  <pageMargins left="0.70866141732283472" right="0.70866141732283472" top="0.74803149606299213" bottom="0.74803149606299213" header="0.31496062992125984" footer="0.31496062992125984"/>
  <pageSetup scale="62" orientation="landscape" r:id="rId1"/>
  <ignoredErrors>
    <ignoredError sqref="T11:U1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19"/>
  <sheetViews>
    <sheetView zoomScale="90" zoomScaleNormal="90" workbookViewId="0">
      <selection activeCell="B16" sqref="B16:U16"/>
    </sheetView>
  </sheetViews>
  <sheetFormatPr baseColWidth="10" defaultRowHeight="33" customHeight="1" x14ac:dyDescent="0.15"/>
  <cols>
    <col min="1" max="1" width="18.6640625" style="5" customWidth="1"/>
    <col min="2" max="3" width="7.83203125" style="4" customWidth="1"/>
    <col min="4" max="4" width="7.83203125" style="8" customWidth="1"/>
    <col min="5" max="6" width="7.83203125" style="4" customWidth="1"/>
    <col min="7" max="7" width="7.83203125" style="8" customWidth="1"/>
    <col min="8" max="9" width="7.83203125" style="4" customWidth="1"/>
    <col min="10" max="10" width="7.83203125" style="8" customWidth="1"/>
    <col min="11" max="14" width="7.83203125" style="4" customWidth="1"/>
    <col min="15" max="15" width="7.83203125" style="8" customWidth="1"/>
    <col min="16" max="19" width="7.83203125" style="4" customWidth="1"/>
    <col min="20" max="20" width="7.83203125" style="9" customWidth="1"/>
    <col min="21" max="21" width="7.83203125" style="8" customWidth="1"/>
    <col min="22" max="22" width="20.6640625" style="4" customWidth="1"/>
    <col min="23" max="256" width="11.5" style="3"/>
    <col min="257" max="257" width="21.33203125" style="3" customWidth="1"/>
    <col min="258" max="276" width="7.5" style="3" customWidth="1"/>
    <col min="277" max="277" width="9.33203125" style="3" customWidth="1"/>
    <col min="278" max="278" width="20.6640625" style="3" customWidth="1"/>
    <col min="279" max="512" width="11.5" style="3"/>
    <col min="513" max="513" width="21.33203125" style="3" customWidth="1"/>
    <col min="514" max="532" width="7.5" style="3" customWidth="1"/>
    <col min="533" max="533" width="9.33203125" style="3" customWidth="1"/>
    <col min="534" max="534" width="20.6640625" style="3" customWidth="1"/>
    <col min="535" max="768" width="11.5" style="3"/>
    <col min="769" max="769" width="21.33203125" style="3" customWidth="1"/>
    <col min="770" max="788" width="7.5" style="3" customWidth="1"/>
    <col min="789" max="789" width="9.33203125" style="3" customWidth="1"/>
    <col min="790" max="790" width="20.6640625" style="3" customWidth="1"/>
    <col min="791" max="1024" width="11.5" style="3"/>
    <col min="1025" max="1025" width="21.33203125" style="3" customWidth="1"/>
    <col min="1026" max="1044" width="7.5" style="3" customWidth="1"/>
    <col min="1045" max="1045" width="9.33203125" style="3" customWidth="1"/>
    <col min="1046" max="1046" width="20.6640625" style="3" customWidth="1"/>
    <col min="1047" max="1280" width="11.5" style="3"/>
    <col min="1281" max="1281" width="21.33203125" style="3" customWidth="1"/>
    <col min="1282" max="1300" width="7.5" style="3" customWidth="1"/>
    <col min="1301" max="1301" width="9.33203125" style="3" customWidth="1"/>
    <col min="1302" max="1302" width="20.6640625" style="3" customWidth="1"/>
    <col min="1303" max="1536" width="11.5" style="3"/>
    <col min="1537" max="1537" width="21.33203125" style="3" customWidth="1"/>
    <col min="1538" max="1556" width="7.5" style="3" customWidth="1"/>
    <col min="1557" max="1557" width="9.33203125" style="3" customWidth="1"/>
    <col min="1558" max="1558" width="20.6640625" style="3" customWidth="1"/>
    <col min="1559" max="1792" width="11.5" style="3"/>
    <col min="1793" max="1793" width="21.33203125" style="3" customWidth="1"/>
    <col min="1794" max="1812" width="7.5" style="3" customWidth="1"/>
    <col min="1813" max="1813" width="9.33203125" style="3" customWidth="1"/>
    <col min="1814" max="1814" width="20.6640625" style="3" customWidth="1"/>
    <col min="1815" max="2048" width="11.5" style="3"/>
    <col min="2049" max="2049" width="21.33203125" style="3" customWidth="1"/>
    <col min="2050" max="2068" width="7.5" style="3" customWidth="1"/>
    <col min="2069" max="2069" width="9.33203125" style="3" customWidth="1"/>
    <col min="2070" max="2070" width="20.6640625" style="3" customWidth="1"/>
    <col min="2071" max="2304" width="11.5" style="3"/>
    <col min="2305" max="2305" width="21.33203125" style="3" customWidth="1"/>
    <col min="2306" max="2324" width="7.5" style="3" customWidth="1"/>
    <col min="2325" max="2325" width="9.33203125" style="3" customWidth="1"/>
    <col min="2326" max="2326" width="20.6640625" style="3" customWidth="1"/>
    <col min="2327" max="2560" width="11.5" style="3"/>
    <col min="2561" max="2561" width="21.33203125" style="3" customWidth="1"/>
    <col min="2562" max="2580" width="7.5" style="3" customWidth="1"/>
    <col min="2581" max="2581" width="9.33203125" style="3" customWidth="1"/>
    <col min="2582" max="2582" width="20.6640625" style="3" customWidth="1"/>
    <col min="2583" max="2816" width="11.5" style="3"/>
    <col min="2817" max="2817" width="21.33203125" style="3" customWidth="1"/>
    <col min="2818" max="2836" width="7.5" style="3" customWidth="1"/>
    <col min="2837" max="2837" width="9.33203125" style="3" customWidth="1"/>
    <col min="2838" max="2838" width="20.6640625" style="3" customWidth="1"/>
    <col min="2839" max="3072" width="11.5" style="3"/>
    <col min="3073" max="3073" width="21.33203125" style="3" customWidth="1"/>
    <col min="3074" max="3092" width="7.5" style="3" customWidth="1"/>
    <col min="3093" max="3093" width="9.33203125" style="3" customWidth="1"/>
    <col min="3094" max="3094" width="20.6640625" style="3" customWidth="1"/>
    <col min="3095" max="3328" width="11.5" style="3"/>
    <col min="3329" max="3329" width="21.33203125" style="3" customWidth="1"/>
    <col min="3330" max="3348" width="7.5" style="3" customWidth="1"/>
    <col min="3349" max="3349" width="9.33203125" style="3" customWidth="1"/>
    <col min="3350" max="3350" width="20.6640625" style="3" customWidth="1"/>
    <col min="3351" max="3584" width="11.5" style="3"/>
    <col min="3585" max="3585" width="21.33203125" style="3" customWidth="1"/>
    <col min="3586" max="3604" width="7.5" style="3" customWidth="1"/>
    <col min="3605" max="3605" width="9.33203125" style="3" customWidth="1"/>
    <col min="3606" max="3606" width="20.6640625" style="3" customWidth="1"/>
    <col min="3607" max="3840" width="11.5" style="3"/>
    <col min="3841" max="3841" width="21.33203125" style="3" customWidth="1"/>
    <col min="3842" max="3860" width="7.5" style="3" customWidth="1"/>
    <col min="3861" max="3861" width="9.33203125" style="3" customWidth="1"/>
    <col min="3862" max="3862" width="20.6640625" style="3" customWidth="1"/>
    <col min="3863" max="4096" width="11.5" style="3"/>
    <col min="4097" max="4097" width="21.33203125" style="3" customWidth="1"/>
    <col min="4098" max="4116" width="7.5" style="3" customWidth="1"/>
    <col min="4117" max="4117" width="9.33203125" style="3" customWidth="1"/>
    <col min="4118" max="4118" width="20.6640625" style="3" customWidth="1"/>
    <col min="4119" max="4352" width="11.5" style="3"/>
    <col min="4353" max="4353" width="21.33203125" style="3" customWidth="1"/>
    <col min="4354" max="4372" width="7.5" style="3" customWidth="1"/>
    <col min="4373" max="4373" width="9.33203125" style="3" customWidth="1"/>
    <col min="4374" max="4374" width="20.6640625" style="3" customWidth="1"/>
    <col min="4375" max="4608" width="11.5" style="3"/>
    <col min="4609" max="4609" width="21.33203125" style="3" customWidth="1"/>
    <col min="4610" max="4628" width="7.5" style="3" customWidth="1"/>
    <col min="4629" max="4629" width="9.33203125" style="3" customWidth="1"/>
    <col min="4630" max="4630" width="20.6640625" style="3" customWidth="1"/>
    <col min="4631" max="4864" width="11.5" style="3"/>
    <col min="4865" max="4865" width="21.33203125" style="3" customWidth="1"/>
    <col min="4866" max="4884" width="7.5" style="3" customWidth="1"/>
    <col min="4885" max="4885" width="9.33203125" style="3" customWidth="1"/>
    <col min="4886" max="4886" width="20.6640625" style="3" customWidth="1"/>
    <col min="4887" max="5120" width="11.5" style="3"/>
    <col min="5121" max="5121" width="21.33203125" style="3" customWidth="1"/>
    <col min="5122" max="5140" width="7.5" style="3" customWidth="1"/>
    <col min="5141" max="5141" width="9.33203125" style="3" customWidth="1"/>
    <col min="5142" max="5142" width="20.6640625" style="3" customWidth="1"/>
    <col min="5143" max="5376" width="11.5" style="3"/>
    <col min="5377" max="5377" width="21.33203125" style="3" customWidth="1"/>
    <col min="5378" max="5396" width="7.5" style="3" customWidth="1"/>
    <col min="5397" max="5397" width="9.33203125" style="3" customWidth="1"/>
    <col min="5398" max="5398" width="20.6640625" style="3" customWidth="1"/>
    <col min="5399" max="5632" width="11.5" style="3"/>
    <col min="5633" max="5633" width="21.33203125" style="3" customWidth="1"/>
    <col min="5634" max="5652" width="7.5" style="3" customWidth="1"/>
    <col min="5653" max="5653" width="9.33203125" style="3" customWidth="1"/>
    <col min="5654" max="5654" width="20.6640625" style="3" customWidth="1"/>
    <col min="5655" max="5888" width="11.5" style="3"/>
    <col min="5889" max="5889" width="21.33203125" style="3" customWidth="1"/>
    <col min="5890" max="5908" width="7.5" style="3" customWidth="1"/>
    <col min="5909" max="5909" width="9.33203125" style="3" customWidth="1"/>
    <col min="5910" max="5910" width="20.6640625" style="3" customWidth="1"/>
    <col min="5911" max="6144" width="11.5" style="3"/>
    <col min="6145" max="6145" width="21.33203125" style="3" customWidth="1"/>
    <col min="6146" max="6164" width="7.5" style="3" customWidth="1"/>
    <col min="6165" max="6165" width="9.33203125" style="3" customWidth="1"/>
    <col min="6166" max="6166" width="20.6640625" style="3" customWidth="1"/>
    <col min="6167" max="6400" width="11.5" style="3"/>
    <col min="6401" max="6401" width="21.33203125" style="3" customWidth="1"/>
    <col min="6402" max="6420" width="7.5" style="3" customWidth="1"/>
    <col min="6421" max="6421" width="9.33203125" style="3" customWidth="1"/>
    <col min="6422" max="6422" width="20.6640625" style="3" customWidth="1"/>
    <col min="6423" max="6656" width="11.5" style="3"/>
    <col min="6657" max="6657" width="21.33203125" style="3" customWidth="1"/>
    <col min="6658" max="6676" width="7.5" style="3" customWidth="1"/>
    <col min="6677" max="6677" width="9.33203125" style="3" customWidth="1"/>
    <col min="6678" max="6678" width="20.6640625" style="3" customWidth="1"/>
    <col min="6679" max="6912" width="11.5" style="3"/>
    <col min="6913" max="6913" width="21.33203125" style="3" customWidth="1"/>
    <col min="6914" max="6932" width="7.5" style="3" customWidth="1"/>
    <col min="6933" max="6933" width="9.33203125" style="3" customWidth="1"/>
    <col min="6934" max="6934" width="20.6640625" style="3" customWidth="1"/>
    <col min="6935" max="7168" width="11.5" style="3"/>
    <col min="7169" max="7169" width="21.33203125" style="3" customWidth="1"/>
    <col min="7170" max="7188" width="7.5" style="3" customWidth="1"/>
    <col min="7189" max="7189" width="9.33203125" style="3" customWidth="1"/>
    <col min="7190" max="7190" width="20.6640625" style="3" customWidth="1"/>
    <col min="7191" max="7424" width="11.5" style="3"/>
    <col min="7425" max="7425" width="21.33203125" style="3" customWidth="1"/>
    <col min="7426" max="7444" width="7.5" style="3" customWidth="1"/>
    <col min="7445" max="7445" width="9.33203125" style="3" customWidth="1"/>
    <col min="7446" max="7446" width="20.6640625" style="3" customWidth="1"/>
    <col min="7447" max="7680" width="11.5" style="3"/>
    <col min="7681" max="7681" width="21.33203125" style="3" customWidth="1"/>
    <col min="7682" max="7700" width="7.5" style="3" customWidth="1"/>
    <col min="7701" max="7701" width="9.33203125" style="3" customWidth="1"/>
    <col min="7702" max="7702" width="20.6640625" style="3" customWidth="1"/>
    <col min="7703" max="7936" width="11.5" style="3"/>
    <col min="7937" max="7937" width="21.33203125" style="3" customWidth="1"/>
    <col min="7938" max="7956" width="7.5" style="3" customWidth="1"/>
    <col min="7957" max="7957" width="9.33203125" style="3" customWidth="1"/>
    <col min="7958" max="7958" width="20.6640625" style="3" customWidth="1"/>
    <col min="7959" max="8192" width="11.5" style="3"/>
    <col min="8193" max="8193" width="21.33203125" style="3" customWidth="1"/>
    <col min="8194" max="8212" width="7.5" style="3" customWidth="1"/>
    <col min="8213" max="8213" width="9.33203125" style="3" customWidth="1"/>
    <col min="8214" max="8214" width="20.6640625" style="3" customWidth="1"/>
    <col min="8215" max="8448" width="11.5" style="3"/>
    <col min="8449" max="8449" width="21.33203125" style="3" customWidth="1"/>
    <col min="8450" max="8468" width="7.5" style="3" customWidth="1"/>
    <col min="8469" max="8469" width="9.33203125" style="3" customWidth="1"/>
    <col min="8470" max="8470" width="20.6640625" style="3" customWidth="1"/>
    <col min="8471" max="8704" width="11.5" style="3"/>
    <col min="8705" max="8705" width="21.33203125" style="3" customWidth="1"/>
    <col min="8706" max="8724" width="7.5" style="3" customWidth="1"/>
    <col min="8725" max="8725" width="9.33203125" style="3" customWidth="1"/>
    <col min="8726" max="8726" width="20.6640625" style="3" customWidth="1"/>
    <col min="8727" max="8960" width="11.5" style="3"/>
    <col min="8961" max="8961" width="21.33203125" style="3" customWidth="1"/>
    <col min="8962" max="8980" width="7.5" style="3" customWidth="1"/>
    <col min="8981" max="8981" width="9.33203125" style="3" customWidth="1"/>
    <col min="8982" max="8982" width="20.6640625" style="3" customWidth="1"/>
    <col min="8983" max="9216" width="11.5" style="3"/>
    <col min="9217" max="9217" width="21.33203125" style="3" customWidth="1"/>
    <col min="9218" max="9236" width="7.5" style="3" customWidth="1"/>
    <col min="9237" max="9237" width="9.33203125" style="3" customWidth="1"/>
    <col min="9238" max="9238" width="20.6640625" style="3" customWidth="1"/>
    <col min="9239" max="9472" width="11.5" style="3"/>
    <col min="9473" max="9473" width="21.33203125" style="3" customWidth="1"/>
    <col min="9474" max="9492" width="7.5" style="3" customWidth="1"/>
    <col min="9493" max="9493" width="9.33203125" style="3" customWidth="1"/>
    <col min="9494" max="9494" width="20.6640625" style="3" customWidth="1"/>
    <col min="9495" max="9728" width="11.5" style="3"/>
    <col min="9729" max="9729" width="21.33203125" style="3" customWidth="1"/>
    <col min="9730" max="9748" width="7.5" style="3" customWidth="1"/>
    <col min="9749" max="9749" width="9.33203125" style="3" customWidth="1"/>
    <col min="9750" max="9750" width="20.6640625" style="3" customWidth="1"/>
    <col min="9751" max="9984" width="11.5" style="3"/>
    <col min="9985" max="9985" width="21.33203125" style="3" customWidth="1"/>
    <col min="9986" max="10004" width="7.5" style="3" customWidth="1"/>
    <col min="10005" max="10005" width="9.33203125" style="3" customWidth="1"/>
    <col min="10006" max="10006" width="20.6640625" style="3" customWidth="1"/>
    <col min="10007" max="10240" width="11.5" style="3"/>
    <col min="10241" max="10241" width="21.33203125" style="3" customWidth="1"/>
    <col min="10242" max="10260" width="7.5" style="3" customWidth="1"/>
    <col min="10261" max="10261" width="9.33203125" style="3" customWidth="1"/>
    <col min="10262" max="10262" width="20.6640625" style="3" customWidth="1"/>
    <col min="10263" max="10496" width="11.5" style="3"/>
    <col min="10497" max="10497" width="21.33203125" style="3" customWidth="1"/>
    <col min="10498" max="10516" width="7.5" style="3" customWidth="1"/>
    <col min="10517" max="10517" width="9.33203125" style="3" customWidth="1"/>
    <col min="10518" max="10518" width="20.6640625" style="3" customWidth="1"/>
    <col min="10519" max="10752" width="11.5" style="3"/>
    <col min="10753" max="10753" width="21.33203125" style="3" customWidth="1"/>
    <col min="10754" max="10772" width="7.5" style="3" customWidth="1"/>
    <col min="10773" max="10773" width="9.33203125" style="3" customWidth="1"/>
    <col min="10774" max="10774" width="20.6640625" style="3" customWidth="1"/>
    <col min="10775" max="11008" width="11.5" style="3"/>
    <col min="11009" max="11009" width="21.33203125" style="3" customWidth="1"/>
    <col min="11010" max="11028" width="7.5" style="3" customWidth="1"/>
    <col min="11029" max="11029" width="9.33203125" style="3" customWidth="1"/>
    <col min="11030" max="11030" width="20.6640625" style="3" customWidth="1"/>
    <col min="11031" max="11264" width="11.5" style="3"/>
    <col min="11265" max="11265" width="21.33203125" style="3" customWidth="1"/>
    <col min="11266" max="11284" width="7.5" style="3" customWidth="1"/>
    <col min="11285" max="11285" width="9.33203125" style="3" customWidth="1"/>
    <col min="11286" max="11286" width="20.6640625" style="3" customWidth="1"/>
    <col min="11287" max="11520" width="11.5" style="3"/>
    <col min="11521" max="11521" width="21.33203125" style="3" customWidth="1"/>
    <col min="11522" max="11540" width="7.5" style="3" customWidth="1"/>
    <col min="11541" max="11541" width="9.33203125" style="3" customWidth="1"/>
    <col min="11542" max="11542" width="20.6640625" style="3" customWidth="1"/>
    <col min="11543" max="11776" width="11.5" style="3"/>
    <col min="11777" max="11777" width="21.33203125" style="3" customWidth="1"/>
    <col min="11778" max="11796" width="7.5" style="3" customWidth="1"/>
    <col min="11797" max="11797" width="9.33203125" style="3" customWidth="1"/>
    <col min="11798" max="11798" width="20.6640625" style="3" customWidth="1"/>
    <col min="11799" max="12032" width="11.5" style="3"/>
    <col min="12033" max="12033" width="21.33203125" style="3" customWidth="1"/>
    <col min="12034" max="12052" width="7.5" style="3" customWidth="1"/>
    <col min="12053" max="12053" width="9.33203125" style="3" customWidth="1"/>
    <col min="12054" max="12054" width="20.6640625" style="3" customWidth="1"/>
    <col min="12055" max="12288" width="11.5" style="3"/>
    <col min="12289" max="12289" width="21.33203125" style="3" customWidth="1"/>
    <col min="12290" max="12308" width="7.5" style="3" customWidth="1"/>
    <col min="12309" max="12309" width="9.33203125" style="3" customWidth="1"/>
    <col min="12310" max="12310" width="20.6640625" style="3" customWidth="1"/>
    <col min="12311" max="12544" width="11.5" style="3"/>
    <col min="12545" max="12545" width="21.33203125" style="3" customWidth="1"/>
    <col min="12546" max="12564" width="7.5" style="3" customWidth="1"/>
    <col min="12565" max="12565" width="9.33203125" style="3" customWidth="1"/>
    <col min="12566" max="12566" width="20.6640625" style="3" customWidth="1"/>
    <col min="12567" max="12800" width="11.5" style="3"/>
    <col min="12801" max="12801" width="21.33203125" style="3" customWidth="1"/>
    <col min="12802" max="12820" width="7.5" style="3" customWidth="1"/>
    <col min="12821" max="12821" width="9.33203125" style="3" customWidth="1"/>
    <col min="12822" max="12822" width="20.6640625" style="3" customWidth="1"/>
    <col min="12823" max="13056" width="11.5" style="3"/>
    <col min="13057" max="13057" width="21.33203125" style="3" customWidth="1"/>
    <col min="13058" max="13076" width="7.5" style="3" customWidth="1"/>
    <col min="13077" max="13077" width="9.33203125" style="3" customWidth="1"/>
    <col min="13078" max="13078" width="20.6640625" style="3" customWidth="1"/>
    <col min="13079" max="13312" width="11.5" style="3"/>
    <col min="13313" max="13313" width="21.33203125" style="3" customWidth="1"/>
    <col min="13314" max="13332" width="7.5" style="3" customWidth="1"/>
    <col min="13333" max="13333" width="9.33203125" style="3" customWidth="1"/>
    <col min="13334" max="13334" width="20.6640625" style="3" customWidth="1"/>
    <col min="13335" max="13568" width="11.5" style="3"/>
    <col min="13569" max="13569" width="21.33203125" style="3" customWidth="1"/>
    <col min="13570" max="13588" width="7.5" style="3" customWidth="1"/>
    <col min="13589" max="13589" width="9.33203125" style="3" customWidth="1"/>
    <col min="13590" max="13590" width="20.6640625" style="3" customWidth="1"/>
    <col min="13591" max="13824" width="11.5" style="3"/>
    <col min="13825" max="13825" width="21.33203125" style="3" customWidth="1"/>
    <col min="13826" max="13844" width="7.5" style="3" customWidth="1"/>
    <col min="13845" max="13845" width="9.33203125" style="3" customWidth="1"/>
    <col min="13846" max="13846" width="20.6640625" style="3" customWidth="1"/>
    <col min="13847" max="14080" width="11.5" style="3"/>
    <col min="14081" max="14081" width="21.33203125" style="3" customWidth="1"/>
    <col min="14082" max="14100" width="7.5" style="3" customWidth="1"/>
    <col min="14101" max="14101" width="9.33203125" style="3" customWidth="1"/>
    <col min="14102" max="14102" width="20.6640625" style="3" customWidth="1"/>
    <col min="14103" max="14336" width="11.5" style="3"/>
    <col min="14337" max="14337" width="21.33203125" style="3" customWidth="1"/>
    <col min="14338" max="14356" width="7.5" style="3" customWidth="1"/>
    <col min="14357" max="14357" width="9.33203125" style="3" customWidth="1"/>
    <col min="14358" max="14358" width="20.6640625" style="3" customWidth="1"/>
    <col min="14359" max="14592" width="11.5" style="3"/>
    <col min="14593" max="14593" width="21.33203125" style="3" customWidth="1"/>
    <col min="14594" max="14612" width="7.5" style="3" customWidth="1"/>
    <col min="14613" max="14613" width="9.33203125" style="3" customWidth="1"/>
    <col min="14614" max="14614" width="20.6640625" style="3" customWidth="1"/>
    <col min="14615" max="14848" width="11.5" style="3"/>
    <col min="14849" max="14849" width="21.33203125" style="3" customWidth="1"/>
    <col min="14850" max="14868" width="7.5" style="3" customWidth="1"/>
    <col min="14869" max="14869" width="9.33203125" style="3" customWidth="1"/>
    <col min="14870" max="14870" width="20.6640625" style="3" customWidth="1"/>
    <col min="14871" max="15104" width="11.5" style="3"/>
    <col min="15105" max="15105" width="21.33203125" style="3" customWidth="1"/>
    <col min="15106" max="15124" width="7.5" style="3" customWidth="1"/>
    <col min="15125" max="15125" width="9.33203125" style="3" customWidth="1"/>
    <col min="15126" max="15126" width="20.6640625" style="3" customWidth="1"/>
    <col min="15127" max="15360" width="11.5" style="3"/>
    <col min="15361" max="15361" width="21.33203125" style="3" customWidth="1"/>
    <col min="15362" max="15380" width="7.5" style="3" customWidth="1"/>
    <col min="15381" max="15381" width="9.33203125" style="3" customWidth="1"/>
    <col min="15382" max="15382" width="20.6640625" style="3" customWidth="1"/>
    <col min="15383" max="15616" width="11.5" style="3"/>
    <col min="15617" max="15617" width="21.33203125" style="3" customWidth="1"/>
    <col min="15618" max="15636" width="7.5" style="3" customWidth="1"/>
    <col min="15637" max="15637" width="9.33203125" style="3" customWidth="1"/>
    <col min="15638" max="15638" width="20.6640625" style="3" customWidth="1"/>
    <col min="15639" max="15872" width="11.5" style="3"/>
    <col min="15873" max="15873" width="21.33203125" style="3" customWidth="1"/>
    <col min="15874" max="15892" width="7.5" style="3" customWidth="1"/>
    <col min="15893" max="15893" width="9.33203125" style="3" customWidth="1"/>
    <col min="15894" max="15894" width="20.6640625" style="3" customWidth="1"/>
    <col min="15895" max="16128" width="11.5" style="3"/>
    <col min="16129" max="16129" width="21.33203125" style="3" customWidth="1"/>
    <col min="16130" max="16148" width="7.5" style="3" customWidth="1"/>
    <col min="16149" max="16149" width="9.33203125" style="3" customWidth="1"/>
    <col min="16150" max="16150" width="20.6640625" style="3" customWidth="1"/>
    <col min="16151" max="16384" width="11.5" style="3"/>
  </cols>
  <sheetData>
    <row r="1" spans="1:22" ht="20.25" customHeight="1" x14ac:dyDescent="0.2">
      <c r="I1" s="23"/>
      <c r="J1" s="24" t="s">
        <v>48</v>
      </c>
      <c r="K1" s="23"/>
    </row>
    <row r="2" spans="1:22" ht="17.25" customHeight="1" thickBot="1" x14ac:dyDescent="0.2">
      <c r="V2" s="3"/>
    </row>
    <row r="3" spans="1:22" ht="38.25" customHeight="1" thickBot="1" x14ac:dyDescent="0.3">
      <c r="A3" s="141" t="s">
        <v>42</v>
      </c>
      <c r="B3" s="14" t="s">
        <v>9</v>
      </c>
      <c r="C3" s="11" t="s">
        <v>10</v>
      </c>
      <c r="D3" s="74" t="s">
        <v>4</v>
      </c>
      <c r="E3" s="16" t="s">
        <v>11</v>
      </c>
      <c r="F3" s="13" t="s">
        <v>12</v>
      </c>
      <c r="G3" s="107" t="s">
        <v>4</v>
      </c>
      <c r="H3" s="14" t="s">
        <v>13</v>
      </c>
      <c r="I3" s="11" t="s">
        <v>14</v>
      </c>
      <c r="J3" s="15" t="s">
        <v>4</v>
      </c>
      <c r="K3" s="121" t="s">
        <v>15</v>
      </c>
      <c r="L3" s="121" t="s">
        <v>16</v>
      </c>
      <c r="M3" s="14" t="s">
        <v>17</v>
      </c>
      <c r="N3" s="11" t="s">
        <v>18</v>
      </c>
      <c r="O3" s="74" t="s">
        <v>4</v>
      </c>
      <c r="P3" s="16" t="s">
        <v>19</v>
      </c>
      <c r="Q3" s="352" t="s">
        <v>20</v>
      </c>
      <c r="R3" s="115" t="s">
        <v>21</v>
      </c>
      <c r="S3" s="11" t="s">
        <v>22</v>
      </c>
      <c r="T3" s="15" t="s">
        <v>4</v>
      </c>
      <c r="U3" s="20" t="s">
        <v>25</v>
      </c>
      <c r="V3" s="3"/>
    </row>
    <row r="4" spans="1:22" ht="25.5" customHeight="1" thickBot="1" x14ac:dyDescent="0.2">
      <c r="A4" s="70" t="s">
        <v>23</v>
      </c>
      <c r="B4" s="99">
        <v>21</v>
      </c>
      <c r="C4" s="100">
        <v>21</v>
      </c>
      <c r="D4" s="347">
        <f>SUM(B4:C4)</f>
        <v>42</v>
      </c>
      <c r="E4" s="101">
        <v>18</v>
      </c>
      <c r="F4" s="102">
        <v>21</v>
      </c>
      <c r="G4" s="351">
        <f t="shared" ref="G4" si="0">SUM(E4:F4)</f>
        <v>39</v>
      </c>
      <c r="H4" s="99">
        <v>18</v>
      </c>
      <c r="I4" s="100">
        <v>18</v>
      </c>
      <c r="J4" s="98">
        <f>SUM(H4:I4)</f>
        <v>36</v>
      </c>
      <c r="K4" s="105">
        <v>21</v>
      </c>
      <c r="L4" s="104">
        <v>21</v>
      </c>
      <c r="M4" s="99">
        <v>21</v>
      </c>
      <c r="N4" s="100">
        <v>21</v>
      </c>
      <c r="O4" s="347">
        <f>SUM(M4:N4)</f>
        <v>42</v>
      </c>
      <c r="P4" s="101">
        <v>15</v>
      </c>
      <c r="Q4" s="103">
        <v>15</v>
      </c>
      <c r="R4" s="344">
        <v>18</v>
      </c>
      <c r="S4" s="100">
        <v>18</v>
      </c>
      <c r="T4" s="98">
        <f>SUM(R4:S4)</f>
        <v>36</v>
      </c>
      <c r="U4" s="105">
        <f>SUM(B4,C4,E4,F4,H4,I4,K4,L4,M4,N4,P4,Q4,R4,S4)</f>
        <v>267</v>
      </c>
      <c r="V4" s="3"/>
    </row>
    <row r="5" spans="1:22" ht="25.5" customHeight="1" thickTop="1" x14ac:dyDescent="0.25">
      <c r="A5" s="68" t="s">
        <v>26</v>
      </c>
      <c r="B5" s="6">
        <v>0</v>
      </c>
      <c r="C5" s="2">
        <v>0</v>
      </c>
      <c r="D5" s="76">
        <f>B5+C5</f>
        <v>0</v>
      </c>
      <c r="E5" s="10">
        <v>0</v>
      </c>
      <c r="F5" s="1">
        <v>0</v>
      </c>
      <c r="G5" s="109">
        <f>SUM(E5:F5)</f>
        <v>0</v>
      </c>
      <c r="H5" s="6">
        <v>3</v>
      </c>
      <c r="I5" s="2">
        <v>4</v>
      </c>
      <c r="J5" s="32">
        <f>H5+I5</f>
        <v>7</v>
      </c>
      <c r="K5" s="122">
        <v>0</v>
      </c>
      <c r="L5" s="122">
        <v>1</v>
      </c>
      <c r="M5" s="26">
        <v>0</v>
      </c>
      <c r="N5" s="27">
        <v>1</v>
      </c>
      <c r="O5" s="75">
        <v>0</v>
      </c>
      <c r="P5" s="10">
        <v>4</v>
      </c>
      <c r="Q5" s="348">
        <v>0</v>
      </c>
      <c r="R5" s="116">
        <v>14</v>
      </c>
      <c r="S5" s="27">
        <v>17</v>
      </c>
      <c r="T5" s="28">
        <f>R5+S5</f>
        <v>31</v>
      </c>
      <c r="U5" s="31">
        <f>SUM(B5,C5,E5,F5,H5,I5,K5,L5,M5,N5,P5,Q5,R5,S5)</f>
        <v>44</v>
      </c>
      <c r="V5" s="3"/>
    </row>
    <row r="6" spans="1:22" ht="25.5" customHeight="1" x14ac:dyDescent="0.15">
      <c r="A6" s="21" t="s">
        <v>0</v>
      </c>
      <c r="B6" s="6">
        <v>1</v>
      </c>
      <c r="C6" s="2">
        <v>1</v>
      </c>
      <c r="D6" s="76">
        <f>B6+C6</f>
        <v>2</v>
      </c>
      <c r="E6" s="10">
        <v>2</v>
      </c>
      <c r="F6" s="1">
        <v>0</v>
      </c>
      <c r="G6" s="109">
        <f>SUM(E6:F6)</f>
        <v>2</v>
      </c>
      <c r="H6" s="6">
        <v>0</v>
      </c>
      <c r="I6" s="2">
        <v>0</v>
      </c>
      <c r="J6" s="32">
        <f>H6+I6</f>
        <v>0</v>
      </c>
      <c r="K6" s="123">
        <v>0</v>
      </c>
      <c r="L6" s="123">
        <v>0</v>
      </c>
      <c r="M6" s="6">
        <v>1</v>
      </c>
      <c r="N6" s="2">
        <v>0</v>
      </c>
      <c r="O6" s="76">
        <f>M6+N6</f>
        <v>1</v>
      </c>
      <c r="P6" s="10">
        <v>0</v>
      </c>
      <c r="Q6" s="348">
        <v>0</v>
      </c>
      <c r="R6" s="117">
        <v>0</v>
      </c>
      <c r="S6" s="2">
        <v>0</v>
      </c>
      <c r="T6" s="32">
        <f>R6+S6</f>
        <v>0</v>
      </c>
      <c r="U6" s="34">
        <f>SUM(B6,C6,E6,F6,H6,I6,K6,L6,M6,N6,P6,Q6,R6,S6)</f>
        <v>5</v>
      </c>
      <c r="V6" s="3"/>
    </row>
    <row r="7" spans="1:22" ht="25.5" customHeight="1" thickBot="1" x14ac:dyDescent="0.2">
      <c r="A7" s="35" t="s">
        <v>7</v>
      </c>
      <c r="B7" s="36">
        <f>SUM(B5:B6)</f>
        <v>1</v>
      </c>
      <c r="C7" s="37">
        <f>SUM(C5:C6)</f>
        <v>1</v>
      </c>
      <c r="D7" s="77">
        <f>SUM(D5:D6)</f>
        <v>2</v>
      </c>
      <c r="E7" s="39"/>
      <c r="F7" s="40"/>
      <c r="G7" s="110">
        <f>SUM(E7:F7)</f>
        <v>0</v>
      </c>
      <c r="H7" s="42">
        <f>SUM(H5:H6)</f>
        <v>3</v>
      </c>
      <c r="I7" s="43">
        <f>SUM(I5:I6)</f>
        <v>4</v>
      </c>
      <c r="J7" s="38">
        <f t="shared" ref="J7:J12" si="1">H7+I7</f>
        <v>7</v>
      </c>
      <c r="K7" s="124">
        <f>SUM(K5:K6)</f>
        <v>0</v>
      </c>
      <c r="L7" s="124">
        <f>SUM(L5:L6)</f>
        <v>1</v>
      </c>
      <c r="M7" s="42">
        <f>SUM(M5:M6)</f>
        <v>1</v>
      </c>
      <c r="N7" s="43">
        <f>SUM(N5:N6)</f>
        <v>1</v>
      </c>
      <c r="O7" s="77">
        <f t="shared" ref="O7:U7" si="2">SUM(O5:O6)</f>
        <v>1</v>
      </c>
      <c r="P7" s="39">
        <f>SUM(P5:P6)</f>
        <v>4</v>
      </c>
      <c r="Q7" s="41">
        <f>SUM(Q5:Q6)</f>
        <v>0</v>
      </c>
      <c r="R7" s="118">
        <f>SUM(R5:R6)</f>
        <v>14</v>
      </c>
      <c r="S7" s="43">
        <f>SUM(S5:S6)</f>
        <v>17</v>
      </c>
      <c r="T7" s="38">
        <f t="shared" si="2"/>
        <v>31</v>
      </c>
      <c r="U7" s="44">
        <f t="shared" si="2"/>
        <v>49</v>
      </c>
      <c r="V7" s="3"/>
    </row>
    <row r="8" spans="1:22" ht="25.5" customHeight="1" thickTop="1" x14ac:dyDescent="0.25">
      <c r="A8" s="68" t="s">
        <v>27</v>
      </c>
      <c r="B8" s="26">
        <v>1</v>
      </c>
      <c r="C8" s="27">
        <v>2</v>
      </c>
      <c r="D8" s="75">
        <f t="shared" ref="D8:D9" si="3">B8+C8</f>
        <v>3</v>
      </c>
      <c r="E8" s="29">
        <v>2</v>
      </c>
      <c r="F8" s="30">
        <v>0</v>
      </c>
      <c r="G8" s="108">
        <f>SUM(E8:F8)</f>
        <v>2</v>
      </c>
      <c r="H8" s="26">
        <v>3</v>
      </c>
      <c r="I8" s="27">
        <v>2</v>
      </c>
      <c r="J8" s="28">
        <f t="shared" si="1"/>
        <v>5</v>
      </c>
      <c r="K8" s="122">
        <v>1</v>
      </c>
      <c r="L8" s="122">
        <v>1</v>
      </c>
      <c r="M8" s="26">
        <v>0</v>
      </c>
      <c r="N8" s="27">
        <v>0</v>
      </c>
      <c r="O8" s="75">
        <f t="shared" ref="O8:O12" si="4">M8+N8</f>
        <v>0</v>
      </c>
      <c r="P8" s="29">
        <v>1</v>
      </c>
      <c r="Q8" s="350">
        <v>0</v>
      </c>
      <c r="R8" s="116">
        <v>14</v>
      </c>
      <c r="S8" s="27">
        <v>18</v>
      </c>
      <c r="T8" s="28">
        <f t="shared" ref="T8:T12" si="5">R8+S8</f>
        <v>32</v>
      </c>
      <c r="U8" s="31">
        <f>SUM(B8,C8,E8,F8,H8,I8,K8,L8,M8,N8,P8,Q8,R8,S8)</f>
        <v>45</v>
      </c>
      <c r="V8" s="3"/>
    </row>
    <row r="9" spans="1:22" ht="25.5" customHeight="1" x14ac:dyDescent="0.15">
      <c r="A9" s="22" t="s">
        <v>5</v>
      </c>
      <c r="B9" s="6">
        <v>0</v>
      </c>
      <c r="C9" s="2">
        <v>0</v>
      </c>
      <c r="D9" s="76">
        <f t="shared" si="3"/>
        <v>0</v>
      </c>
      <c r="E9" s="10">
        <v>0</v>
      </c>
      <c r="F9" s="1">
        <v>0</v>
      </c>
      <c r="G9" s="109">
        <f>SUM(E9:F9)</f>
        <v>0</v>
      </c>
      <c r="H9" s="6">
        <v>3</v>
      </c>
      <c r="I9" s="2">
        <v>2</v>
      </c>
      <c r="J9" s="32">
        <f t="shared" si="1"/>
        <v>5</v>
      </c>
      <c r="K9" s="123">
        <v>0</v>
      </c>
      <c r="L9" s="123">
        <v>0</v>
      </c>
      <c r="M9" s="6">
        <v>0</v>
      </c>
      <c r="N9" s="2">
        <v>0</v>
      </c>
      <c r="O9" s="76">
        <f t="shared" si="4"/>
        <v>0</v>
      </c>
      <c r="P9" s="10">
        <v>0</v>
      </c>
      <c r="Q9" s="348">
        <v>0</v>
      </c>
      <c r="R9" s="117">
        <v>0</v>
      </c>
      <c r="S9" s="2">
        <v>0</v>
      </c>
      <c r="T9" s="32">
        <f t="shared" si="5"/>
        <v>0</v>
      </c>
      <c r="U9" s="34">
        <f>SUM(B9,C9,E9,F9,H9,I9,K9,L9,M9,N9,P9,Q9,R9,S9)</f>
        <v>5</v>
      </c>
      <c r="V9" s="3"/>
    </row>
    <row r="10" spans="1:22" ht="25.5" customHeight="1" x14ac:dyDescent="0.15">
      <c r="A10" s="69" t="s">
        <v>1</v>
      </c>
      <c r="B10" s="6">
        <v>0</v>
      </c>
      <c r="C10" s="2">
        <v>0</v>
      </c>
      <c r="D10" s="76">
        <v>0</v>
      </c>
      <c r="E10" s="10">
        <v>0</v>
      </c>
      <c r="F10" s="1">
        <v>0</v>
      </c>
      <c r="G10" s="109">
        <v>0</v>
      </c>
      <c r="H10" s="6">
        <v>0</v>
      </c>
      <c r="I10" s="2">
        <v>0</v>
      </c>
      <c r="J10" s="32">
        <f t="shared" si="1"/>
        <v>0</v>
      </c>
      <c r="K10" s="123">
        <v>0</v>
      </c>
      <c r="L10" s="123">
        <v>0</v>
      </c>
      <c r="M10" s="6">
        <v>0</v>
      </c>
      <c r="N10" s="2">
        <v>0</v>
      </c>
      <c r="O10" s="76">
        <f>SUM(M10:N10)</f>
        <v>0</v>
      </c>
      <c r="P10" s="10">
        <v>0</v>
      </c>
      <c r="Q10" s="348">
        <v>0</v>
      </c>
      <c r="R10" s="117">
        <v>0</v>
      </c>
      <c r="S10" s="2">
        <v>0</v>
      </c>
      <c r="T10" s="32">
        <f t="shared" si="5"/>
        <v>0</v>
      </c>
      <c r="U10" s="34">
        <f>SUM(B10,C10,E10,F10,H10,I10,K10,L10,M10,N10,P10,Q10,R10,S10)</f>
        <v>0</v>
      </c>
      <c r="V10" s="3"/>
    </row>
    <row r="11" spans="1:22" ht="25.5" customHeight="1" x14ac:dyDescent="0.15">
      <c r="A11" s="21" t="s">
        <v>6</v>
      </c>
      <c r="B11" s="72">
        <f t="shared" ref="B11:U11" si="6">SUM(B8+B9)</f>
        <v>1</v>
      </c>
      <c r="C11" s="45">
        <f t="shared" si="6"/>
        <v>2</v>
      </c>
      <c r="D11" s="78">
        <f t="shared" si="6"/>
        <v>3</v>
      </c>
      <c r="E11" s="95">
        <f t="shared" si="6"/>
        <v>2</v>
      </c>
      <c r="F11" s="46">
        <f t="shared" si="6"/>
        <v>0</v>
      </c>
      <c r="G11" s="109">
        <f t="shared" si="6"/>
        <v>2</v>
      </c>
      <c r="H11" s="72">
        <f t="shared" si="6"/>
        <v>6</v>
      </c>
      <c r="I11" s="45">
        <f t="shared" si="6"/>
        <v>4</v>
      </c>
      <c r="J11" s="73">
        <f t="shared" si="6"/>
        <v>10</v>
      </c>
      <c r="K11" s="139">
        <f t="shared" si="6"/>
        <v>1</v>
      </c>
      <c r="L11" s="33">
        <f t="shared" si="6"/>
        <v>1</v>
      </c>
      <c r="M11" s="346">
        <f t="shared" si="6"/>
        <v>0</v>
      </c>
      <c r="N11" s="73">
        <f t="shared" si="6"/>
        <v>0</v>
      </c>
      <c r="O11" s="78">
        <f t="shared" si="6"/>
        <v>0</v>
      </c>
      <c r="P11" s="95">
        <f t="shared" si="6"/>
        <v>1</v>
      </c>
      <c r="Q11" s="33">
        <f t="shared" si="6"/>
        <v>0</v>
      </c>
      <c r="R11" s="345">
        <f t="shared" si="6"/>
        <v>14</v>
      </c>
      <c r="S11" s="73">
        <f t="shared" si="6"/>
        <v>18</v>
      </c>
      <c r="T11" s="73">
        <f t="shared" si="6"/>
        <v>32</v>
      </c>
      <c r="U11" s="94">
        <f t="shared" si="6"/>
        <v>50</v>
      </c>
      <c r="V11" s="3"/>
    </row>
    <row r="12" spans="1:22" ht="25.5" customHeight="1" x14ac:dyDescent="0.15">
      <c r="A12" s="21" t="s">
        <v>8</v>
      </c>
      <c r="B12" s="6">
        <v>459</v>
      </c>
      <c r="C12" s="2">
        <v>472</v>
      </c>
      <c r="D12" s="76">
        <f>SUM(B12:C12)</f>
        <v>931</v>
      </c>
      <c r="E12" s="10">
        <v>488</v>
      </c>
      <c r="F12" s="1">
        <v>560</v>
      </c>
      <c r="G12" s="109">
        <f>SUM(E12:F12)</f>
        <v>1048</v>
      </c>
      <c r="H12" s="6">
        <v>473</v>
      </c>
      <c r="I12" s="2">
        <v>494</v>
      </c>
      <c r="J12" s="32">
        <f t="shared" si="1"/>
        <v>967</v>
      </c>
      <c r="K12" s="123">
        <v>527</v>
      </c>
      <c r="L12" s="123">
        <v>505</v>
      </c>
      <c r="M12" s="6">
        <v>510</v>
      </c>
      <c r="N12" s="2">
        <v>556</v>
      </c>
      <c r="O12" s="76">
        <f t="shared" si="4"/>
        <v>1066</v>
      </c>
      <c r="P12" s="10">
        <v>331</v>
      </c>
      <c r="Q12" s="348">
        <v>392</v>
      </c>
      <c r="R12" s="117">
        <v>459</v>
      </c>
      <c r="S12" s="2">
        <v>457</v>
      </c>
      <c r="T12" s="32">
        <f t="shared" si="5"/>
        <v>916</v>
      </c>
      <c r="U12" s="34">
        <f>SUM(B12,C12,E12,F12,H12,I12,K12,L12,M12,N12,P12,Q12,R12,S12)</f>
        <v>6683</v>
      </c>
      <c r="V12" s="3"/>
    </row>
    <row r="13" spans="1:22" ht="42.75" customHeight="1" x14ac:dyDescent="0.15">
      <c r="A13" s="21" t="s">
        <v>28</v>
      </c>
      <c r="B13" s="47">
        <f>B12/28</f>
        <v>16.392857142857142</v>
      </c>
      <c r="C13" s="48">
        <f>C12/28</f>
        <v>16.857142857142858</v>
      </c>
      <c r="D13" s="79">
        <f>D12/28</f>
        <v>33.25</v>
      </c>
      <c r="E13" s="50">
        <f t="shared" ref="E13:U13" si="7">E12/28</f>
        <v>17.428571428571427</v>
      </c>
      <c r="F13" s="51">
        <f t="shared" si="7"/>
        <v>20</v>
      </c>
      <c r="G13" s="111">
        <f t="shared" si="7"/>
        <v>37.428571428571431</v>
      </c>
      <c r="H13" s="47">
        <f t="shared" si="7"/>
        <v>16.892857142857142</v>
      </c>
      <c r="I13" s="48">
        <f t="shared" si="7"/>
        <v>17.642857142857142</v>
      </c>
      <c r="J13" s="49">
        <f t="shared" si="7"/>
        <v>34.535714285714285</v>
      </c>
      <c r="K13" s="125">
        <f t="shared" si="7"/>
        <v>18.821428571428573</v>
      </c>
      <c r="L13" s="125">
        <f t="shared" si="7"/>
        <v>18.035714285714285</v>
      </c>
      <c r="M13" s="47">
        <f t="shared" si="7"/>
        <v>18.214285714285715</v>
      </c>
      <c r="N13" s="48">
        <f t="shared" si="7"/>
        <v>19.857142857142858</v>
      </c>
      <c r="O13" s="79">
        <f t="shared" si="7"/>
        <v>38.071428571428569</v>
      </c>
      <c r="P13" s="50">
        <f t="shared" si="7"/>
        <v>11.821428571428571</v>
      </c>
      <c r="Q13" s="52">
        <f t="shared" si="7"/>
        <v>14</v>
      </c>
      <c r="R13" s="119">
        <f t="shared" si="7"/>
        <v>16.392857142857142</v>
      </c>
      <c r="S13" s="48">
        <f t="shared" si="7"/>
        <v>16.321428571428573</v>
      </c>
      <c r="T13" s="49">
        <f t="shared" si="7"/>
        <v>32.714285714285715</v>
      </c>
      <c r="U13" s="53">
        <f t="shared" si="7"/>
        <v>238.67857142857142</v>
      </c>
      <c r="V13" s="3"/>
    </row>
    <row r="14" spans="1:22" ht="34.5" customHeight="1" x14ac:dyDescent="0.15">
      <c r="A14" s="21" t="s">
        <v>24</v>
      </c>
      <c r="B14" s="54">
        <f t="shared" ref="B14:U14" si="8">(B12*100)/(B4*28)</f>
        <v>78.061224489795919</v>
      </c>
      <c r="C14" s="55">
        <f t="shared" si="8"/>
        <v>80.27210884353741</v>
      </c>
      <c r="D14" s="80">
        <f t="shared" si="8"/>
        <v>79.166666666666671</v>
      </c>
      <c r="E14" s="86">
        <f t="shared" si="8"/>
        <v>96.825396825396822</v>
      </c>
      <c r="F14" s="64">
        <f t="shared" si="8"/>
        <v>95.238095238095241</v>
      </c>
      <c r="G14" s="137">
        <f t="shared" si="8"/>
        <v>95.970695970695971</v>
      </c>
      <c r="H14" s="54">
        <f t="shared" si="8"/>
        <v>93.849206349206355</v>
      </c>
      <c r="I14" s="55">
        <f t="shared" si="8"/>
        <v>98.015873015873012</v>
      </c>
      <c r="J14" s="56">
        <f t="shared" si="8"/>
        <v>95.932539682539684</v>
      </c>
      <c r="K14" s="140">
        <f t="shared" si="8"/>
        <v>89.625850340136054</v>
      </c>
      <c r="L14" s="140">
        <f t="shared" si="8"/>
        <v>85.884353741496597</v>
      </c>
      <c r="M14" s="54">
        <f t="shared" si="8"/>
        <v>86.734693877551024</v>
      </c>
      <c r="N14" s="55">
        <f t="shared" si="8"/>
        <v>94.557823129251702</v>
      </c>
      <c r="O14" s="80">
        <f t="shared" si="8"/>
        <v>90.646258503401356</v>
      </c>
      <c r="P14" s="86">
        <f t="shared" si="8"/>
        <v>78.80952380952381</v>
      </c>
      <c r="Q14" s="87">
        <f t="shared" si="8"/>
        <v>93.333333333333329</v>
      </c>
      <c r="R14" s="106">
        <f t="shared" si="8"/>
        <v>91.071428571428569</v>
      </c>
      <c r="S14" s="55">
        <f t="shared" si="8"/>
        <v>90.674603174603178</v>
      </c>
      <c r="T14" s="56">
        <f t="shared" si="8"/>
        <v>90.873015873015873</v>
      </c>
      <c r="U14" s="57">
        <f t="shared" si="8"/>
        <v>89.392723381487428</v>
      </c>
      <c r="V14" s="3"/>
    </row>
    <row r="15" spans="1:22" ht="25.5" customHeight="1" x14ac:dyDescent="0.15">
      <c r="A15" s="21" t="s">
        <v>2</v>
      </c>
      <c r="B15" s="7">
        <v>420</v>
      </c>
      <c r="C15" s="58">
        <v>889</v>
      </c>
      <c r="D15" s="76">
        <f>B15+C15</f>
        <v>1309</v>
      </c>
      <c r="E15" s="59">
        <v>5767</v>
      </c>
      <c r="F15" s="60">
        <v>0</v>
      </c>
      <c r="G15" s="112">
        <f>SUM(E15:F15)</f>
        <v>5767</v>
      </c>
      <c r="H15" s="7">
        <v>82</v>
      </c>
      <c r="I15" s="58">
        <v>225</v>
      </c>
      <c r="J15" s="32">
        <f>H15+I15</f>
        <v>307</v>
      </c>
      <c r="K15" s="126">
        <v>517</v>
      </c>
      <c r="L15" s="126">
        <v>1</v>
      </c>
      <c r="M15" s="7">
        <v>0</v>
      </c>
      <c r="N15" s="58">
        <v>0</v>
      </c>
      <c r="O15" s="76">
        <f>M15+N15</f>
        <v>0</v>
      </c>
      <c r="P15" s="59">
        <v>228</v>
      </c>
      <c r="Q15" s="349">
        <v>0</v>
      </c>
      <c r="R15" s="120">
        <v>225</v>
      </c>
      <c r="S15" s="58">
        <v>477</v>
      </c>
      <c r="T15" s="32">
        <f>R15+S15</f>
        <v>702</v>
      </c>
      <c r="U15" s="34">
        <f>SUM(B15,C15,E15,F15,H15,I15,K15,L15,M15,N15,P15,Q15,R15,S15)</f>
        <v>8831</v>
      </c>
      <c r="V15" s="3"/>
    </row>
    <row r="16" spans="1:22" ht="36.75" customHeight="1" thickBot="1" x14ac:dyDescent="0.2">
      <c r="A16" s="62" t="s">
        <v>3</v>
      </c>
      <c r="B16" s="63">
        <f t="shared" ref="B16:U16" si="9">B15/B8</f>
        <v>420</v>
      </c>
      <c r="C16" s="63">
        <f t="shared" si="9"/>
        <v>444.5</v>
      </c>
      <c r="D16" s="63">
        <f t="shared" si="9"/>
        <v>436.33333333333331</v>
      </c>
      <c r="E16" s="63">
        <f t="shared" si="9"/>
        <v>2883.5</v>
      </c>
      <c r="F16" s="63" t="e">
        <f t="shared" si="9"/>
        <v>#DIV/0!</v>
      </c>
      <c r="G16" s="63">
        <f t="shared" si="9"/>
        <v>2883.5</v>
      </c>
      <c r="H16" s="63">
        <f t="shared" si="9"/>
        <v>27.333333333333332</v>
      </c>
      <c r="I16" s="63">
        <f t="shared" si="9"/>
        <v>112.5</v>
      </c>
      <c r="J16" s="63">
        <f t="shared" si="9"/>
        <v>61.4</v>
      </c>
      <c r="K16" s="63">
        <f t="shared" si="9"/>
        <v>517</v>
      </c>
      <c r="L16" s="63">
        <f t="shared" si="9"/>
        <v>1</v>
      </c>
      <c r="M16" s="63" t="e">
        <f t="shared" si="9"/>
        <v>#DIV/0!</v>
      </c>
      <c r="N16" s="63" t="e">
        <f t="shared" si="9"/>
        <v>#DIV/0!</v>
      </c>
      <c r="O16" s="63" t="e">
        <f t="shared" si="9"/>
        <v>#DIV/0!</v>
      </c>
      <c r="P16" s="63">
        <f t="shared" si="9"/>
        <v>228</v>
      </c>
      <c r="Q16" s="63" t="e">
        <f t="shared" si="9"/>
        <v>#DIV/0!</v>
      </c>
      <c r="R16" s="63">
        <f t="shared" si="9"/>
        <v>16.071428571428573</v>
      </c>
      <c r="S16" s="63">
        <f t="shared" si="9"/>
        <v>26.5</v>
      </c>
      <c r="T16" s="63">
        <f t="shared" si="9"/>
        <v>21.9375</v>
      </c>
      <c r="U16" s="63">
        <f t="shared" si="9"/>
        <v>196.24444444444444</v>
      </c>
      <c r="V16" s="3"/>
    </row>
    <row r="17" spans="1:22" ht="16.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s="114" customFormat="1" ht="15.75" customHeight="1" x14ac:dyDescent="0.2">
      <c r="A19" s="402"/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113"/>
      <c r="T19" s="113"/>
      <c r="U19" s="113"/>
      <c r="V19" s="113"/>
    </row>
  </sheetData>
  <mergeCells count="1">
    <mergeCell ref="A19:R19"/>
  </mergeCells>
  <pageMargins left="0.70866141732283472" right="0.70866141732283472" top="0.74803149606299213" bottom="0.74803149606299213" header="0.31496062992125984" footer="0.31496062992125984"/>
  <pageSetup scale="62" orientation="landscape" r:id="rId1"/>
  <ignoredErrors>
    <ignoredError sqref="B7:C7 E7:I7 K7:N7 P7:S7 O4 T4" formulaRange="1"/>
    <ignoredError sqref="T7:U7 D7 J7 O7" formula="1" formulaRange="1"/>
    <ignoredError sqref="J11 T11:U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per1</vt:lpstr>
      <vt:lpstr>per2</vt:lpstr>
      <vt:lpstr>per3</vt:lpstr>
      <vt:lpstr>per4</vt:lpstr>
      <vt:lpstr>per5</vt:lpstr>
      <vt:lpstr>per6</vt:lpstr>
      <vt:lpstr>per7</vt:lpstr>
      <vt:lpstr>per8</vt:lpstr>
      <vt:lpstr>per9</vt:lpstr>
      <vt:lpstr>per10</vt:lpstr>
      <vt:lpstr>per11</vt:lpstr>
      <vt:lpstr>per12</vt:lpstr>
      <vt:lpstr>per13</vt:lpstr>
      <vt:lpstr>Annuel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Xavier La Rochelle</cp:lastModifiedBy>
  <cp:lastPrinted>2020-01-15T16:06:05Z</cp:lastPrinted>
  <dcterms:created xsi:type="dcterms:W3CDTF">2017-12-06T02:37:08Z</dcterms:created>
  <dcterms:modified xsi:type="dcterms:W3CDTF">2022-03-11T17:52:49Z</dcterms:modified>
</cp:coreProperties>
</file>