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510" activeTab="1"/>
  </bookViews>
  <sheets>
    <sheet name="START" sheetId="2" r:id="rId1"/>
    <sheet name="PERSONAL MONTHLY BUDGET" sheetId="1" r:id="rId2"/>
  </sheets>
  <calcPr calcId="144525"/>
</workbook>
</file>

<file path=xl/sharedStrings.xml><?xml version="1.0" encoding="utf-8"?>
<sst xmlns="http://schemas.openxmlformats.org/spreadsheetml/2006/main" count="159" uniqueCount="97">
  <si>
    <t>ABOUT THIS TEMPLATE</t>
  </si>
  <si>
    <t>Use this personal monthly budget worksheet to track your projected and actual monthly income and projected and actual cost.</t>
  </si>
  <si>
    <t>Enter expenses incurred on various categories in respective tables.</t>
  </si>
  <si>
    <t>Projected balance, actual balance, and difference are auto-calculated.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</si>
  <si>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</si>
  <si>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</si>
  <si>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</si>
  <si>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Create a Personal Monthly Budget in this worksheet. Helpful instructions on how to use this worksheet are in cells in this column. Arrow down to get started.</t>
  </si>
  <si>
    <t>Title of this worksheet is in cell at right. Next instruction is in cell A4.</t>
  </si>
  <si>
    <t>PERSONAL MONTHLY BUDGET</t>
  </si>
  <si>
    <t>Projected Monthly Income label is in cell at right. Enter Income 1 in cell E4 and Extra Income in E5 to calculate Total monthly income in E6. Next instruction is in cell A6.</t>
  </si>
  <si>
    <t>PROJECTED MONTHLY INCOME</t>
  </si>
  <si>
    <t>Income 1</t>
  </si>
  <si>
    <t>PROJECTED BALANCE 
(Projected income minus expenses)</t>
  </si>
  <si>
    <t>Extra income</t>
  </si>
  <si>
    <t>Projected Balance is auto calculated in cell J4, Actual Balance in J6, and Difference in J8. Next instruction is in cell A8.</t>
  </si>
  <si>
    <t>Total monthly income</t>
  </si>
  <si>
    <t>ACTUAL BALANCE 
(Actual income minus expenses)</t>
  </si>
  <si>
    <t>Actual Monthly Income label is in cell at right. Enter Income 1 in cell E8 and Extra Income in E9 to calculate Total monthly income in E10. Next instruction is in cell A12.</t>
  </si>
  <si>
    <t>ACTUAL MONTHLY INCOME</t>
  </si>
  <si>
    <t>DIFFERENCE 
(Actual minus projected)</t>
  </si>
  <si>
    <t>Enter details in Housing table starting in cell at right and in Entertainment table starting in cell G12. Next instruction is in cell A25.</t>
  </si>
  <si>
    <t>HOUSING</t>
  </si>
  <si>
    <t>Projected Cost</t>
  </si>
  <si>
    <t>Actual Cost</t>
  </si>
  <si>
    <t>Difference</t>
  </si>
  <si>
    <t>ENTERTAINMENT</t>
  </si>
  <si>
    <t>Mortgage or rent</t>
  </si>
  <si>
    <t>Night out</t>
  </si>
  <si>
    <t>Phone</t>
  </si>
  <si>
    <t>Music platforms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</si>
  <si>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</si>
  <si>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</si>
  <si>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</si>
  <si>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</si>
  <si>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</si>
  <si>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</si>
  <si>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</si>
  <si>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</si>
  <si>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</si>
  <si>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</si>
  <si>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</si>
  <si>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</si>
  <si>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Subtotal</t>
  </si>
  <si>
    <t>LOANS</t>
  </si>
  <si>
    <t>Enter details in Transportation table starting in cell at right and in Loans table starting in cell G24. Next instruction is in cell A35.</t>
  </si>
  <si>
    <t>TRANSPORTATION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</si>
  <si>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</si>
  <si>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</si>
  <si>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</si>
  <si>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</si>
  <si>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</si>
  <si>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</si>
  <si>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</si>
  <si>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</si>
  <si>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</si>
  <si>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TAXES</t>
  </si>
  <si>
    <t>Federal</t>
  </si>
  <si>
    <t>Enter details in Insurance table starting in cell at right and in Taxes table starting in cell G33. Next instruction is in cell A42.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</si>
  <si>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</si>
  <si>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</si>
  <si>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</si>
  <si>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</si>
  <si>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</si>
  <si>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</si>
  <si>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</si>
  <si>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</si>
  <si>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Enter details in Food table starting in cell at right and in Savings table starting in cell G40. Next instruction is in cell A48.</t>
  </si>
  <si>
    <t>FOOD</t>
  </si>
  <si>
    <t>Investment account</t>
  </si>
  <si>
    <t>Groceries</t>
  </si>
  <si>
    <t>Dining out</t>
  </si>
  <si>
    <t>GIFTS AND DONATIONS</t>
  </si>
  <si>
    <t>Charity 1</t>
  </si>
  <si>
    <t>Enter details in Pets table starting in cell at right and in Gifts table starting in cell G46. Next instruction is in cell A56.</t>
  </si>
  <si>
    <t>PETS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</si>
  <si>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</si>
  <si>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</si>
  <si>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</si>
  <si>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</si>
  <si>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</si>
  <si>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</si>
  <si>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</si>
  <si>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</si>
  <si>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</si>
  <si>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</si>
  <si>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Enter details in Personal Care table starting in cell at right and in Legal table starting in cell G52. Next instruction is in cell A59.</t>
  </si>
  <si>
    <t>PERSONAL CARE</t>
  </si>
  <si>
    <t>Hair/nails</t>
  </si>
  <si>
    <t>Total Projected Cost is auto calculated in cell J59, Total Actual Cost in J61, and Total Difference in J63.</t>
  </si>
  <si>
    <t>Clothing</t>
  </si>
  <si>
    <t>TOTAL PROJECTED COST</t>
  </si>
  <si>
    <t>Dry cleaning</t>
  </si>
  <si>
    <t>Health club</t>
  </si>
  <si>
    <t>TOTAL ACTUAL COST</t>
  </si>
  <si>
    <t>Organization dues or fees</t>
  </si>
  <si>
    <t>TOTAL DIFFERENCE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</si>
</sst>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8">
    <font>
      <sz val="10"/>
      <color theme="1" tint="0.249946592608417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22"/>
      <color theme="3" tint="0.249946592608417"/>
      <name val="Century Gothic"/>
      <charset val="134"/>
      <scheme val="major"/>
    </font>
    <font>
      <sz val="10"/>
      <color theme="1" tint="0.249946592608417"/>
      <name val="Century Gothic"/>
      <charset val="134"/>
      <scheme val="major"/>
    </font>
    <font>
      <b/>
      <sz val="10"/>
      <color theme="1" tint="0.249946592608417"/>
      <name val="Century Gothic"/>
      <charset val="134"/>
      <scheme val="major"/>
    </font>
    <font>
      <b/>
      <sz val="16"/>
      <color theme="1" tint="0.249946592608417"/>
      <name val="Century Gothic"/>
      <charset val="134"/>
      <scheme val="major"/>
    </font>
    <font>
      <sz val="11"/>
      <color theme="1" tint="0.249946592608417"/>
      <name val="Calibri"/>
      <charset val="134"/>
      <scheme val="minor"/>
    </font>
    <font>
      <b/>
      <sz val="11"/>
      <color theme="1" tint="0.249946592608417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4" tint="-0.249946592608417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/>
    <xf numFmtId="0" fontId="5" fillId="0" borderId="9" applyNumberFormat="0" applyFill="0" applyBorder="0" applyAlignment="0" applyProtection="0"/>
    <xf numFmtId="0" fontId="6" fillId="0" borderId="1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12"/>
    <xf numFmtId="0" fontId="5" fillId="0" borderId="2" xfId="13" applyBorder="1" applyAlignment="1">
      <alignment vertical="center" wrapText="1"/>
    </xf>
    <xf numFmtId="0" fontId="5" fillId="0" borderId="3" xfId="13" applyBorder="1" applyAlignment="1">
      <alignment vertical="center"/>
    </xf>
    <xf numFmtId="0" fontId="5" fillId="0" borderId="4" xfId="13" applyBorder="1" applyAlignment="1">
      <alignment vertical="center"/>
    </xf>
    <xf numFmtId="8" fontId="5" fillId="0" borderId="2" xfId="0" applyNumberFormat="1" applyFont="1" applyBorder="1"/>
    <xf numFmtId="0" fontId="5" fillId="0" borderId="5" xfId="13" applyBorder="1" applyAlignment="1">
      <alignment horizontal="left" vertical="center" wrapText="1"/>
    </xf>
    <xf numFmtId="0" fontId="5" fillId="0" borderId="5" xfId="13" applyBorder="1" applyAlignment="1">
      <alignment horizontal="left" vertical="center"/>
    </xf>
    <xf numFmtId="0" fontId="5" fillId="0" borderId="6" xfId="13" applyBorder="1" applyAlignment="1">
      <alignment vertical="center" wrapText="1"/>
    </xf>
    <xf numFmtId="8" fontId="5" fillId="0" borderId="6" xfId="0" applyNumberFormat="1" applyFont="1" applyBorder="1"/>
    <xf numFmtId="0" fontId="5" fillId="0" borderId="7" xfId="13" applyBorder="1" applyAlignment="1">
      <alignment vertical="center" wrapText="1"/>
    </xf>
    <xf numFmtId="8" fontId="6" fillId="2" borderId="7" xfId="0" applyNumberFormat="1" applyFont="1" applyFill="1" applyBorder="1"/>
    <xf numFmtId="0" fontId="5" fillId="0" borderId="0" xfId="0" applyFont="1"/>
    <xf numFmtId="178" fontId="0" fillId="0" borderId="0" xfId="0" applyNumberFormat="1"/>
    <xf numFmtId="0" fontId="0" fillId="0" borderId="0" xfId="0" applyAlignment="1">
      <alignment horizontal="center"/>
    </xf>
    <xf numFmtId="0" fontId="6" fillId="0" borderId="5" xfId="14" applyBorder="1" applyAlignment="1">
      <alignment horizontal="left" vertical="center"/>
    </xf>
    <xf numFmtId="8" fontId="6" fillId="2" borderId="5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3" borderId="0" xfId="13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8"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numFmt numFmtId="178" formatCode="&quot;$&quot;#,##0.00"/>
    </dxf>
    <dxf>
      <font>
        <color rgb="FFC00000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0"/>
        <i val="0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color theme="1"/>
      </font>
      <border>
        <left style="thin">
          <color theme="4" tint="0.399975585192419"/>
        </left>
        <right style="thin">
          <color theme="4" tint="0.399975585192419"/>
        </right>
        <top style="thin">
          <color theme="4" tint="0.399975585192419"/>
        </top>
        <bottom style="thin">
          <color theme="4" tint="0.399975585192419"/>
        </bottom>
        <horizontal style="thin">
          <color theme="4" tint="0.399975585192419"/>
        </horizontal>
      </border>
    </dxf>
  </dxfs>
  <tableStyles count="1" defaultTableStyle="TableStyleLight9" defaultPivotStyle="PivotStyleLight16">
    <tableStyle name="Personal monthly budget" pivot="0" count="7" xr9:uid="{56357C27-CE8A-40B6-987B-4C3ED79529EB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Housing" displayName="Housing" ref="B12:E23" totalsRowCount="1">
  <autoFilter ref="B12:E22">
    <filterColumn colId="0" hiddenButton="1"/>
    <filterColumn colId="1" hiddenButton="1"/>
    <filterColumn colId="2" hiddenButton="1"/>
    <filterColumn colId="3" hiddenButton="1"/>
  </autoFilter>
  <tableColumns count="4">
    <tableColumn id="1" name="HOUSING" totalsRowLabel="Subtotal"/>
    <tableColumn id="2" name="Projected Cost"/>
    <tableColumn id="3" name="Actual Cost"/>
    <tableColumn id="4" name="Difference" totalsRowFunction="sum"/>
  </tableColumns>
  <tableStyleInfo name="Personal monthly budget" showFirstColumn="1" showLastColumn="1" showRowStripes="0" showColumnStripes="0"/>
</table>
</file>

<file path=xl/tables/table10.xml><?xml version="1.0" encoding="utf-8"?>
<table xmlns="http://schemas.openxmlformats.org/spreadsheetml/2006/main" id="10" name="Pets" displayName="Pets" ref="B48:E54" totalsRowCount="1">
  <autoFilter ref="B48:E53">
    <filterColumn colId="0" hiddenButton="1"/>
    <filterColumn colId="1" hiddenButton="1"/>
    <filterColumn colId="2" hiddenButton="1"/>
    <filterColumn colId="3" hiddenButton="1"/>
  </autoFilter>
  <tableColumns count="4">
    <tableColumn id="1" name="PETS" totalsRowLabel="Subtotal"/>
    <tableColumn id="2" name="Projected Cost" dataDxfId="24"/>
    <tableColumn id="3" name="Actual Cost" dataDxfId="25"/>
    <tableColumn id="4" name="Difference" totalsRowFunction="sum" dataDxfId="26"/>
  </tableColumns>
  <tableStyleInfo name="Personal monthly budget" showFirstColumn="1" showLastColumn="1" showRowStripes="0" showColumnStripes="0"/>
</table>
</file>

<file path=xl/tables/table11.xml><?xml version="1.0" encoding="utf-8"?>
<table xmlns="http://schemas.openxmlformats.org/spreadsheetml/2006/main" id="11" name="Legal" displayName="Legal" ref="G52:J57" totalsRowCount="1">
  <autoFilter ref="G52:J56">
    <filterColumn colId="0" hiddenButton="1"/>
    <filterColumn colId="1" hiddenButton="1"/>
    <filterColumn colId="2" hiddenButton="1"/>
    <filterColumn colId="3" hiddenButton="1"/>
  </autoFilter>
  <tableColumns count="4">
    <tableColumn id="1" name="LEGAL" totalsRowLabel="Subtotal"/>
    <tableColumn id="2" name="Projected Cost" dataDxfId="27"/>
    <tableColumn id="3" name="Actual Cost" dataDxfId="28"/>
    <tableColumn id="4" name="Difference" totalsRowFunction="sum" dataDxfId="29"/>
  </tableColumns>
  <tableStyleInfo name="Personal monthly budget" showFirstColumn="1" showLastColumn="1" showRowStripes="0" showColumnStripes="0"/>
</table>
</file>

<file path=xl/tables/table12.xml><?xml version="1.0" encoding="utf-8"?>
<table xmlns="http://schemas.openxmlformats.org/spreadsheetml/2006/main" id="12" name="PersonalCare" displayName="PersonalCare" ref="B56:E64" totalsRowCount="1">
  <autoFilter ref="B56:E63">
    <filterColumn colId="0" hiddenButton="1"/>
    <filterColumn colId="1" hiddenButton="1"/>
    <filterColumn colId="2" hiddenButton="1"/>
    <filterColumn colId="3" hiddenButton="1"/>
  </autoFilter>
  <tableColumns count="4">
    <tableColumn id="1" name="PERSONAL CARE" totalsRowLabel="Subtotal"/>
    <tableColumn id="2" name="Projected Cost"/>
    <tableColumn id="3" name="Actual Cost"/>
    <tableColumn id="4" name="Difference" totalsRowFunction="sum"/>
  </tableColumns>
  <tableStyleInfo name="Personal monthly budget" showFirstColumn="1" showLastColumn="1" showRowStripes="0" showColumnStripes="0"/>
</table>
</file>

<file path=xl/tables/table2.xml><?xml version="1.0" encoding="utf-8"?>
<table xmlns="http://schemas.openxmlformats.org/spreadsheetml/2006/main" id="2" name="Entertainment" displayName="Entertainment" ref="G12:J22" totalsRowCount="1">
  <autoFilter ref="G12:J21">
    <filterColumn colId="0" hiddenButton="1"/>
    <filterColumn colId="1" hiddenButton="1"/>
    <filterColumn colId="2" hiddenButton="1"/>
    <filterColumn colId="3" hiddenButton="1"/>
  </autoFilter>
  <tableColumns count="4">
    <tableColumn id="1" name="ENTERTAINMENT" totalsRowLabel="Subtotal"/>
    <tableColumn id="2" name="Projected Cost" dataDxfId="0"/>
    <tableColumn id="3" name="Actual Cost" dataDxfId="1"/>
    <tableColumn id="4" name="Difference" totalsRowFunction="sum" dataDxfId="2"/>
  </tableColumns>
  <tableStyleInfo name="Personal monthly budget" showFirstColumn="0" showLastColumn="1" showRowStripes="0" showColumnStripes="0"/>
</table>
</file>

<file path=xl/tables/table3.xml><?xml version="1.0" encoding="utf-8"?>
<table xmlns="http://schemas.openxmlformats.org/spreadsheetml/2006/main" id="3" name="Loans" displayName="Loans" ref="G24:J31" totalsRowCount="1">
  <autoFilter ref="G24:J30">
    <filterColumn colId="0" hiddenButton="1"/>
    <filterColumn colId="1" hiddenButton="1"/>
    <filterColumn colId="2" hiddenButton="1"/>
    <filterColumn colId="3" hiddenButton="1"/>
  </autoFilter>
  <tableColumns count="4">
    <tableColumn id="1" name="LOANS" totalsRowLabel="Subtotal"/>
    <tableColumn id="2" name="Projected Cost" dataDxfId="3"/>
    <tableColumn id="3" name="Actual Cost" dataDxfId="4"/>
    <tableColumn id="4" name="Difference" totalsRowFunction="sum" dataDxfId="5"/>
  </tableColumns>
  <tableStyleInfo name="Personal monthly budget" showFirstColumn="1" showLastColumn="1" showRowStripes="0" showColumnStripes="0"/>
</table>
</file>

<file path=xl/tables/table4.xml><?xml version="1.0" encoding="utf-8"?>
<table xmlns="http://schemas.openxmlformats.org/spreadsheetml/2006/main" id="4" name="Transportation" displayName="Transportation" ref="B25:E33" totalsRowCount="1">
  <autoFilter ref="B25:E32">
    <filterColumn colId="0" hiddenButton="1"/>
    <filterColumn colId="1" hiddenButton="1"/>
    <filterColumn colId="2" hiddenButton="1"/>
    <filterColumn colId="3" hiddenButton="1"/>
  </autoFilter>
  <tableColumns count="4">
    <tableColumn id="1" name="TRANSPORTATION" totalsRowLabel="Subtotal"/>
    <tableColumn id="2" name="Projected Cost" dataDxfId="6"/>
    <tableColumn id="3" name="Actual Cost" dataDxfId="7"/>
    <tableColumn id="4" name="Difference" totalsRowFunction="sum" dataDxfId="8"/>
  </tableColumns>
  <tableStyleInfo name="Personal monthly budget" showFirstColumn="1" showLastColumn="1" showRowStripes="0" showColumnStripes="0"/>
</table>
</file>

<file path=xl/tables/table5.xml><?xml version="1.0" encoding="utf-8"?>
<table xmlns="http://schemas.openxmlformats.org/spreadsheetml/2006/main" id="5" name="Insurance" displayName="Insurance" ref="B35:E40" totalsRowCount="1">
  <autoFilter ref="B35:E39">
    <filterColumn colId="0" hiddenButton="1"/>
    <filterColumn colId="1" hiddenButton="1"/>
    <filterColumn colId="2" hiddenButton="1"/>
    <filterColumn colId="3" hiddenButton="1"/>
  </autoFilter>
  <tableColumns count="4">
    <tableColumn id="1" name="INSURANCE" totalsRowLabel="Subtotal"/>
    <tableColumn id="2" name="Projected Cost" dataDxfId="9"/>
    <tableColumn id="3" name="Actual Cost" dataDxfId="10"/>
    <tableColumn id="4" name="Difference" totalsRowFunction="sum" dataDxfId="11"/>
  </tableColumns>
  <tableStyleInfo name="Personal monthly budget" showFirstColumn="1" showLastColumn="1" showRowStripes="0" showColumnStripes="0"/>
</table>
</file>

<file path=xl/tables/table6.xml><?xml version="1.0" encoding="utf-8"?>
<table xmlns="http://schemas.openxmlformats.org/spreadsheetml/2006/main" id="6" name="Taxes" displayName="Taxes" ref="G33:J38" totalsRowCount="1">
  <autoFilter ref="G33:J37">
    <filterColumn colId="0" hiddenButton="1"/>
    <filterColumn colId="1" hiddenButton="1"/>
    <filterColumn colId="2" hiddenButton="1"/>
    <filterColumn colId="3" hiddenButton="1"/>
  </autoFilter>
  <tableColumns count="4">
    <tableColumn id="1" name="TAXES" totalsRowLabel="Subtotal"/>
    <tableColumn id="2" name="Projected Cost" dataDxfId="12"/>
    <tableColumn id="3" name="Actual Cost" dataDxfId="13"/>
    <tableColumn id="4" name="Difference" totalsRowFunction="sum" dataDxfId="14"/>
  </tableColumns>
  <tableStyleInfo name="Personal monthly budget" showFirstColumn="1" showLastColumn="1" showRowStripes="0" showColumnStripes="0"/>
</table>
</file>

<file path=xl/tables/table7.xml><?xml version="1.0" encoding="utf-8"?>
<table xmlns="http://schemas.openxmlformats.org/spreadsheetml/2006/main" id="7" name="Savings" displayName="Savings" ref="G40:J44" totalsRowCount="1">
  <autoFilter ref="G40:J43">
    <filterColumn colId="0" hiddenButton="1"/>
    <filterColumn colId="1" hiddenButton="1"/>
    <filterColumn colId="2" hiddenButton="1"/>
    <filterColumn colId="3" hiddenButton="1"/>
  </autoFilter>
  <tableColumns count="4">
    <tableColumn id="1" name="SAVINGS OR INVESTMENTS" totalsRowLabel="Subtotal"/>
    <tableColumn id="2" name="Projected Cost" dataDxfId="15"/>
    <tableColumn id="3" name="Actual Cost" dataDxfId="16"/>
    <tableColumn id="4" name="Difference" totalsRowFunction="sum" dataDxfId="17"/>
  </tableColumns>
  <tableStyleInfo name="Personal monthly budget" showFirstColumn="1" showLastColumn="1" showRowStripes="0" showColumnStripes="0"/>
</table>
</file>

<file path=xl/tables/table8.xml><?xml version="1.0" encoding="utf-8"?>
<table xmlns="http://schemas.openxmlformats.org/spreadsheetml/2006/main" id="8" name="Food" displayName="Food" ref="B42:E46" totalsRowCount="1">
  <autoFilter ref="B42:E45">
    <filterColumn colId="0" hiddenButton="1"/>
    <filterColumn colId="1" hiddenButton="1"/>
    <filterColumn colId="2" hiddenButton="1"/>
    <filterColumn colId="3" hiddenButton="1"/>
  </autoFilter>
  <tableColumns count="4">
    <tableColumn id="1" name="FOOD" totalsRowLabel="Subtotal"/>
    <tableColumn id="2" name="Projected Cost" dataDxfId="18"/>
    <tableColumn id="3" name="Actual Cost" dataDxfId="19"/>
    <tableColumn id="4" name="Difference" totalsRowFunction="sum" dataDxfId="20"/>
  </tableColumns>
  <tableStyleInfo name="Personal monthly budget" showFirstColumn="1" showLastColumn="1" showRowStripes="0" showColumnStripes="0"/>
</table>
</file>

<file path=xl/tables/table9.xml><?xml version="1.0" encoding="utf-8"?>
<table xmlns="http://schemas.openxmlformats.org/spreadsheetml/2006/main" id="9" name="Gifts" displayName="Gifts" ref="G46:J50" totalsRowCount="1">
  <autoFilter ref="G46:J49">
    <filterColumn colId="0" hiddenButton="1"/>
    <filterColumn colId="1" hiddenButton="1"/>
    <filterColumn colId="2" hiddenButton="1"/>
    <filterColumn colId="3" hiddenButton="1"/>
  </autoFilter>
  <tableColumns count="4">
    <tableColumn id="1" name="GIFTS AND DONATIONS" totalsRowLabel="Subtotal"/>
    <tableColumn id="2" name="Projected Cost" dataDxfId="21"/>
    <tableColumn id="3" name="Actual Cost" dataDxfId="22"/>
    <tableColumn id="4" name="Difference" totalsRowFunction="sum" dataDxfId="23"/>
  </tableColumns>
  <tableStyleInfo name="Personal monthly budget" showFirstColumn="1" showLastColumn="1" showRowStripes="0" showColumnStripes="0"/>
</table>
</file>

<file path=xl/theme/theme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.xml"/><Relationship Id="rId8" Type="http://schemas.openxmlformats.org/officeDocument/2006/relationships/table" Target="../tables/table8.xml"/><Relationship Id="rId7" Type="http://schemas.openxmlformats.org/officeDocument/2006/relationships/table" Target="../tables/table7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2" Type="http://schemas.openxmlformats.org/officeDocument/2006/relationships/table" Target="../tables/table12.xml"/><Relationship Id="rId11" Type="http://schemas.openxmlformats.org/officeDocument/2006/relationships/table" Target="../tables/table11.xml"/><Relationship Id="rId10" Type="http://schemas.openxmlformats.org/officeDocument/2006/relationships/table" Target="../tables/table10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499984740745262"/>
  </sheetPr>
  <dimension ref="B1:B7"/>
  <sheetViews>
    <sheetView showGridLines="0" workbookViewId="0">
      <selection activeCell="A1" sqref="A1"/>
    </sheetView>
  </sheetViews>
  <sheetFormatPr defaultColWidth="9" defaultRowHeight="13" outlineLevelRow="6" outlineLevelCol="1"/>
  <cols>
    <col min="1" max="1" width="2.66" customWidth="1"/>
    <col min="2" max="2" width="80.66" customWidth="1"/>
    <col min="3" max="3" width="2.66" customWidth="1"/>
  </cols>
  <sheetData>
    <row r="1" s="20" customFormat="1" ht="30" customHeight="1" spans="2:2">
      <c r="B1" s="21" t="s">
        <v>0</v>
      </c>
    </row>
    <row r="2" ht="30" customHeight="1" spans="2:2">
      <c r="B2" s="22" t="s">
        <v>1</v>
      </c>
    </row>
    <row r="3" ht="30" customHeight="1" spans="2:2">
      <c r="B3" s="22" t="s">
        <v>2</v>
      </c>
    </row>
    <row r="4" ht="30" customHeight="1" spans="2:2">
      <c r="B4" s="22" t="s">
        <v>3</v>
      </c>
    </row>
    <row r="5" ht="30" customHeight="1" spans="2:2">
      <c r="B5" s="23" t="s">
        <v>4</v>
      </c>
    </row>
    <row r="6" ht="45.75" customHeight="1" spans="2:2">
      <c r="B6" s="22" t="s">
        <v>5</v>
      </c>
    </row>
    <row r="7" ht="36.75" customHeight="1" spans="2:2">
      <c r="B7" s="22" t="s">
        <v>6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 autoPageBreaks="0"/>
  </sheetPr>
  <dimension ref="A1:J65"/>
  <sheetViews>
    <sheetView showGridLines="0" tabSelected="1" topLeftCell="A6" workbookViewId="0">
      <selection activeCell="K56" sqref="K56"/>
    </sheetView>
  </sheetViews>
  <sheetFormatPr defaultColWidth="9" defaultRowHeight="13"/>
  <cols>
    <col min="1" max="1" width="2.66" style="2" customWidth="1"/>
    <col min="2" max="2" width="19.55" customWidth="1"/>
    <col min="3" max="3" width="16" customWidth="1"/>
    <col min="4" max="4" width="13" customWidth="1"/>
    <col min="5" max="5" width="12.55" customWidth="1"/>
    <col min="6" max="6" width="2.66" customWidth="1"/>
    <col min="7" max="7" width="27.11" customWidth="1"/>
    <col min="8" max="8" width="16" customWidth="1"/>
    <col min="9" max="9" width="13" customWidth="1"/>
    <col min="10" max="10" width="12.55" customWidth="1"/>
    <col min="11" max="11" width="2.66" customWidth="1"/>
  </cols>
  <sheetData>
    <row r="1" s="1" customFormat="1" ht="14.5" spans="1:1">
      <c r="A1" s="3" t="s">
        <v>7</v>
      </c>
    </row>
    <row r="2" s="1" customFormat="1" ht="30.75" spans="1:10">
      <c r="A2" s="3" t="s">
        <v>8</v>
      </c>
      <c r="B2" s="4" t="s">
        <v>9</v>
      </c>
      <c r="C2" s="4"/>
      <c r="D2" s="4"/>
      <c r="E2" s="4"/>
      <c r="F2" s="4"/>
      <c r="G2" s="4"/>
      <c r="H2" s="4"/>
      <c r="I2" s="4"/>
      <c r="J2" s="4"/>
    </row>
    <row r="4" spans="1:10">
      <c r="A4" s="2" t="s">
        <v>10</v>
      </c>
      <c r="B4" s="5" t="s">
        <v>11</v>
      </c>
      <c r="C4" s="6" t="s">
        <v>12</v>
      </c>
      <c r="D4" s="7"/>
      <c r="E4" s="8">
        <v>4300</v>
      </c>
      <c r="G4" s="9" t="s">
        <v>13</v>
      </c>
      <c r="H4" s="10"/>
      <c r="I4" s="10"/>
      <c r="J4" s="19">
        <f>E6-J59</f>
        <v>3405</v>
      </c>
    </row>
    <row r="5" spans="2:10">
      <c r="B5" s="11"/>
      <c r="C5" s="6" t="s">
        <v>14</v>
      </c>
      <c r="D5" s="7"/>
      <c r="E5" s="12">
        <v>300</v>
      </c>
      <c r="G5" s="10"/>
      <c r="H5" s="10"/>
      <c r="I5" s="10"/>
      <c r="J5" s="19"/>
    </row>
    <row r="6" spans="1:10">
      <c r="A6" s="2" t="s">
        <v>15</v>
      </c>
      <c r="B6" s="13"/>
      <c r="C6" s="6" t="s">
        <v>16</v>
      </c>
      <c r="D6" s="7"/>
      <c r="E6" s="14">
        <f>SUM(E4:E5)</f>
        <v>4600</v>
      </c>
      <c r="G6" s="9" t="s">
        <v>17</v>
      </c>
      <c r="H6" s="10"/>
      <c r="I6" s="10"/>
      <c r="J6" s="19">
        <f>E10-J61</f>
        <v>3064</v>
      </c>
    </row>
    <row r="7" spans="2:10">
      <c r="B7" s="15"/>
      <c r="C7" s="15"/>
      <c r="D7" s="15"/>
      <c r="E7" s="15"/>
      <c r="G7" s="10"/>
      <c r="H7" s="10"/>
      <c r="I7" s="10"/>
      <c r="J7" s="19"/>
    </row>
    <row r="8" spans="1:10">
      <c r="A8" s="2" t="s">
        <v>18</v>
      </c>
      <c r="B8" s="5" t="s">
        <v>19</v>
      </c>
      <c r="C8" s="6" t="s">
        <v>12</v>
      </c>
      <c r="D8" s="7"/>
      <c r="E8" s="8">
        <v>4000</v>
      </c>
      <c r="G8" s="9" t="s">
        <v>20</v>
      </c>
      <c r="H8" s="10"/>
      <c r="I8" s="10"/>
      <c r="J8" s="19">
        <f>J6-J4</f>
        <v>-341</v>
      </c>
    </row>
    <row r="9" spans="2:10">
      <c r="B9" s="11"/>
      <c r="C9" s="6" t="s">
        <v>14</v>
      </c>
      <c r="D9" s="7"/>
      <c r="E9" s="12">
        <v>300</v>
      </c>
      <c r="G9" s="10"/>
      <c r="H9" s="10"/>
      <c r="I9" s="10"/>
      <c r="J9" s="19"/>
    </row>
    <row r="10" spans="2:5">
      <c r="B10" s="13"/>
      <c r="C10" s="6" t="s">
        <v>16</v>
      </c>
      <c r="D10" s="7"/>
      <c r="E10" s="14">
        <f>SUM(E8:E9)</f>
        <v>4300</v>
      </c>
    </row>
    <row r="12" spans="1:10">
      <c r="A12" s="2" t="s">
        <v>21</v>
      </c>
      <c r="B12" t="s">
        <v>22</v>
      </c>
      <c r="C12" t="s">
        <v>23</v>
      </c>
      <c r="D12" t="s">
        <v>24</v>
      </c>
      <c r="E12" t="s">
        <v>25</v>
      </c>
      <c r="G12" t="s">
        <v>26</v>
      </c>
      <c r="H12" t="s">
        <v>23</v>
      </c>
      <c r="I12" t="s">
        <v>24</v>
      </c>
      <c r="J12" t="s">
        <v>25</v>
      </c>
    </row>
    <row r="13" spans="2:10">
      <c r="B13" t="s">
        <v>27</v>
      </c>
      <c r="C13" s="16">
        <v>1000</v>
      </c>
      <c r="D13" s="16">
        <v>1000</v>
      </c>
      <c r="E13" s="16">
        <f>Housing[[#This Row],[Projected Cost]]-Housing[[#This Row],[Actual Cost]]</f>
        <v>0</v>
      </c>
      <c r="G13" t="s">
        <v>28</v>
      </c>
      <c r="H13" s="16"/>
      <c r="I13" s="16"/>
      <c r="J13" s="16">
        <f>Entertainment[[#This Row],[Projected Cost]]-Entertainment[[#This Row],[Actual Cost]]</f>
        <v>0</v>
      </c>
    </row>
    <row r="14" spans="2:10">
      <c r="B14" t="s">
        <v>29</v>
      </c>
      <c r="C14" s="16">
        <v>54</v>
      </c>
      <c r="D14" s="16">
        <v>100</v>
      </c>
      <c r="E14" s="16">
        <f>Housing[[#This Row],[Projected Cost]]-Housing[[#This Row],[Actual Cost]]</f>
        <v>-46</v>
      </c>
      <c r="G14" t="s">
        <v>30</v>
      </c>
      <c r="H14" s="16"/>
      <c r="I14" s="16"/>
      <c r="J14" s="16">
        <f>Entertainment[[#This Row],[Projected Cost]]-Entertainment[[#This Row],[Actual Cost]]</f>
        <v>0</v>
      </c>
    </row>
    <row r="15" spans="2:10">
      <c r="B15" t="s">
        <v>31</v>
      </c>
      <c r="C15" s="16">
        <v>44</v>
      </c>
      <c r="D15" s="16">
        <v>56</v>
      </c>
      <c r="E15" s="16">
        <f>Housing[[#This Row],[Projected Cost]]-Housing[[#This Row],[Actual Cost]]</f>
        <v>-12</v>
      </c>
      <c r="G15" t="s">
        <v>32</v>
      </c>
      <c r="H15" s="16"/>
      <c r="I15" s="16"/>
      <c r="J15" s="16">
        <f>Entertainment[[#This Row],[Projected Cost]]-Entertainment[[#This Row],[Actual Cost]]</f>
        <v>0</v>
      </c>
    </row>
    <row r="16" spans="2:10">
      <c r="B16" t="s">
        <v>33</v>
      </c>
      <c r="C16" s="16">
        <v>22</v>
      </c>
      <c r="D16" s="16">
        <v>28</v>
      </c>
      <c r="E16" s="16">
        <f>Housing[[#This Row],[Projected Cost]]-Housing[[#This Row],[Actual Cost]]</f>
        <v>-6</v>
      </c>
      <c r="G16" t="s">
        <v>34</v>
      </c>
      <c r="H16" s="16"/>
      <c r="I16" s="16"/>
      <c r="J16" s="16">
        <f>Entertainment[[#This Row],[Projected Cost]]-Entertainment[[#This Row],[Actual Cost]]</f>
        <v>0</v>
      </c>
    </row>
    <row r="17" spans="2:10">
      <c r="B17" t="s">
        <v>35</v>
      </c>
      <c r="C17" s="16">
        <v>8</v>
      </c>
      <c r="D17" s="16">
        <v>8</v>
      </c>
      <c r="E17" s="16">
        <f>Housing[[#This Row],[Projected Cost]]-Housing[[#This Row],[Actual Cost]]</f>
        <v>0</v>
      </c>
      <c r="G17" t="s">
        <v>36</v>
      </c>
      <c r="H17" s="16"/>
      <c r="I17" s="16"/>
      <c r="J17" s="16">
        <f>Entertainment[[#This Row],[Projected Cost]]-Entertainment[[#This Row],[Actual Cost]]</f>
        <v>0</v>
      </c>
    </row>
    <row r="18" spans="2:10">
      <c r="B18" t="s">
        <v>37</v>
      </c>
      <c r="C18" s="16">
        <v>34</v>
      </c>
      <c r="D18" s="16">
        <v>34</v>
      </c>
      <c r="E18" s="16">
        <f>Housing[[#This Row],[Projected Cost]]-Housing[[#This Row],[Actual Cost]]</f>
        <v>0</v>
      </c>
      <c r="G18" t="s">
        <v>38</v>
      </c>
      <c r="H18" s="16"/>
      <c r="I18" s="16"/>
      <c r="J18" s="16">
        <f>Entertainment[[#This Row],[Projected Cost]]-Entertainment[[#This Row],[Actual Cost]]</f>
        <v>0</v>
      </c>
    </row>
    <row r="19" spans="2:10">
      <c r="B19" t="s">
        <v>39</v>
      </c>
      <c r="C19" s="16">
        <v>10</v>
      </c>
      <c r="D19" s="16">
        <v>10</v>
      </c>
      <c r="E19" s="16">
        <f>Housing[[#This Row],[Projected Cost]]-Housing[[#This Row],[Actual Cost]]</f>
        <v>0</v>
      </c>
      <c r="G19" t="s">
        <v>40</v>
      </c>
      <c r="H19" s="16"/>
      <c r="I19" s="16"/>
      <c r="J19" s="16">
        <f>Entertainment[[#This Row],[Projected Cost]]-Entertainment[[#This Row],[Actual Cost]]</f>
        <v>0</v>
      </c>
    </row>
    <row r="20" spans="2:10">
      <c r="B20" t="s">
        <v>41</v>
      </c>
      <c r="C20" s="16">
        <v>23</v>
      </c>
      <c r="D20" s="16">
        <v>0</v>
      </c>
      <c r="E20" s="16">
        <f>Housing[[#This Row],[Projected Cost]]-Housing[[#This Row],[Actual Cost]]</f>
        <v>23</v>
      </c>
      <c r="G20" t="s">
        <v>40</v>
      </c>
      <c r="H20" s="16"/>
      <c r="I20" s="16"/>
      <c r="J20" s="16">
        <f>Entertainment[[#This Row],[Projected Cost]]-Entertainment[[#This Row],[Actual Cost]]</f>
        <v>0</v>
      </c>
    </row>
    <row r="21" spans="2:10">
      <c r="B21" t="s">
        <v>42</v>
      </c>
      <c r="C21" s="16">
        <v>0</v>
      </c>
      <c r="D21" s="16">
        <v>0</v>
      </c>
      <c r="E21" s="16">
        <f>Housing[[#This Row],[Projected Cost]]-Housing[[#This Row],[Actual Cost]]</f>
        <v>0</v>
      </c>
      <c r="G21" t="s">
        <v>40</v>
      </c>
      <c r="H21" s="16"/>
      <c r="I21" s="16"/>
      <c r="J21" s="16">
        <f>Entertainment[[#This Row],[Projected Cost]]-Entertainment[[#This Row],[Actual Cost]]</f>
        <v>0</v>
      </c>
    </row>
    <row r="22" spans="2:10">
      <c r="B22" t="s">
        <v>40</v>
      </c>
      <c r="C22" s="16">
        <v>0</v>
      </c>
      <c r="D22" s="16">
        <v>0</v>
      </c>
      <c r="E22" s="16">
        <f>Housing[[#This Row],[Projected Cost]]-Housing[[#This Row],[Actual Cost]]</f>
        <v>0</v>
      </c>
      <c r="G22" t="s">
        <v>43</v>
      </c>
      <c r="H22" s="16"/>
      <c r="I22" s="16"/>
      <c r="J22" s="16">
        <f>SUBTOTAL(109,Entertainment[Difference])</f>
        <v>0</v>
      </c>
    </row>
    <row r="23" spans="2:10">
      <c r="B23" t="s">
        <v>43</v>
      </c>
      <c r="C23" s="16"/>
      <c r="D23" s="16"/>
      <c r="E23" s="16">
        <f>SUBTOTAL(109,Housing[Difference])</f>
        <v>-41</v>
      </c>
      <c r="G23" s="17"/>
      <c r="H23" s="17"/>
      <c r="I23" s="17"/>
      <c r="J23" s="17"/>
    </row>
    <row r="24" spans="2:10">
      <c r="B24" s="17"/>
      <c r="C24" s="17"/>
      <c r="D24" s="17"/>
      <c r="E24" s="17"/>
      <c r="G24" t="s">
        <v>44</v>
      </c>
      <c r="H24" t="s">
        <v>23</v>
      </c>
      <c r="I24" t="s">
        <v>24</v>
      </c>
      <c r="J24" t="s">
        <v>25</v>
      </c>
    </row>
    <row r="25" spans="1:10">
      <c r="A25" s="2" t="s">
        <v>45</v>
      </c>
      <c r="B25" t="s">
        <v>46</v>
      </c>
      <c r="C25" t="s">
        <v>23</v>
      </c>
      <c r="D25" t="s">
        <v>24</v>
      </c>
      <c r="E25" t="s">
        <v>25</v>
      </c>
      <c r="G25" t="s">
        <v>47</v>
      </c>
      <c r="H25" s="16"/>
      <c r="I25" s="16"/>
      <c r="J25" s="16">
        <f>Loans[[#This Row],[Projected Cost]]-Loans[[#This Row],[Actual Cost]]</f>
        <v>0</v>
      </c>
    </row>
    <row r="26" spans="2:10">
      <c r="B26" t="s">
        <v>48</v>
      </c>
      <c r="C26" s="16"/>
      <c r="D26" s="16"/>
      <c r="E26" s="16">
        <f>Transportation[[#This Row],[Projected Cost]]-Transportation[[#This Row],[Actual Cost]]</f>
        <v>0</v>
      </c>
      <c r="G26" t="s">
        <v>49</v>
      </c>
      <c r="H26" s="16"/>
      <c r="I26" s="16"/>
      <c r="J26" s="16">
        <f>Loans[[#This Row],[Projected Cost]]-Loans[[#This Row],[Actual Cost]]</f>
        <v>0</v>
      </c>
    </row>
    <row r="27" spans="2:10">
      <c r="B27" t="s">
        <v>50</v>
      </c>
      <c r="C27" s="16"/>
      <c r="D27" s="16"/>
      <c r="E27" s="16">
        <f>Transportation[[#This Row],[Projected Cost]]-Transportation[[#This Row],[Actual Cost]]</f>
        <v>0</v>
      </c>
      <c r="G27" t="s">
        <v>51</v>
      </c>
      <c r="H27" s="16"/>
      <c r="I27" s="16"/>
      <c r="J27" s="16">
        <f>Loans[[#This Row],[Projected Cost]]-Loans[[#This Row],[Actual Cost]]</f>
        <v>0</v>
      </c>
    </row>
    <row r="28" spans="2:10">
      <c r="B28" t="s">
        <v>52</v>
      </c>
      <c r="C28" s="16"/>
      <c r="D28" s="16"/>
      <c r="E28" s="16">
        <f>Transportation[[#This Row],[Projected Cost]]-Transportation[[#This Row],[Actual Cost]]</f>
        <v>0</v>
      </c>
      <c r="G28" t="s">
        <v>51</v>
      </c>
      <c r="H28" s="16"/>
      <c r="I28" s="16"/>
      <c r="J28" s="16">
        <f>Loans[[#This Row],[Projected Cost]]-Loans[[#This Row],[Actual Cost]]</f>
        <v>0</v>
      </c>
    </row>
    <row r="29" spans="2:10">
      <c r="B29" t="s">
        <v>53</v>
      </c>
      <c r="C29" s="16"/>
      <c r="D29" s="16"/>
      <c r="E29" s="16">
        <f>Transportation[[#This Row],[Projected Cost]]-Transportation[[#This Row],[Actual Cost]]</f>
        <v>0</v>
      </c>
      <c r="G29" t="s">
        <v>51</v>
      </c>
      <c r="H29" s="16"/>
      <c r="I29" s="16"/>
      <c r="J29" s="16">
        <f>Loans[[#This Row],[Projected Cost]]-Loans[[#This Row],[Actual Cost]]</f>
        <v>0</v>
      </c>
    </row>
    <row r="30" spans="2:10">
      <c r="B30" t="s">
        <v>54</v>
      </c>
      <c r="C30" s="16"/>
      <c r="D30" s="16"/>
      <c r="E30" s="16">
        <f>Transportation[[#This Row],[Projected Cost]]-Transportation[[#This Row],[Actual Cost]]</f>
        <v>0</v>
      </c>
      <c r="G30" t="s">
        <v>40</v>
      </c>
      <c r="H30" s="16"/>
      <c r="I30" s="16"/>
      <c r="J30" s="16">
        <f>Loans[[#This Row],[Projected Cost]]-Loans[[#This Row],[Actual Cost]]</f>
        <v>0</v>
      </c>
    </row>
    <row r="31" spans="2:10">
      <c r="B31" t="s">
        <v>55</v>
      </c>
      <c r="C31" s="16"/>
      <c r="D31" s="16"/>
      <c r="E31" s="16">
        <f>Transportation[[#This Row],[Projected Cost]]-Transportation[[#This Row],[Actual Cost]]</f>
        <v>0</v>
      </c>
      <c r="G31" t="s">
        <v>43</v>
      </c>
      <c r="H31" s="16"/>
      <c r="I31" s="16"/>
      <c r="J31" s="16">
        <f>SUBTOTAL(109,Loans[Difference])</f>
        <v>0</v>
      </c>
    </row>
    <row r="32" spans="2:10">
      <c r="B32" t="s">
        <v>40</v>
      </c>
      <c r="C32" s="16"/>
      <c r="D32" s="16"/>
      <c r="E32" s="16">
        <f>Transportation[[#This Row],[Projected Cost]]-Transportation[[#This Row],[Actual Cost]]</f>
        <v>0</v>
      </c>
      <c r="G32" s="17"/>
      <c r="H32" s="17"/>
      <c r="I32" s="17"/>
      <c r="J32" s="17"/>
    </row>
    <row r="33" spans="2:10">
      <c r="B33" t="s">
        <v>43</v>
      </c>
      <c r="C33" s="16"/>
      <c r="D33" s="16"/>
      <c r="E33" s="16">
        <f>SUBTOTAL(109,Transportation[Difference])</f>
        <v>0</v>
      </c>
      <c r="G33" t="s">
        <v>56</v>
      </c>
      <c r="H33" t="s">
        <v>23</v>
      </c>
      <c r="I33" t="s">
        <v>24</v>
      </c>
      <c r="J33" t="s">
        <v>25</v>
      </c>
    </row>
    <row r="34" spans="2:10">
      <c r="B34" s="17"/>
      <c r="C34" s="17"/>
      <c r="D34" s="17"/>
      <c r="E34" s="17"/>
      <c r="G34" t="s">
        <v>57</v>
      </c>
      <c r="H34" s="16"/>
      <c r="I34" s="16"/>
      <c r="J34" s="16">
        <f>Taxes[[#This Row],[Projected Cost]]-Taxes[[#This Row],[Actual Cost]]</f>
        <v>0</v>
      </c>
    </row>
    <row r="35" spans="1:10">
      <c r="A35" s="2" t="s">
        <v>58</v>
      </c>
      <c r="B35" t="s">
        <v>59</v>
      </c>
      <c r="C35" t="s">
        <v>23</v>
      </c>
      <c r="D35" t="s">
        <v>24</v>
      </c>
      <c r="E35" t="s">
        <v>25</v>
      </c>
      <c r="G35" t="s">
        <v>60</v>
      </c>
      <c r="H35" s="16"/>
      <c r="I35" s="16"/>
      <c r="J35" s="16">
        <f>Taxes[[#This Row],[Projected Cost]]-Taxes[[#This Row],[Actual Cost]]</f>
        <v>0</v>
      </c>
    </row>
    <row r="36" spans="2:10">
      <c r="B36" t="s">
        <v>61</v>
      </c>
      <c r="C36" s="16"/>
      <c r="D36" s="16"/>
      <c r="E36" s="16">
        <f>Insurance[[#This Row],[Projected Cost]]-Insurance[[#This Row],[Actual Cost]]</f>
        <v>0</v>
      </c>
      <c r="G36" t="s">
        <v>62</v>
      </c>
      <c r="H36" s="16"/>
      <c r="I36" s="16"/>
      <c r="J36" s="16">
        <f>Taxes[[#This Row],[Projected Cost]]-Taxes[[#This Row],[Actual Cost]]</f>
        <v>0</v>
      </c>
    </row>
    <row r="37" spans="2:10">
      <c r="B37" t="s">
        <v>63</v>
      </c>
      <c r="C37" s="16"/>
      <c r="D37" s="16"/>
      <c r="E37" s="16">
        <f>Insurance[[#This Row],[Projected Cost]]-Insurance[[#This Row],[Actual Cost]]</f>
        <v>0</v>
      </c>
      <c r="G37" t="s">
        <v>40</v>
      </c>
      <c r="H37" s="16"/>
      <c r="I37" s="16"/>
      <c r="J37" s="16">
        <f>Taxes[[#This Row],[Projected Cost]]-Taxes[[#This Row],[Actual Cost]]</f>
        <v>0</v>
      </c>
    </row>
    <row r="38" spans="2:10">
      <c r="B38" t="s">
        <v>64</v>
      </c>
      <c r="C38" s="16"/>
      <c r="D38" s="16"/>
      <c r="E38" s="16">
        <f>Insurance[[#This Row],[Projected Cost]]-Insurance[[#This Row],[Actual Cost]]</f>
        <v>0</v>
      </c>
      <c r="G38" t="s">
        <v>43</v>
      </c>
      <c r="H38" s="16"/>
      <c r="I38" s="16"/>
      <c r="J38" s="16">
        <f>SUBTOTAL(109,Taxes[Difference])</f>
        <v>0</v>
      </c>
    </row>
    <row r="39" spans="2:10">
      <c r="B39" t="s">
        <v>40</v>
      </c>
      <c r="C39" s="16"/>
      <c r="D39" s="16"/>
      <c r="E39" s="16">
        <f>Insurance[[#This Row],[Projected Cost]]-Insurance[[#This Row],[Actual Cost]]</f>
        <v>0</v>
      </c>
      <c r="G39" s="17"/>
      <c r="H39" s="17"/>
      <c r="I39" s="17"/>
      <c r="J39" s="17"/>
    </row>
    <row r="40" spans="2:10">
      <c r="B40" t="s">
        <v>43</v>
      </c>
      <c r="C40" s="16"/>
      <c r="D40" s="16"/>
      <c r="E40" s="16">
        <f>SUBTOTAL(109,Insurance[Difference])</f>
        <v>0</v>
      </c>
      <c r="G40" t="s">
        <v>65</v>
      </c>
      <c r="H40" t="s">
        <v>23</v>
      </c>
      <c r="I40" t="s">
        <v>24</v>
      </c>
      <c r="J40" t="s">
        <v>25</v>
      </c>
    </row>
    <row r="41" spans="2:10">
      <c r="B41" s="17"/>
      <c r="C41" s="17"/>
      <c r="D41" s="17"/>
      <c r="E41" s="17"/>
      <c r="G41" t="s">
        <v>66</v>
      </c>
      <c r="H41" s="16"/>
      <c r="I41" s="16"/>
      <c r="J41" s="16">
        <f>Savings[[#This Row],[Projected Cost]]-Savings[[#This Row],[Actual Cost]]</f>
        <v>0</v>
      </c>
    </row>
    <row r="42" spans="1:10">
      <c r="A42" s="2" t="s">
        <v>67</v>
      </c>
      <c r="B42" t="s">
        <v>68</v>
      </c>
      <c r="C42" t="s">
        <v>23</v>
      </c>
      <c r="D42" t="s">
        <v>24</v>
      </c>
      <c r="E42" t="s">
        <v>25</v>
      </c>
      <c r="G42" t="s">
        <v>69</v>
      </c>
      <c r="H42" s="16"/>
      <c r="I42" s="16"/>
      <c r="J42" s="16">
        <f>Savings[[#This Row],[Projected Cost]]-Savings[[#This Row],[Actual Cost]]</f>
        <v>0</v>
      </c>
    </row>
    <row r="43" spans="2:10">
      <c r="B43" t="s">
        <v>70</v>
      </c>
      <c r="C43" s="16"/>
      <c r="D43" s="16"/>
      <c r="E43" s="16">
        <f>Food[[#This Row],[Projected Cost]]-Food[[#This Row],[Actual Cost]]</f>
        <v>0</v>
      </c>
      <c r="G43" t="s">
        <v>40</v>
      </c>
      <c r="H43" s="16"/>
      <c r="I43" s="16"/>
      <c r="J43" s="16">
        <f>Savings[[#This Row],[Projected Cost]]-Savings[[#This Row],[Actual Cost]]</f>
        <v>0</v>
      </c>
    </row>
    <row r="44" spans="2:10">
      <c r="B44" t="s">
        <v>71</v>
      </c>
      <c r="C44" s="16"/>
      <c r="D44" s="16"/>
      <c r="E44" s="16">
        <f>Food[[#This Row],[Projected Cost]]-Food[[#This Row],[Actual Cost]]</f>
        <v>0</v>
      </c>
      <c r="G44" t="s">
        <v>43</v>
      </c>
      <c r="H44" s="16"/>
      <c r="I44" s="16"/>
      <c r="J44" s="16">
        <f>SUBTOTAL(109,Savings[Difference])</f>
        <v>0</v>
      </c>
    </row>
    <row r="45" spans="2:10">
      <c r="B45" t="s">
        <v>40</v>
      </c>
      <c r="C45" s="16"/>
      <c r="D45" s="16"/>
      <c r="E45" s="16">
        <f>Food[[#This Row],[Projected Cost]]-Food[[#This Row],[Actual Cost]]</f>
        <v>0</v>
      </c>
      <c r="G45" s="17"/>
      <c r="H45" s="17"/>
      <c r="I45" s="17"/>
      <c r="J45" s="17"/>
    </row>
    <row r="46" spans="2:10">
      <c r="B46" t="s">
        <v>43</v>
      </c>
      <c r="C46" s="16"/>
      <c r="D46" s="16"/>
      <c r="E46" s="16">
        <f>SUBTOTAL(109,Food[Difference])</f>
        <v>0</v>
      </c>
      <c r="G46" t="s">
        <v>72</v>
      </c>
      <c r="H46" t="s">
        <v>23</v>
      </c>
      <c r="I46" t="s">
        <v>24</v>
      </c>
      <c r="J46" t="s">
        <v>25</v>
      </c>
    </row>
    <row r="47" spans="2:10">
      <c r="B47" s="17"/>
      <c r="C47" s="17"/>
      <c r="D47" s="17"/>
      <c r="E47" s="17"/>
      <c r="G47" t="s">
        <v>73</v>
      </c>
      <c r="H47" s="16"/>
      <c r="I47" s="16"/>
      <c r="J47" s="16">
        <f>Gifts[[#This Row],[Projected Cost]]-Gifts[[#This Row],[Actual Cost]]</f>
        <v>0</v>
      </c>
    </row>
    <row r="48" spans="1:10">
      <c r="A48" s="2" t="s">
        <v>74</v>
      </c>
      <c r="B48" t="s">
        <v>75</v>
      </c>
      <c r="C48" t="s">
        <v>23</v>
      </c>
      <c r="D48" t="s">
        <v>24</v>
      </c>
      <c r="E48" t="s">
        <v>25</v>
      </c>
      <c r="G48" t="s">
        <v>76</v>
      </c>
      <c r="H48" s="16"/>
      <c r="I48" s="16"/>
      <c r="J48" s="16">
        <f>Gifts[[#This Row],[Projected Cost]]-Gifts[[#This Row],[Actual Cost]]</f>
        <v>0</v>
      </c>
    </row>
    <row r="49" spans="2:10">
      <c r="B49" t="s">
        <v>77</v>
      </c>
      <c r="C49" s="16"/>
      <c r="D49" s="16"/>
      <c r="E49" s="16">
        <f>Pets[[#This Row],[Projected Cost]]-Pets[[#This Row],[Actual Cost]]</f>
        <v>0</v>
      </c>
      <c r="G49" t="s">
        <v>78</v>
      </c>
      <c r="H49" s="16"/>
      <c r="I49" s="16"/>
      <c r="J49" s="16">
        <f>Gifts[[#This Row],[Projected Cost]]-Gifts[[#This Row],[Actual Cost]]</f>
        <v>0</v>
      </c>
    </row>
    <row r="50" spans="2:10">
      <c r="B50" t="s">
        <v>79</v>
      </c>
      <c r="C50" s="16"/>
      <c r="D50" s="16"/>
      <c r="E50" s="16">
        <f>Pets[[#This Row],[Projected Cost]]-Pets[[#This Row],[Actual Cost]]</f>
        <v>0</v>
      </c>
      <c r="G50" t="s">
        <v>43</v>
      </c>
      <c r="H50" s="16"/>
      <c r="I50" s="16"/>
      <c r="J50" s="16">
        <f>SUBTOTAL(109,Gifts[Difference])</f>
        <v>0</v>
      </c>
    </row>
    <row r="51" spans="2:10">
      <c r="B51" t="s">
        <v>80</v>
      </c>
      <c r="C51" s="16"/>
      <c r="D51" s="16"/>
      <c r="E51" s="16">
        <f>Pets[[#This Row],[Projected Cost]]-Pets[[#This Row],[Actual Cost]]</f>
        <v>0</v>
      </c>
      <c r="G51" s="17"/>
      <c r="H51" s="17"/>
      <c r="I51" s="17"/>
      <c r="J51" s="17"/>
    </row>
    <row r="52" spans="2:10">
      <c r="B52" t="s">
        <v>81</v>
      </c>
      <c r="C52" s="16"/>
      <c r="D52" s="16"/>
      <c r="E52" s="16">
        <f>Pets[[#This Row],[Projected Cost]]-Pets[[#This Row],[Actual Cost]]</f>
        <v>0</v>
      </c>
      <c r="G52" t="s">
        <v>82</v>
      </c>
      <c r="H52" t="s">
        <v>23</v>
      </c>
      <c r="I52" t="s">
        <v>24</v>
      </c>
      <c r="J52" t="s">
        <v>25</v>
      </c>
    </row>
    <row r="53" spans="2:10">
      <c r="B53" t="s">
        <v>40</v>
      </c>
      <c r="C53" s="16"/>
      <c r="D53" s="16"/>
      <c r="E53" s="16">
        <f>Pets[[#This Row],[Projected Cost]]-Pets[[#This Row],[Actual Cost]]</f>
        <v>0</v>
      </c>
      <c r="G53" t="s">
        <v>83</v>
      </c>
      <c r="H53" s="16"/>
      <c r="I53" s="16"/>
      <c r="J53" s="16">
        <f>Legal[[#This Row],[Projected Cost]]-Legal[[#This Row],[Actual Cost]]</f>
        <v>0</v>
      </c>
    </row>
    <row r="54" spans="2:10">
      <c r="B54" t="s">
        <v>43</v>
      </c>
      <c r="C54" s="16"/>
      <c r="D54" s="16"/>
      <c r="E54" s="16">
        <f>SUBTOTAL(109,Pets[Difference])</f>
        <v>0</v>
      </c>
      <c r="G54" t="s">
        <v>84</v>
      </c>
      <c r="H54" s="16"/>
      <c r="I54" s="16"/>
      <c r="J54" s="16">
        <f>Legal[[#This Row],[Projected Cost]]-Legal[[#This Row],[Actual Cost]]</f>
        <v>0</v>
      </c>
    </row>
    <row r="55" spans="2:10">
      <c r="B55" s="17"/>
      <c r="C55" s="17"/>
      <c r="D55" s="17"/>
      <c r="E55" s="17"/>
      <c r="G55" t="s">
        <v>85</v>
      </c>
      <c r="H55" s="16"/>
      <c r="I55" s="16"/>
      <c r="J55" s="16">
        <f>Legal[[#This Row],[Projected Cost]]-Legal[[#This Row],[Actual Cost]]</f>
        <v>0</v>
      </c>
    </row>
    <row r="56" spans="1:10">
      <c r="A56" s="2" t="s">
        <v>86</v>
      </c>
      <c r="B56" t="s">
        <v>87</v>
      </c>
      <c r="C56" t="s">
        <v>23</v>
      </c>
      <c r="D56" t="s">
        <v>24</v>
      </c>
      <c r="E56" t="s">
        <v>25</v>
      </c>
      <c r="G56" t="s">
        <v>40</v>
      </c>
      <c r="H56" s="16"/>
      <c r="I56" s="16"/>
      <c r="J56" s="16">
        <f>Legal[[#This Row],[Projected Cost]]-Legal[[#This Row],[Actual Cost]]</f>
        <v>0</v>
      </c>
    </row>
    <row r="57" spans="2:10">
      <c r="B57" t="s">
        <v>79</v>
      </c>
      <c r="C57" s="16"/>
      <c r="D57" s="16"/>
      <c r="E57" s="16">
        <f>PersonalCare[[#This Row],[Projected Cost]]-PersonalCare[[#This Row],[Actual Cost]]</f>
        <v>0</v>
      </c>
      <c r="G57" t="s">
        <v>43</v>
      </c>
      <c r="H57" s="16"/>
      <c r="I57" s="16"/>
      <c r="J57" s="16">
        <f>SUBTOTAL(109,Legal[Difference])</f>
        <v>0</v>
      </c>
    </row>
    <row r="58" spans="2:10">
      <c r="B58" t="s">
        <v>88</v>
      </c>
      <c r="C58" s="16"/>
      <c r="D58" s="16"/>
      <c r="E58" s="16">
        <f>PersonalCare[[#This Row],[Projected Cost]]-PersonalCare[[#This Row],[Actual Cost]]</f>
        <v>0</v>
      </c>
      <c r="G58" s="17"/>
      <c r="H58" s="17"/>
      <c r="I58" s="17"/>
      <c r="J58" s="17"/>
    </row>
    <row r="59" spans="1:10">
      <c r="A59" s="2" t="s">
        <v>89</v>
      </c>
      <c r="B59" t="s">
        <v>90</v>
      </c>
      <c r="C59" s="16"/>
      <c r="D59" s="16"/>
      <c r="E59" s="16">
        <f>PersonalCare[[#This Row],[Projected Cost]]-PersonalCare[[#This Row],[Actual Cost]]</f>
        <v>0</v>
      </c>
      <c r="G59" s="18" t="s">
        <v>91</v>
      </c>
      <c r="H59" s="18"/>
      <c r="I59" s="18"/>
      <c r="J59" s="19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>1195</v>
      </c>
    </row>
    <row r="60" spans="2:10">
      <c r="B60" t="s">
        <v>92</v>
      </c>
      <c r="C60" s="16"/>
      <c r="D60" s="16"/>
      <c r="E60" s="16">
        <f>PersonalCare[[#This Row],[Projected Cost]]-PersonalCare[[#This Row],[Actual Cost]]</f>
        <v>0</v>
      </c>
      <c r="G60" s="18"/>
      <c r="H60" s="18"/>
      <c r="I60" s="18"/>
      <c r="J60" s="19"/>
    </row>
    <row r="61" spans="2:10">
      <c r="B61" t="s">
        <v>93</v>
      </c>
      <c r="C61" s="16"/>
      <c r="D61" s="16"/>
      <c r="E61" s="16">
        <f>PersonalCare[[#This Row],[Projected Cost]]-PersonalCare[[#This Row],[Actual Cost]]</f>
        <v>0</v>
      </c>
      <c r="G61" s="18" t="s">
        <v>94</v>
      </c>
      <c r="H61" s="18"/>
      <c r="I61" s="18"/>
      <c r="J61" s="19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>1236</v>
      </c>
    </row>
    <row r="62" spans="2:10">
      <c r="B62" t="s">
        <v>95</v>
      </c>
      <c r="C62" s="16"/>
      <c r="D62" s="16"/>
      <c r="E62" s="16">
        <f>PersonalCare[[#This Row],[Projected Cost]]-PersonalCare[[#This Row],[Actual Cost]]</f>
        <v>0</v>
      </c>
      <c r="G62" s="18"/>
      <c r="H62" s="18"/>
      <c r="I62" s="18"/>
      <c r="J62" s="19"/>
    </row>
    <row r="63" spans="2:10">
      <c r="B63" t="s">
        <v>40</v>
      </c>
      <c r="C63" s="16"/>
      <c r="D63" s="16"/>
      <c r="E63" s="16">
        <f>PersonalCare[[#This Row],[Projected Cost]]-PersonalCare[[#This Row],[Actual Cost]]</f>
        <v>0</v>
      </c>
      <c r="G63" s="18" t="s">
        <v>96</v>
      </c>
      <c r="H63" s="18"/>
      <c r="I63" s="18"/>
      <c r="J63" s="19">
        <f>J59-J61</f>
        <v>-41</v>
      </c>
    </row>
    <row r="64" spans="2:10">
      <c r="B64" t="s">
        <v>43</v>
      </c>
      <c r="C64" s="16"/>
      <c r="D64" s="16"/>
      <c r="E64" s="16">
        <f>SUBTOTAL(109,PersonalCare[Difference])</f>
        <v>0</v>
      </c>
      <c r="G64" s="18"/>
      <c r="H64" s="18"/>
      <c r="I64" s="18"/>
      <c r="J64" s="19"/>
    </row>
    <row r="65" spans="2:5">
      <c r="B65" s="17"/>
      <c r="C65" s="17"/>
      <c r="D65" s="17"/>
      <c r="E65" s="17"/>
    </row>
  </sheetData>
  <mergeCells count="20">
    <mergeCell ref="C4:D4"/>
    <mergeCell ref="C5:D5"/>
    <mergeCell ref="C6:D6"/>
    <mergeCell ref="C8:D8"/>
    <mergeCell ref="C9:D9"/>
    <mergeCell ref="C10:D10"/>
    <mergeCell ref="B4:B6"/>
    <mergeCell ref="B8:B10"/>
    <mergeCell ref="J4:J5"/>
    <mergeCell ref="J6:J7"/>
    <mergeCell ref="J8:J9"/>
    <mergeCell ref="J59:J60"/>
    <mergeCell ref="J61:J62"/>
    <mergeCell ref="J63:J64"/>
    <mergeCell ref="G63:I64"/>
    <mergeCell ref="G61:I62"/>
    <mergeCell ref="G59:I60"/>
    <mergeCell ref="G8:I9"/>
    <mergeCell ref="G6:I7"/>
    <mergeCell ref="G4:I5"/>
  </mergeCells>
  <conditionalFormatting sqref="J8:J9">
    <cfRule type="cellIs" dxfId="30" priority="2" operator="lessThan">
      <formula>0</formula>
    </cfRule>
  </conditionalFormatting>
  <conditionalFormatting sqref="J63:J64">
    <cfRule type="cellIs" dxfId="30" priority="1" operator="lessThan">
      <formula>0</formula>
    </cfRule>
  </conditionalFormatting>
  <printOptions horizontalCentered="1"/>
  <pageMargins left="0.4" right="0.4" top="0.4" bottom="0.4" header="0.3" footer="0.3"/>
  <pageSetup paperSize="1" scale="81" fitToHeight="0" orientation="portrait"/>
  <headerFooter differentFirst="1">
    <oddFooter>&amp;CPage &amp;P of &amp;N</oddFooter>
  </headerFooter>
  <ignoredErrors>
    <ignoredError sqref="E49:E53 E57:E63 J59:J62 J53:J56 J47:J49 J41:J43 E43:E45 E36:E39 J34:J37 J25:J30 E26:E32 J13:J21" emptyCellReference="1"/>
  </ignoredErrors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6 "   m a : c o n t e n t T y p e D e s c r i p t i o n = " C r e a t e   a   n e w   d o c u m e n t . "   m a : c o n t e n t T y p e S c o p e = " "   m a : v e r s i o n I D = " a c 3 7 c 1 7 5 3 a c d 5 e 3 3 0 d 2 0 6 2 c c e c 2 6 e a 6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b 3 4 0 c 7 1 0 1 c 9 2 c 5 1 2 0 a b d 0 6 4 8 6 f 9 4 5 4 8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S t a t u s   x m l n s = " 7 1 a f 3 2 4 3 - 3 d d 4 - 4 a 8 d - 8 c 0 d - d d 7 6 d a 1 f 0 2 a 5 " > N o t   s t a r t e d < / S t a t u s > < B a c k g r o u n d   x m l n s = " 7 1 a f 3 2 4 3 - 3 d d 4 - 4 a 8 d - 8 c 0 d - d d 7 6 d a 1 f 0 2 a 5 " > f a l s e < / B a c k g r o u n d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A58CDC10-ABEC-4481-B96A-4E286E4D6704}">
  <ds:schemaRefs/>
</ds:datastoreItem>
</file>

<file path=customXml/itemProps2.xml><?xml version="1.0" encoding="utf-8"?>
<ds:datastoreItem xmlns:ds="http://schemas.openxmlformats.org/officeDocument/2006/customXml" ds:itemID="{A421AA56-93FF-42F2-9B83-858AC84E66F6}">
  <ds:schemaRefs/>
</ds:datastoreItem>
</file>

<file path=customXml/itemProps3.xml><?xml version="1.0" encoding="utf-8"?>
<ds:datastoreItem xmlns:ds="http://schemas.openxmlformats.org/officeDocument/2006/customXml" ds:itemID="{B3C97F38-AC51-4DF5-A8A1-C688B0C06A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TM04101071</Template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2022-11-06T05:44:00Z</dcterms:created>
  <dcterms:modified xsi:type="dcterms:W3CDTF">2023-12-16T13:35:56Z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ICV">
    <vt:lpwstr>56F591C769DC4606A1F1BE407BA8EAB8_12</vt:lpwstr>
  </property>
  <property fmtid="{D5CDD505-2E9C-101B-9397-08002B2CF9AE}" pid="4" name="KSOProductBuildVer">
    <vt:lpwstr>1033-12.2.0.13359</vt:lpwstr>
  </property>
</Properties>
</file>