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480" yWindow="-195" windowWidth="9375" windowHeight="4965" tabRatio="636"/>
  </bookViews>
  <sheets>
    <sheet name="5yrHP" sheetId="1" r:id="rId1"/>
    <sheet name="Sol 1 - 7 year HP" sheetId="2" r:id="rId2"/>
    <sheet name="Sol 1 - 14 year HP" sheetId="4" r:id="rId3"/>
    <sheet name="Sol 2 - 8 year HP" sheetId="3" r:id="rId4"/>
    <sheet name="Sol 2 - 30 year HP" sheetId="5" r:id="rId5"/>
  </sheets>
  <calcPr calcId="145621"/>
</workbook>
</file>

<file path=xl/calcChain.xml><?xml version="1.0" encoding="utf-8"?>
<calcChain xmlns="http://schemas.openxmlformats.org/spreadsheetml/2006/main">
  <c r="F5" i="1" l="1"/>
  <c r="D3" i="1"/>
  <c r="B8" i="1"/>
  <c r="F21" i="1"/>
  <c r="F22" i="1"/>
  <c r="F24" i="1"/>
  <c r="F25" i="1"/>
  <c r="F23" i="1"/>
  <c r="B21" i="1"/>
  <c r="B22" i="1"/>
  <c r="F12" i="1"/>
  <c r="F13" i="1"/>
  <c r="B12" i="1"/>
  <c r="B13" i="1"/>
  <c r="B15" i="1"/>
  <c r="B16" i="1"/>
  <c r="B14" i="1"/>
  <c r="F22" i="4"/>
  <c r="F23" i="4"/>
  <c r="F25" i="4"/>
  <c r="F26" i="4"/>
  <c r="F24" i="4"/>
  <c r="D4" i="4"/>
  <c r="B22" i="4"/>
  <c r="B23" i="4"/>
  <c r="F13" i="4"/>
  <c r="F14" i="4"/>
  <c r="F15" i="4"/>
  <c r="F16" i="4"/>
  <c r="F17" i="4"/>
  <c r="B13" i="4"/>
  <c r="B14" i="4"/>
  <c r="B16" i="4"/>
  <c r="B17" i="4"/>
  <c r="B15" i="4"/>
  <c r="B9" i="4"/>
  <c r="F22" i="2"/>
  <c r="F23" i="2"/>
  <c r="D4" i="2"/>
  <c r="B9" i="2"/>
  <c r="B22" i="2"/>
  <c r="B23" i="2"/>
  <c r="B25" i="2"/>
  <c r="B26" i="2"/>
  <c r="B24" i="2"/>
  <c r="F13" i="2"/>
  <c r="F14" i="2"/>
  <c r="B13" i="2"/>
  <c r="B14" i="2"/>
  <c r="F22" i="5"/>
  <c r="F23" i="5"/>
  <c r="F25" i="5"/>
  <c r="F26" i="5"/>
  <c r="F24" i="5"/>
  <c r="D4" i="5"/>
  <c r="B22" i="5"/>
  <c r="B23" i="5"/>
  <c r="F13" i="5"/>
  <c r="F14" i="5"/>
  <c r="F15" i="5"/>
  <c r="F16" i="5"/>
  <c r="F17" i="5"/>
  <c r="B13" i="5"/>
  <c r="B14" i="5"/>
  <c r="B16" i="5"/>
  <c r="B17" i="5"/>
  <c r="B15" i="5"/>
  <c r="B9" i="5"/>
  <c r="F22" i="3"/>
  <c r="F23" i="3"/>
  <c r="D4" i="3"/>
  <c r="B9" i="3"/>
  <c r="B22" i="3"/>
  <c r="B23" i="3"/>
  <c r="B25" i="3"/>
  <c r="B26" i="3"/>
  <c r="B24" i="3"/>
  <c r="F13" i="3"/>
  <c r="F15" i="3"/>
  <c r="F14" i="3"/>
  <c r="B13" i="3"/>
  <c r="B14" i="3"/>
  <c r="F16" i="3"/>
  <c r="F17" i="3"/>
  <c r="F15" i="1"/>
  <c r="F16" i="1"/>
  <c r="B15" i="3"/>
  <c r="B16" i="3"/>
  <c r="B17" i="3"/>
  <c r="B24" i="5"/>
  <c r="B25" i="5"/>
  <c r="B26" i="5"/>
  <c r="B15" i="2"/>
  <c r="B16" i="2"/>
  <c r="B17" i="2"/>
  <c r="F24" i="2"/>
  <c r="F25" i="2"/>
  <c r="F26" i="2"/>
  <c r="B24" i="4"/>
  <c r="B25" i="4"/>
  <c r="B26" i="4"/>
  <c r="F14" i="1"/>
  <c r="F24" i="3"/>
  <c r="F25" i="3"/>
  <c r="F26" i="3"/>
  <c r="F15" i="2"/>
  <c r="F16" i="2"/>
  <c r="F17" i="2"/>
  <c r="B23" i="1"/>
  <c r="B24" i="1"/>
  <c r="B25" i="1"/>
</calcChain>
</file>

<file path=xl/comments1.xml><?xml version="1.0" encoding="utf-8"?>
<comments xmlns="http://schemas.openxmlformats.org/spreadsheetml/2006/main">
  <authors>
    <author>Rick Johnson</author>
    <author>rickj</author>
    <author>Pete Crabb</author>
  </authors>
  <commentList>
    <comment ref="B3" authorId="0">
      <text>
        <r>
          <rPr>
            <b/>
            <sz val="8"/>
            <color indexed="81"/>
            <rFont val="Tahoma"/>
            <family val="2"/>
          </rPr>
          <t>Enter the yield to maturity on the bond as an annual rate in decimal form.</t>
        </r>
        <r>
          <rPr>
            <sz val="8"/>
            <color indexed="81"/>
            <rFont val="Tahoma"/>
            <family val="2"/>
          </rPr>
          <t xml:space="preserve">
</t>
        </r>
      </text>
    </comment>
    <comment ref="D3" authorId="1">
      <text>
        <r>
          <rPr>
            <b/>
            <sz val="8"/>
            <color indexed="81"/>
            <rFont val="Tahoma"/>
            <family val="2"/>
          </rPr>
          <t>This cell calculates the value of the bond using a closed-end equation.  This allows the spreadsheet to be modified for different maturities without actually producing the cash flows for each year.
B5-(((B4*B6)/(D3*B3))*(B5-((1+B3)*((1-(1/(1+B3)^B5))/B3))))</t>
        </r>
        <r>
          <rPr>
            <sz val="8"/>
            <color indexed="81"/>
            <rFont val="Tahoma"/>
            <family val="2"/>
          </rPr>
          <t xml:space="preserve">
</t>
        </r>
      </text>
    </comment>
    <comment ref="B4" authorId="0">
      <text>
        <r>
          <rPr>
            <b/>
            <sz val="8"/>
            <color indexed="81"/>
            <rFont val="Tahoma"/>
            <family val="2"/>
          </rPr>
          <t>Enter the coupon rate on the bond in decimal format.</t>
        </r>
        <r>
          <rPr>
            <sz val="8"/>
            <color indexed="81"/>
            <rFont val="Tahoma"/>
            <family val="2"/>
          </rPr>
          <t xml:space="preserve">
</t>
        </r>
      </text>
    </comment>
    <comment ref="B5" authorId="0">
      <text>
        <r>
          <rPr>
            <b/>
            <sz val="8"/>
            <color indexed="81"/>
            <rFont val="Tahoma"/>
            <family val="2"/>
          </rPr>
          <t>Enter the maturity on the bond.</t>
        </r>
        <r>
          <rPr>
            <sz val="8"/>
            <color indexed="81"/>
            <rFont val="Tahoma"/>
            <family val="2"/>
          </rPr>
          <t xml:space="preserve">
</t>
        </r>
      </text>
    </comment>
    <comment ref="F5" authorId="2">
      <text>
        <r>
          <rPr>
            <b/>
            <sz val="8"/>
            <color indexed="81"/>
            <rFont val="Tahoma"/>
            <family val="2"/>
          </rPr>
          <t xml:space="preserve">Alternatively, you can use Excel's duration formula for this exercise.
</t>
        </r>
      </text>
    </comment>
    <comment ref="B6" authorId="0">
      <text>
        <r>
          <rPr>
            <b/>
            <sz val="8"/>
            <color indexed="81"/>
            <rFont val="Tahoma"/>
            <family val="2"/>
          </rPr>
          <t>Enter the par value on the bond.</t>
        </r>
        <r>
          <rPr>
            <sz val="8"/>
            <color indexed="81"/>
            <rFont val="Tahoma"/>
            <family val="2"/>
          </rPr>
          <t xml:space="preserve">
</t>
        </r>
      </text>
    </comment>
    <comment ref="B7" authorId="0">
      <text>
        <r>
          <rPr>
            <b/>
            <sz val="8"/>
            <color indexed="81"/>
            <rFont val="Tahoma"/>
            <family val="2"/>
          </rPr>
          <t>Enter the holding period for the investment.  If the holding period is set equal to duration, the investment return wil approximate the YTM at the time the bond is purchased.  If the bond is held to maturity, the realized return on the investment will be higher or lower than the YTM at the time of purchase.  If interest rates rise, the return on the bond will be higher when held to maturity.  If interest rates fall, the yield to maturity will be lower when held to maturity.</t>
        </r>
        <r>
          <rPr>
            <sz val="8"/>
            <color indexed="81"/>
            <rFont val="Tahoma"/>
            <family val="2"/>
          </rPr>
          <t xml:space="preserve">
</t>
        </r>
      </text>
    </comment>
    <comment ref="B8" authorId="0">
      <text>
        <r>
          <rPr>
            <b/>
            <sz val="8"/>
            <color indexed="81"/>
            <rFont val="Tahoma"/>
            <family val="2"/>
          </rPr>
          <t>The cell calculates the duration on the bond using a closed-end formula.  It allows the duration to be calculated for any maturity without constructing the cash flows for each period.</t>
        </r>
        <r>
          <rPr>
            <sz val="8"/>
            <color indexed="81"/>
            <rFont val="Tahoma"/>
            <family val="2"/>
          </rPr>
          <t xml:space="preserve">
</t>
        </r>
        <r>
          <rPr>
            <b/>
            <sz val="8"/>
            <color indexed="81"/>
            <rFont val="Tahoma"/>
            <family val="2"/>
          </rPr>
          <t>B5-(((B4*B6)/(D3*B3))*(B5-((1+B3)*((1-(1/(1+B3)^B5))/B3))))</t>
        </r>
      </text>
    </comment>
    <comment ref="B13" authorId="0">
      <text>
        <r>
          <rPr>
            <b/>
            <sz val="8"/>
            <color indexed="81"/>
            <rFont val="Tahoma"/>
            <family val="2"/>
          </rPr>
          <t>This cell calculates the future value of the coupons assuming a one-time change in interest rates.  The future value of the coupons are equal to the future value of an annuity for the appropriate holding period at the new yield to maturity.</t>
        </r>
        <r>
          <rPr>
            <sz val="8"/>
            <color indexed="81"/>
            <rFont val="Tahoma"/>
            <family val="2"/>
          </rPr>
          <t xml:space="preserve">
</t>
        </r>
      </text>
    </comment>
    <comment ref="B14" authorId="0">
      <text>
        <r>
          <rPr>
            <b/>
            <sz val="8"/>
            <color indexed="81"/>
            <rFont val="Tahoma"/>
            <family val="2"/>
          </rPr>
          <t>This cell calculates the sales price of the bond at the new yield to maturity.  The bond is assumed to be sold at the expiration of the holding period and the price will be the present value of the remaining payments.</t>
        </r>
        <r>
          <rPr>
            <sz val="8"/>
            <color indexed="81"/>
            <rFont val="Tahoma"/>
            <family val="2"/>
          </rPr>
          <t xml:space="preserve">
</t>
        </r>
      </text>
    </comment>
    <comment ref="B15" authorId="0">
      <text>
        <r>
          <rPr>
            <b/>
            <sz val="8"/>
            <color indexed="81"/>
            <rFont val="Tahoma"/>
            <family val="2"/>
          </rPr>
          <t>The total value will equal the future value of the reinvested coupons plus the sales proceeds.</t>
        </r>
        <r>
          <rPr>
            <sz val="8"/>
            <color indexed="81"/>
            <rFont val="Tahoma"/>
            <family val="2"/>
          </rPr>
          <t xml:space="preserve">
</t>
        </r>
      </text>
    </comment>
    <comment ref="B16" authorId="0">
      <text>
        <r>
          <rPr>
            <b/>
            <sz val="8"/>
            <color indexed="81"/>
            <rFont val="Tahoma"/>
            <family val="2"/>
          </rPr>
          <t>The IRR is the realized return on the investment.  The return is the solution for the rate of return that equates the original investment (D3) with the future value at the end of the holding period (B16) .</t>
        </r>
        <r>
          <rPr>
            <sz val="8"/>
            <color indexed="81"/>
            <rFont val="Tahoma"/>
            <family val="2"/>
          </rPr>
          <t xml:space="preserve">
</t>
        </r>
      </text>
    </comment>
  </commentList>
</comments>
</file>

<file path=xl/sharedStrings.xml><?xml version="1.0" encoding="utf-8"?>
<sst xmlns="http://schemas.openxmlformats.org/spreadsheetml/2006/main" count="171" uniqueCount="24">
  <si>
    <t>Immunization Example:</t>
  </si>
  <si>
    <t>YTM</t>
  </si>
  <si>
    <t>Mar Price</t>
  </si>
  <si>
    <t>Coupon R</t>
  </si>
  <si>
    <t>Maturity</t>
  </si>
  <si>
    <t>Par Value</t>
  </si>
  <si>
    <t>Holding P</t>
  </si>
  <si>
    <t>Duration</t>
  </si>
  <si>
    <t>If Rates Increase by 200 basis points</t>
  </si>
  <si>
    <t>If Rates Increase by 100 basis points</t>
  </si>
  <si>
    <t xml:space="preserve">Rate </t>
  </si>
  <si>
    <t>FV of CPS</t>
  </si>
  <si>
    <t>SalesP</t>
  </si>
  <si>
    <t>Total</t>
  </si>
  <si>
    <t>IRR</t>
  </si>
  <si>
    <t>If Rates Decrease by 200 basis points</t>
  </si>
  <si>
    <t>If Rates Decrease by 100 basis points</t>
  </si>
  <si>
    <t xml:space="preserve">If the bond is held to maturity and rates increase, the investor would achieve higher realized return than the initial </t>
  </si>
  <si>
    <t>Chapter 10</t>
  </si>
  <si>
    <t>Immunization Example</t>
  </si>
  <si>
    <t xml:space="preserve">Holding Period Immunization </t>
  </si>
  <si>
    <t xml:space="preserve">promised yield on the bond. Reinvestment returns are higher since the coupon payments are reinvested at the higher </t>
  </si>
  <si>
    <t>rate for the 30-year period.  If rates fall, the opposite occurs and the investor would experience lower returns.</t>
  </si>
  <si>
    <t>rate for the 14-year period.  If rates fall, the opposite occurs and the investor would experience lower returns.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</si>
</sst>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8" formatCode="0.0000"/>
  </numFmts>
  <fonts count="5" x14ac:knownFonts="1">
    <font>
      <sz val="10"/>
      <name val="Arial"/>
    </font>
    <font>
      <sz val="8"/>
      <color indexed="81"/>
      <name val="Tahoma"/>
      <family val="2"/>
    </font>
    <font>
      <b/>
      <sz val="8"/>
      <color indexed="81"/>
      <name val="Tahoma"/>
      <family val="2"/>
    </font>
    <font>
      <b/>
      <sz val="8"/>
      <color indexed="81"/>
      <name val="Tahoma"/>
      <family val="2"/>
    </font>
    <font>
      <b/>
      <sz val="10"/>
      <name val="Arial"/>
      <family val="2"/>
    </font>
  </fonts>
  <fills count="3">
    <fill>
      <patternFill patternType="none"/>
    </fill>
    <fill>
      <patternFill patternType="gray125"/>
    </fill>
    <fill>
      <patternFill patternType="solid">
        <fgColor indexed="47"/>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quotePrefix="1" applyAlignment="1">
      <alignment horizontal="left"/>
    </xf>
    <xf numFmtId="0" fontId="0" fillId="0" borderId="0" xfId="0" applyAlignment="1">
      <alignment horizontal="left"/>
    </xf>
    <xf numFmtId="0" fontId="4" fillId="0" borderId="0" xfId="0" applyFont="1"/>
    <xf numFmtId="0" fontId="0" fillId="2" borderId="0" xfId="0" applyFill="1"/>
    <xf numFmtId="0" fontId="0" fillId="0" borderId="0" xfId="0" applyFill="1"/>
    <xf numFmtId="0" fontId="0" fillId="0" borderId="0" xfId="0" applyFill="1" applyBorder="1"/>
    <xf numFmtId="168" fontId="0" fillId="0" borderId="0" xfId="0" applyNumberFormat="1" applyFill="1" applyBorder="1"/>
    <xf numFmtId="2" fontId="0" fillId="0" borderId="0" xfId="0" applyNumberFormat="1" applyFill="1" applyBorder="1"/>
    <xf numFmtId="0" fontId="0" fillId="0" borderId="0" xfId="0" quotePrefix="1" applyFill="1" applyBorder="1" applyAlignment="1">
      <alignment horizontal="left"/>
    </xf>
    <xf numFmtId="0" fontId="0" fillId="0" borderId="0" xfId="0" applyFill="1" applyBorder="1" applyAlignment="1">
      <alignment horizontal="left"/>
    </xf>
    <xf numFmtId="168" fontId="0" fillId="0" borderId="0" xfId="0" applyNumberFormat="1" applyFill="1" applyBorder="1" applyAlignment="1">
      <alignment horizontal="left"/>
    </xf>
    <xf numFmtId="0" fontId="4" fillId="0" borderId="0" xfId="0" applyFont="1" applyFill="1" applyBorder="1" applyAlignment="1">
      <alignment horizontal="center"/>
    </xf>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30"/>
  <sheetViews>
    <sheetView tabSelected="1" workbookViewId="0">
      <selection activeCell="K19" sqref="K19"/>
    </sheetView>
  </sheetViews>
  <sheetFormatPr defaultColWidth="0" defaultRowHeight="12.75" zeroHeight="1" x14ac:dyDescent="0.2"/>
  <cols>
    <col min="1" max="1" width="17.85546875" style="6" customWidth="1"/>
    <col min="2" max="2" width="9" style="6" customWidth="1"/>
    <col min="3" max="3" width="9.140625" style="6" customWidth="1"/>
    <col min="4" max="4" width="9.5703125" style="6" customWidth="1"/>
    <col min="5" max="12" width="9.140625" style="6" customWidth="1"/>
    <col min="13" max="16384" width="0" style="6" hidden="1"/>
  </cols>
  <sheetData>
    <row r="1" spans="1:8" x14ac:dyDescent="0.2">
      <c r="A1" s="12" t="s">
        <v>20</v>
      </c>
      <c r="B1" s="12"/>
      <c r="C1" s="12"/>
      <c r="D1" s="12"/>
      <c r="E1" s="12"/>
      <c r="F1" s="12"/>
      <c r="G1" s="12"/>
      <c r="H1" s="12"/>
    </row>
    <row r="2" spans="1:8" x14ac:dyDescent="0.2"/>
    <row r="3" spans="1:8" x14ac:dyDescent="0.2">
      <c r="A3" s="6" t="s">
        <v>1</v>
      </c>
      <c r="B3" s="7">
        <v>0.08</v>
      </c>
      <c r="C3" s="6" t="s">
        <v>2</v>
      </c>
      <c r="D3" s="8">
        <f>((1-(1/(1+B3)^B5))/B3)*(B4*B6)+(1/(1+B3)^B5)*B6</f>
        <v>1000</v>
      </c>
    </row>
    <row r="4" spans="1:8" x14ac:dyDescent="0.2">
      <c r="A4" s="6" t="s">
        <v>3</v>
      </c>
      <c r="B4" s="7">
        <v>0.08</v>
      </c>
    </row>
    <row r="5" spans="1:8" x14ac:dyDescent="0.2">
      <c r="A5" s="6" t="s">
        <v>4</v>
      </c>
      <c r="B5" s="6">
        <v>6</v>
      </c>
      <c r="E5" s="6" t="s">
        <v>7</v>
      </c>
      <c r="F5" s="7">
        <f>DURATION(DATE(2000,1,1),DATE(2006,1,1),B4,B3,1)</f>
        <v>4.9927100370780853</v>
      </c>
    </row>
    <row r="6" spans="1:8" x14ac:dyDescent="0.2">
      <c r="A6" s="6" t="s">
        <v>5</v>
      </c>
      <c r="B6" s="8">
        <v>1000</v>
      </c>
    </row>
    <row r="7" spans="1:8" x14ac:dyDescent="0.2">
      <c r="A7" s="6" t="s">
        <v>6</v>
      </c>
      <c r="B7" s="6">
        <v>5</v>
      </c>
    </row>
    <row r="8" spans="1:8" x14ac:dyDescent="0.2">
      <c r="A8" s="6" t="s">
        <v>7</v>
      </c>
      <c r="B8" s="7">
        <f>B5-(((B4*B6)/(D3*B3))*(B5-((1+B3)*((1-(1/(1+B3)^B5))/B3))))</f>
        <v>4.9927100370780897</v>
      </c>
    </row>
    <row r="9" spans="1:8" x14ac:dyDescent="0.2"/>
    <row r="10" spans="1:8" x14ac:dyDescent="0.2"/>
    <row r="11" spans="1:8" x14ac:dyDescent="0.2">
      <c r="A11" s="9" t="s">
        <v>8</v>
      </c>
      <c r="E11" s="9" t="s">
        <v>9</v>
      </c>
    </row>
    <row r="12" spans="1:8" x14ac:dyDescent="0.2">
      <c r="A12" s="10" t="s">
        <v>10</v>
      </c>
      <c r="B12" s="7">
        <f>$B$3+0.02</f>
        <v>0.1</v>
      </c>
      <c r="E12" s="10" t="s">
        <v>10</v>
      </c>
      <c r="F12" s="7">
        <f>$B$3+0.01</f>
        <v>0.09</v>
      </c>
    </row>
    <row r="13" spans="1:8" x14ac:dyDescent="0.2">
      <c r="A13" s="6" t="s">
        <v>11</v>
      </c>
      <c r="B13" s="8">
        <f>$B$4*$B$6*((1+$B$12)^$B$7-1)/$B$12</f>
        <v>488.40800000000041</v>
      </c>
      <c r="E13" s="6" t="s">
        <v>11</v>
      </c>
      <c r="F13" s="8">
        <f>$B$4*$B$6*((1+$F$12)^$B$7-1)/$F$12</f>
        <v>478.77684880000038</v>
      </c>
    </row>
    <row r="14" spans="1:8" x14ac:dyDescent="0.2">
      <c r="A14" s="6" t="s">
        <v>12</v>
      </c>
      <c r="B14" s="8">
        <f>($B$4*$B$6*(1-((1/(1+$B$12)^($B$5-$B$7))))/$B$12)+($B$6*(1/(1+$B$12)^($B$5-$B$7)))</f>
        <v>981.81818181818176</v>
      </c>
      <c r="E14" s="6" t="s">
        <v>12</v>
      </c>
      <c r="F14" s="8">
        <f>($B$4*$B$6*(1-((1/(1+$F$12)^($B$5-$B$7))))/$F$12)+($B$6*(1/(1+$F$12)^($B$5-$B$7)))</f>
        <v>990.82568807339453</v>
      </c>
    </row>
    <row r="15" spans="1:8" x14ac:dyDescent="0.2">
      <c r="A15" s="6" t="s">
        <v>13</v>
      </c>
      <c r="B15" s="8">
        <f>B13+B14</f>
        <v>1470.2261818181821</v>
      </c>
      <c r="E15" s="6" t="s">
        <v>13</v>
      </c>
      <c r="F15" s="8">
        <f>F13+F14</f>
        <v>1469.6025368733949</v>
      </c>
    </row>
    <row r="16" spans="1:8" x14ac:dyDescent="0.2">
      <c r="A16" s="6" t="s">
        <v>14</v>
      </c>
      <c r="B16" s="7">
        <f>(($B$15/D3)^(1/B7))-1</f>
        <v>8.013199453192521E-2</v>
      </c>
      <c r="E16" s="6" t="s">
        <v>14</v>
      </c>
      <c r="F16" s="7">
        <f>(($F$15/D3)^(1/B7))-1</f>
        <v>8.0040344255173368E-2</v>
      </c>
    </row>
    <row r="17" spans="1:6" x14ac:dyDescent="0.2"/>
    <row r="18" spans="1:6" x14ac:dyDescent="0.2"/>
    <row r="19" spans="1:6" x14ac:dyDescent="0.2"/>
    <row r="20" spans="1:6" x14ac:dyDescent="0.2">
      <c r="A20" s="9" t="s">
        <v>15</v>
      </c>
      <c r="E20" s="9" t="s">
        <v>16</v>
      </c>
    </row>
    <row r="21" spans="1:6" x14ac:dyDescent="0.2">
      <c r="A21" s="10" t="s">
        <v>10</v>
      </c>
      <c r="B21" s="7">
        <f>$B$3-0.02</f>
        <v>0.06</v>
      </c>
      <c r="C21" s="7"/>
      <c r="D21" s="7"/>
      <c r="E21" s="11" t="s">
        <v>10</v>
      </c>
      <c r="F21" s="7">
        <f>$B$3-0.01</f>
        <v>7.0000000000000007E-2</v>
      </c>
    </row>
    <row r="22" spans="1:6" x14ac:dyDescent="0.2">
      <c r="A22" s="6" t="s">
        <v>11</v>
      </c>
      <c r="B22" s="8">
        <f>$B$4*$B$6*((1+$B$21)^$B$7-1)/$B$21</f>
        <v>450.96743680000066</v>
      </c>
      <c r="C22" s="8"/>
      <c r="D22" s="8"/>
      <c r="E22" s="8" t="s">
        <v>11</v>
      </c>
      <c r="F22" s="8">
        <f>$B$4*$B$6*((1+$F$21)^$B$7-1)/$F$21</f>
        <v>460.05912080000007</v>
      </c>
    </row>
    <row r="23" spans="1:6" x14ac:dyDescent="0.2">
      <c r="A23" s="6" t="s">
        <v>12</v>
      </c>
      <c r="B23" s="8">
        <f>($B$4*$B$6*(1-((1/(1+$B$21)^($B$5-$B$7))))/$B$21)+($B$6*(1/(1+$B$21)^($B$5-$B$7)))</f>
        <v>1018.867924528302</v>
      </c>
      <c r="C23" s="8"/>
      <c r="D23" s="8"/>
      <c r="E23" s="8" t="s">
        <v>12</v>
      </c>
      <c r="F23" s="8">
        <f>($B$4*$B$6*(1-((1/(1+$F$21)^($B$5-$B$7))))/$F$21)+($B$6*(1/(1+$F$21)^($B$5-$B$7)))</f>
        <v>1009.3457943925233</v>
      </c>
    </row>
    <row r="24" spans="1:6" x14ac:dyDescent="0.2">
      <c r="A24" s="6" t="s">
        <v>13</v>
      </c>
      <c r="B24" s="8">
        <f>$B$22+$B$23</f>
        <v>1469.8353613283025</v>
      </c>
      <c r="C24" s="8"/>
      <c r="D24" s="8"/>
      <c r="E24" s="8" t="s">
        <v>13</v>
      </c>
      <c r="F24" s="8">
        <f>$F$22+$F$23</f>
        <v>1469.4049151925233</v>
      </c>
    </row>
    <row r="25" spans="1:6" x14ac:dyDescent="0.2">
      <c r="A25" s="6" t="s">
        <v>14</v>
      </c>
      <c r="B25" s="7">
        <f>(($B$24/D3)^(1/B7))-1</f>
        <v>8.0074563557936518E-2</v>
      </c>
      <c r="C25" s="7"/>
      <c r="D25" s="7"/>
      <c r="E25" s="7" t="s">
        <v>14</v>
      </c>
      <c r="F25" s="7">
        <f>(($F$24/D3)^(1/B7))-1</f>
        <v>8.0011295466193344E-2</v>
      </c>
    </row>
    <row r="26" spans="1:6" x14ac:dyDescent="0.2"/>
    <row r="27" spans="1:6" x14ac:dyDescent="0.2"/>
    <row r="28" spans="1:6" x14ac:dyDescent="0.2"/>
    <row r="29" spans="1:6" x14ac:dyDescent="0.2"/>
    <row r="30" spans="1:6" x14ac:dyDescent="0.2"/>
  </sheetData>
  <mergeCells count="1">
    <mergeCell ref="A1:H1"/>
  </mergeCells>
  <phoneticPr fontId="0" type="noConversion"/>
  <printOptions headings="1" gridLines="1" gridLinesSet="0"/>
  <pageMargins left="0.75" right="0.75" top="1" bottom="1" header="0.5" footer="0.5"/>
  <pageSetup orientation="landscape" horizontalDpi="300" verticalDpi="300" r:id="rId1"/>
  <headerFooter alignWithMargins="0">
    <oddHeader>&amp;A</oddHeader>
    <oddFooter>Page &amp;P</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0"/>
  <sheetViews>
    <sheetView showGridLines="0" workbookViewId="0">
      <selection activeCell="E7" sqref="E7"/>
    </sheetView>
  </sheetViews>
  <sheetFormatPr defaultColWidth="0" defaultRowHeight="12.75" zeroHeight="1" x14ac:dyDescent="0.2"/>
  <cols>
    <col min="1" max="12" width="9.140625" customWidth="1"/>
  </cols>
  <sheetData>
    <row r="1" spans="1:9" s="3" customFormat="1" x14ac:dyDescent="0.2">
      <c r="A1" s="13" t="s">
        <v>18</v>
      </c>
      <c r="B1" s="13"/>
      <c r="C1" s="13"/>
      <c r="D1" s="13"/>
      <c r="E1" s="13"/>
      <c r="F1" s="13"/>
      <c r="G1" s="13"/>
      <c r="H1" s="13"/>
      <c r="I1" s="13"/>
    </row>
    <row r="2" spans="1:9" x14ac:dyDescent="0.2">
      <c r="A2" s="13" t="s">
        <v>19</v>
      </c>
      <c r="B2" s="13"/>
      <c r="C2" s="13"/>
      <c r="D2" s="13"/>
      <c r="E2" s="13"/>
      <c r="F2" s="13"/>
      <c r="G2" s="13"/>
      <c r="H2" s="13"/>
      <c r="I2" s="13"/>
    </row>
    <row r="3" spans="1:9" x14ac:dyDescent="0.2"/>
    <row r="4" spans="1:9" x14ac:dyDescent="0.2">
      <c r="A4" t="s">
        <v>1</v>
      </c>
      <c r="B4" s="4">
        <v>0.13163</v>
      </c>
      <c r="C4" t="s">
        <v>2</v>
      </c>
      <c r="D4">
        <f>((1-(1/(1+B4)^B6))/B4)*(B5*B7)+(1/(1+B4)^B6)*B7</f>
        <v>1052.3281096784237</v>
      </c>
    </row>
    <row r="5" spans="1:9" x14ac:dyDescent="0.2">
      <c r="A5" t="s">
        <v>3</v>
      </c>
      <c r="B5" s="4">
        <v>0.14000000000000001</v>
      </c>
    </row>
    <row r="6" spans="1:9" x14ac:dyDescent="0.2">
      <c r="A6" t="s">
        <v>4</v>
      </c>
      <c r="B6" s="4">
        <v>14</v>
      </c>
    </row>
    <row r="7" spans="1:9" x14ac:dyDescent="0.2">
      <c r="A7" t="s">
        <v>5</v>
      </c>
      <c r="B7" s="4">
        <v>1000</v>
      </c>
    </row>
    <row r="8" spans="1:9" x14ac:dyDescent="0.2">
      <c r="A8" t="s">
        <v>6</v>
      </c>
      <c r="B8" s="4">
        <v>7</v>
      </c>
      <c r="D8" s="5"/>
    </row>
    <row r="9" spans="1:9" x14ac:dyDescent="0.2">
      <c r="A9" t="s">
        <v>7</v>
      </c>
      <c r="B9" s="5">
        <f>B6-(((B5*B7)/(D4*B4))*(B6-((1+B4)*((1-(1/(1+B4)^B6))/B4))))</f>
        <v>7.0007028338147483</v>
      </c>
    </row>
    <row r="10" spans="1:9" x14ac:dyDescent="0.2"/>
    <row r="11" spans="1:9" x14ac:dyDescent="0.2"/>
    <row r="12" spans="1:9" x14ac:dyDescent="0.2">
      <c r="A12" s="1" t="s">
        <v>8</v>
      </c>
      <c r="E12" s="1" t="s">
        <v>9</v>
      </c>
    </row>
    <row r="13" spans="1:9" x14ac:dyDescent="0.2">
      <c r="A13" s="2" t="s">
        <v>10</v>
      </c>
      <c r="B13">
        <f>$B$4+0.02</f>
        <v>0.15162999999999999</v>
      </c>
      <c r="E13" s="2" t="s">
        <v>10</v>
      </c>
      <c r="F13">
        <f>$B$4+0.01</f>
        <v>0.14163000000000001</v>
      </c>
    </row>
    <row r="14" spans="1:9" x14ac:dyDescent="0.2">
      <c r="A14" t="s">
        <v>11</v>
      </c>
      <c r="B14">
        <f>$B$5*$B$7*((1+$B$13)^$B$8-1)/$B$13</f>
        <v>1557.1682054118096</v>
      </c>
      <c r="E14" t="s">
        <v>11</v>
      </c>
      <c r="F14">
        <f>$B$5*$B$7*((1+$F$13)^$B$8-1)/$F$13</f>
        <v>1509.8422361489256</v>
      </c>
    </row>
    <row r="15" spans="1:9" x14ac:dyDescent="0.2">
      <c r="A15" t="s">
        <v>12</v>
      </c>
      <c r="B15">
        <f>($B$5*$B$7*(1-((1/(1+$B$13)^($B$6-$B$8))))/$B$13)+($B$7*(1/(1+$B$13)^($B$6-$B$8)))</f>
        <v>951.84998591559179</v>
      </c>
      <c r="E15" t="s">
        <v>12</v>
      </c>
      <c r="F15">
        <f>($B$5*$B$7*(1-((1/(1+$F$13)^($B$6-$B$8))))/$F$13)+($B$7*(1/(1+$F$13)^($B$6-$B$8)))</f>
        <v>993.04473743253379</v>
      </c>
    </row>
    <row r="16" spans="1:9" x14ac:dyDescent="0.2">
      <c r="A16" t="s">
        <v>13</v>
      </c>
      <c r="B16">
        <f>B14+B15</f>
        <v>2509.0181913274014</v>
      </c>
      <c r="E16" t="s">
        <v>13</v>
      </c>
      <c r="F16">
        <f>F14+F15</f>
        <v>2502.8869735814596</v>
      </c>
    </row>
    <row r="17" spans="1:6" x14ac:dyDescent="0.2">
      <c r="A17" t="s">
        <v>14</v>
      </c>
      <c r="B17">
        <f>(($B$16/D4)^(1/B8))-1</f>
        <v>0.13215925163051656</v>
      </c>
      <c r="E17" t="s">
        <v>14</v>
      </c>
      <c r="F17">
        <f>(($F$16/D4)^(1/B8))-1</f>
        <v>0.13176360479936311</v>
      </c>
    </row>
    <row r="18" spans="1:6" x14ac:dyDescent="0.2"/>
    <row r="19" spans="1:6" x14ac:dyDescent="0.2"/>
    <row r="20" spans="1:6" x14ac:dyDescent="0.2"/>
    <row r="21" spans="1:6" x14ac:dyDescent="0.2">
      <c r="A21" s="1" t="s">
        <v>15</v>
      </c>
      <c r="E21" s="1" t="s">
        <v>16</v>
      </c>
    </row>
    <row r="22" spans="1:6" x14ac:dyDescent="0.2">
      <c r="A22" s="2" t="s">
        <v>10</v>
      </c>
      <c r="B22">
        <f>$B$4-0.02</f>
        <v>0.11162999999999999</v>
      </c>
      <c r="E22" s="2" t="s">
        <v>10</v>
      </c>
      <c r="F22">
        <f>$B$4-0.01</f>
        <v>0.12163</v>
      </c>
    </row>
    <row r="23" spans="1:6" x14ac:dyDescent="0.2">
      <c r="A23" t="s">
        <v>11</v>
      </c>
      <c r="B23">
        <f>$B$5*$B$7*((1+$B$22)^$B$8-1)/$B$22</f>
        <v>1376.5422945840855</v>
      </c>
      <c r="E23" t="s">
        <v>11</v>
      </c>
      <c r="F23">
        <f>$B$5*$B$7*((1+$F$22)^$B$8-1)/$F$22</f>
        <v>1419.5690289306863</v>
      </c>
    </row>
    <row r="24" spans="1:6" x14ac:dyDescent="0.2">
      <c r="A24" t="s">
        <v>12</v>
      </c>
      <c r="B24">
        <f>($B$5*$B$7*(1-((1/(1+$B$22)^($B$6-$B$8))))/$B$22)+($B$7*(1/(1+$B$22)^($B$6-$B$8)))</f>
        <v>1132.9838949075906</v>
      </c>
      <c r="E24" t="s">
        <v>12</v>
      </c>
      <c r="F24">
        <f>($B$5*$B$7*(1-((1/(1+$F$22)^($B$6-$B$8))))/$F$22)+($B$7*(1/(1+$F$22)^($B$6-$B$8)))</f>
        <v>1083.4046605156495</v>
      </c>
    </row>
    <row r="25" spans="1:6" x14ac:dyDescent="0.2">
      <c r="A25" t="s">
        <v>13</v>
      </c>
      <c r="B25">
        <f>$B$23+$B$24</f>
        <v>2509.5261894916762</v>
      </c>
      <c r="E25" t="s">
        <v>13</v>
      </c>
      <c r="F25">
        <f>$F$23+$F$24</f>
        <v>2502.9736894463358</v>
      </c>
    </row>
    <row r="26" spans="1:6" x14ac:dyDescent="0.2">
      <c r="A26" t="s">
        <v>14</v>
      </c>
      <c r="B26">
        <f>(($B$25/D4)^(1/B8))-1</f>
        <v>0.13219199550982785</v>
      </c>
      <c r="E26" t="s">
        <v>14</v>
      </c>
      <c r="F26">
        <f>(($F$25/D4)^(1/B8))-1</f>
        <v>0.13176920635375322</v>
      </c>
    </row>
    <row r="27" spans="1:6" x14ac:dyDescent="0.2"/>
    <row r="28" spans="1:6" x14ac:dyDescent="0.2"/>
    <row r="29" spans="1:6" x14ac:dyDescent="0.2"/>
    <row r="30" spans="1:6" x14ac:dyDescent="0.2"/>
  </sheetData>
  <mergeCells count="2">
    <mergeCell ref="A2:I2"/>
    <mergeCell ref="A1:I1"/>
  </mergeCells>
  <phoneticPr fontId="0" type="noConversion"/>
  <printOptions gridLinesSet="0"/>
  <pageMargins left="0.75" right="0.75" top="1" bottom="1" header="0.5" footer="0.5"/>
  <pageSetup orientation="landscape" horizontalDpi="0" r:id="rId1"/>
  <headerFooter alignWithMargins="0">
    <oddHeader>&amp;A</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4"/>
  <sheetViews>
    <sheetView showGridLines="0" workbookViewId="0">
      <selection activeCell="I31" sqref="I31"/>
    </sheetView>
  </sheetViews>
  <sheetFormatPr defaultColWidth="0" defaultRowHeight="12.75" zeroHeight="1" x14ac:dyDescent="0.2"/>
  <cols>
    <col min="1" max="1" width="14.42578125" customWidth="1"/>
    <col min="2" max="11" width="9.140625" customWidth="1"/>
  </cols>
  <sheetData>
    <row r="1" spans="1:9" x14ac:dyDescent="0.2">
      <c r="A1" s="13" t="s">
        <v>18</v>
      </c>
      <c r="B1" s="13"/>
      <c r="C1" s="13"/>
      <c r="D1" s="13"/>
      <c r="E1" s="13"/>
      <c r="F1" s="13"/>
      <c r="G1" s="13"/>
      <c r="H1" s="13"/>
      <c r="I1" s="13"/>
    </row>
    <row r="2" spans="1:9" x14ac:dyDescent="0.2">
      <c r="A2" s="13" t="s">
        <v>0</v>
      </c>
      <c r="B2" s="13"/>
      <c r="C2" s="13"/>
      <c r="D2" s="13"/>
      <c r="E2" s="13"/>
      <c r="F2" s="13"/>
      <c r="G2" s="13"/>
      <c r="H2" s="13"/>
      <c r="I2" s="13"/>
    </row>
    <row r="3" spans="1:9" x14ac:dyDescent="0.2"/>
    <row r="4" spans="1:9" x14ac:dyDescent="0.2">
      <c r="A4" t="s">
        <v>1</v>
      </c>
      <c r="B4" s="4">
        <v>0.13163</v>
      </c>
      <c r="C4" t="s">
        <v>2</v>
      </c>
      <c r="D4">
        <f>((1-(1/(1+B4)^B6))/B4)*(B5*B7)+(1/(1+B4)^B6)*B7</f>
        <v>1052.3281096784237</v>
      </c>
    </row>
    <row r="5" spans="1:9" x14ac:dyDescent="0.2">
      <c r="A5" t="s">
        <v>3</v>
      </c>
      <c r="B5" s="4">
        <v>0.14000000000000001</v>
      </c>
    </row>
    <row r="6" spans="1:9" x14ac:dyDescent="0.2">
      <c r="A6" t="s">
        <v>4</v>
      </c>
      <c r="B6" s="4">
        <v>14</v>
      </c>
    </row>
    <row r="7" spans="1:9" x14ac:dyDescent="0.2">
      <c r="A7" t="s">
        <v>5</v>
      </c>
      <c r="B7" s="4">
        <v>1000</v>
      </c>
    </row>
    <row r="8" spans="1:9" x14ac:dyDescent="0.2">
      <c r="A8" t="s">
        <v>6</v>
      </c>
      <c r="B8" s="4">
        <v>14</v>
      </c>
    </row>
    <row r="9" spans="1:9" x14ac:dyDescent="0.2">
      <c r="A9" t="s">
        <v>7</v>
      </c>
      <c r="B9">
        <f>B6-(((B5*B7)/(D4*B4))*(B6-((1+B4)*((1-(1/(1+B4)^B6))/B4))))</f>
        <v>7.0007028338147483</v>
      </c>
    </row>
    <row r="10" spans="1:9" x14ac:dyDescent="0.2"/>
    <row r="11" spans="1:9" x14ac:dyDescent="0.2"/>
    <row r="12" spans="1:9" x14ac:dyDescent="0.2">
      <c r="A12" s="1" t="s">
        <v>8</v>
      </c>
      <c r="E12" s="1" t="s">
        <v>9</v>
      </c>
    </row>
    <row r="13" spans="1:9" x14ac:dyDescent="0.2">
      <c r="A13" s="2" t="s">
        <v>10</v>
      </c>
      <c r="B13">
        <f>$B$4+0.02</f>
        <v>0.15162999999999999</v>
      </c>
      <c r="E13" s="2" t="s">
        <v>10</v>
      </c>
      <c r="F13">
        <f>$B$4+0.01</f>
        <v>0.14163000000000001</v>
      </c>
    </row>
    <row r="14" spans="1:9" x14ac:dyDescent="0.2">
      <c r="A14" t="s">
        <v>11</v>
      </c>
      <c r="B14">
        <f>$B$5*$B$7*((1+$B$13)^$B$8-1)/$B$13</f>
        <v>5740.5385728830943</v>
      </c>
      <c r="E14" t="s">
        <v>11</v>
      </c>
      <c r="F14">
        <f>$B$5*$B$7*((1+$F$13)^$B$8-1)/$F$13</f>
        <v>5325.8493820158719</v>
      </c>
    </row>
    <row r="15" spans="1:9" x14ac:dyDescent="0.2">
      <c r="A15" t="s">
        <v>12</v>
      </c>
      <c r="B15">
        <f>($B$5*$B$7*(1-((1/(1+$B$13)^($B$6-$B$8))))/$B$13)+($B$7*(1/(1+$B$13)^($B$6-$B$8)))</f>
        <v>1000</v>
      </c>
      <c r="E15" t="s">
        <v>12</v>
      </c>
      <c r="F15">
        <f>($B$5*$B$7*(1-((1/(1+$F$13)^($B$6-$B$8))))/$F$13)+($B$7*(1/(1+$F$13)^($B$6-$B$8)))</f>
        <v>1000</v>
      </c>
    </row>
    <row r="16" spans="1:9" x14ac:dyDescent="0.2">
      <c r="A16" t="s">
        <v>13</v>
      </c>
      <c r="B16">
        <f>B14+B15</f>
        <v>6740.5385728830943</v>
      </c>
      <c r="E16" t="s">
        <v>13</v>
      </c>
      <c r="F16">
        <f>F14+F15</f>
        <v>6325.8493820158719</v>
      </c>
    </row>
    <row r="17" spans="1:6" x14ac:dyDescent="0.2">
      <c r="A17" t="s">
        <v>14</v>
      </c>
      <c r="B17">
        <f>(($B$16/D4)^(1/B8))-1</f>
        <v>0.14185312494876134</v>
      </c>
      <c r="E17" t="s">
        <v>14</v>
      </c>
      <c r="F17">
        <f>(($F$16/D4)^(1/B8))-1</f>
        <v>0.13668609745483229</v>
      </c>
    </row>
    <row r="18" spans="1:6" x14ac:dyDescent="0.2"/>
    <row r="19" spans="1:6" x14ac:dyDescent="0.2"/>
    <row r="20" spans="1:6" x14ac:dyDescent="0.2"/>
    <row r="21" spans="1:6" x14ac:dyDescent="0.2">
      <c r="A21" s="1" t="s">
        <v>15</v>
      </c>
      <c r="E21" s="1" t="s">
        <v>16</v>
      </c>
    </row>
    <row r="22" spans="1:6" x14ac:dyDescent="0.2">
      <c r="A22" s="2" t="s">
        <v>10</v>
      </c>
      <c r="B22">
        <f>$B$4-0.02</f>
        <v>0.11162999999999999</v>
      </c>
      <c r="E22" s="2" t="s">
        <v>10</v>
      </c>
      <c r="F22">
        <f>$B$4-0.01</f>
        <v>0.12163</v>
      </c>
    </row>
    <row r="23" spans="1:6" x14ac:dyDescent="0.2">
      <c r="A23" t="s">
        <v>11</v>
      </c>
      <c r="B23">
        <f>$B$5*$B$7*((1+$B$22)^$B$8-1)/$B$22</f>
        <v>4263.9716729423099</v>
      </c>
      <c r="E23" t="s">
        <v>11</v>
      </c>
      <c r="F23">
        <f>$B$5*$B$7*((1+$F$22)^$B$8-1)/$F$22</f>
        <v>4589.8943764283795</v>
      </c>
    </row>
    <row r="24" spans="1:6" x14ac:dyDescent="0.2">
      <c r="A24" t="s">
        <v>12</v>
      </c>
      <c r="B24">
        <f>($B$5*$B$7*(1-((1/(1+$B$22)^($B$6-$B$8))))/$B$22)+($B$7*(1/(1+$B$22)^($B$6-$B$8)))</f>
        <v>1000</v>
      </c>
      <c r="E24" t="s">
        <v>12</v>
      </c>
      <c r="F24">
        <f>($B$5*$B$7*(1-((1/(1+$F$22)^($B$6-$B$8))))/$F$22)+($B$7*(1/(1+$F$22)^($B$6-$B$8)))</f>
        <v>1000</v>
      </c>
    </row>
    <row r="25" spans="1:6" x14ac:dyDescent="0.2">
      <c r="A25" t="s">
        <v>13</v>
      </c>
      <c r="B25">
        <f>$B$23+$B$24</f>
        <v>5263.9716729423099</v>
      </c>
      <c r="E25" t="s">
        <v>13</v>
      </c>
      <c r="F25">
        <f>$F$23+$F$24</f>
        <v>5589.8943764283795</v>
      </c>
    </row>
    <row r="26" spans="1:6" x14ac:dyDescent="0.2">
      <c r="A26" t="s">
        <v>14</v>
      </c>
      <c r="B26">
        <f>(($B$25/D4)^(1/B8))-1</f>
        <v>0.12186389012597676</v>
      </c>
      <c r="E26" t="s">
        <v>14</v>
      </c>
      <c r="F26">
        <f>(($F$25/D4)^(1/B8))-1</f>
        <v>0.12668819773820306</v>
      </c>
    </row>
    <row r="27" spans="1:6" x14ac:dyDescent="0.2"/>
    <row r="28" spans="1:6" x14ac:dyDescent="0.2"/>
    <row r="29" spans="1:6" x14ac:dyDescent="0.2"/>
    <row r="30" spans="1:6" x14ac:dyDescent="0.2"/>
    <row r="31" spans="1:6" x14ac:dyDescent="0.2">
      <c r="A31" t="s">
        <v>17</v>
      </c>
    </row>
    <row r="32" spans="1:6" x14ac:dyDescent="0.2">
      <c r="A32" t="s">
        <v>21</v>
      </c>
    </row>
    <row r="33" spans="1:1" x14ac:dyDescent="0.2">
      <c r="A33" t="s">
        <v>23</v>
      </c>
    </row>
    <row r="34" spans="1:1" x14ac:dyDescent="0.2"/>
  </sheetData>
  <mergeCells count="2">
    <mergeCell ref="A2:I2"/>
    <mergeCell ref="A1:I1"/>
  </mergeCells>
  <phoneticPr fontId="0" type="noConversion"/>
  <printOptions gridLinesSet="0"/>
  <pageMargins left="0.75" right="0.75" top="1" bottom="1" header="0.5" footer="0.5"/>
  <pageSetup orientation="landscape" horizontalDpi="0" r:id="rId1"/>
  <headerFooter alignWithMargins="0">
    <oddHeader>&amp;A</oddHeader>
    <oddFoote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0"/>
  <sheetViews>
    <sheetView showGridLines="0" workbookViewId="0">
      <selection activeCell="B8" activeCellId="4" sqref="B4 B5 B6 B7 B8"/>
    </sheetView>
  </sheetViews>
  <sheetFormatPr defaultColWidth="0" defaultRowHeight="12.75" zeroHeight="1" x14ac:dyDescent="0.2"/>
  <cols>
    <col min="1" max="11" width="9.140625" customWidth="1"/>
  </cols>
  <sheetData>
    <row r="1" spans="1:9" x14ac:dyDescent="0.2">
      <c r="A1" s="13" t="s">
        <v>18</v>
      </c>
      <c r="B1" s="13"/>
      <c r="C1" s="13"/>
      <c r="D1" s="13"/>
      <c r="E1" s="13"/>
      <c r="F1" s="13"/>
      <c r="G1" s="13"/>
      <c r="H1" s="13"/>
      <c r="I1" s="13"/>
    </row>
    <row r="2" spans="1:9" x14ac:dyDescent="0.2">
      <c r="A2" s="13" t="s">
        <v>19</v>
      </c>
      <c r="B2" s="13"/>
      <c r="C2" s="13"/>
      <c r="D2" s="13"/>
      <c r="E2" s="13"/>
      <c r="F2" s="13"/>
      <c r="G2" s="13"/>
      <c r="H2" s="13"/>
      <c r="I2" s="13"/>
    </row>
    <row r="3" spans="1:9" x14ac:dyDescent="0.2"/>
    <row r="4" spans="1:9" x14ac:dyDescent="0.2">
      <c r="A4" t="s">
        <v>1</v>
      </c>
      <c r="B4" s="4">
        <v>0.13844999999999999</v>
      </c>
      <c r="C4" t="s">
        <v>2</v>
      </c>
      <c r="D4">
        <f>((1-(1/(1+B4)^B6))/B4)*(B5*B7)+(1/(1+B4)^B6)*B7</f>
        <v>1134.7817124810783</v>
      </c>
    </row>
    <row r="5" spans="1:9" x14ac:dyDescent="0.2">
      <c r="A5" t="s">
        <v>3</v>
      </c>
      <c r="B5" s="4">
        <v>0.1575</v>
      </c>
    </row>
    <row r="6" spans="1:9" x14ac:dyDescent="0.2">
      <c r="A6" t="s">
        <v>4</v>
      </c>
      <c r="B6" s="4">
        <v>30</v>
      </c>
    </row>
    <row r="7" spans="1:9" x14ac:dyDescent="0.2">
      <c r="A7" t="s">
        <v>5</v>
      </c>
      <c r="B7" s="4">
        <v>1000</v>
      </c>
    </row>
    <row r="8" spans="1:9" x14ac:dyDescent="0.2">
      <c r="A8" t="s">
        <v>6</v>
      </c>
      <c r="B8" s="4">
        <v>8</v>
      </c>
    </row>
    <row r="9" spans="1:9" x14ac:dyDescent="0.2">
      <c r="A9" t="s">
        <v>7</v>
      </c>
      <c r="B9">
        <f>B6-(((B5*B7)/(D4*B4))*(B6-((1+B4)*((1-(1/(1+B4)^B6))/B4))))</f>
        <v>8.0003091306162304</v>
      </c>
    </row>
    <row r="10" spans="1:9" x14ac:dyDescent="0.2"/>
    <row r="11" spans="1:9" x14ac:dyDescent="0.2"/>
    <row r="12" spans="1:9" x14ac:dyDescent="0.2">
      <c r="A12" s="1" t="s">
        <v>8</v>
      </c>
      <c r="E12" s="1" t="s">
        <v>9</v>
      </c>
    </row>
    <row r="13" spans="1:9" x14ac:dyDescent="0.2">
      <c r="A13" s="2" t="s">
        <v>10</v>
      </c>
      <c r="B13">
        <f>$B$4+0.02</f>
        <v>0.15844999999999998</v>
      </c>
      <c r="E13" s="2" t="s">
        <v>10</v>
      </c>
      <c r="F13">
        <f>$B$4+0.01</f>
        <v>0.14845</v>
      </c>
    </row>
    <row r="14" spans="1:9" x14ac:dyDescent="0.2">
      <c r="A14" t="s">
        <v>11</v>
      </c>
      <c r="B14">
        <f>$B$5*$B$7*((1+$B$13)^$B$8-1)/$B$13</f>
        <v>2230.0819385032669</v>
      </c>
      <c r="E14" t="s">
        <v>11</v>
      </c>
      <c r="F14">
        <f>$B$5*$B$7*((1+$F$13)^$B$8-1)/$F$13</f>
        <v>2149.7172314515906</v>
      </c>
    </row>
    <row r="15" spans="1:9" x14ac:dyDescent="0.2">
      <c r="A15" t="s">
        <v>12</v>
      </c>
      <c r="B15">
        <f>($B$5*$B$7*(1-((1/(1+$B$13)^($B$6-$B$8))))/$B$13)+($B$7*(1/(1+$B$13)^($B$6-$B$8)))</f>
        <v>994.24021079093393</v>
      </c>
      <c r="E15" t="s">
        <v>12</v>
      </c>
      <c r="F15">
        <f>($B$5*$B$7*(1-((1/(1+$F$13)^($B$6-$B$8))))/$F$13)+($B$7*(1/(1+$F$13)^($B$6-$B$8)))</f>
        <v>1058.0619224118038</v>
      </c>
    </row>
    <row r="16" spans="1:9" x14ac:dyDescent="0.2">
      <c r="A16" t="s">
        <v>13</v>
      </c>
      <c r="B16">
        <f>B14+B15</f>
        <v>3224.3221492942007</v>
      </c>
      <c r="E16" t="s">
        <v>13</v>
      </c>
      <c r="F16">
        <f>F14+F15</f>
        <v>3207.7791538633946</v>
      </c>
    </row>
    <row r="17" spans="1:6" x14ac:dyDescent="0.2">
      <c r="A17" t="s">
        <v>14</v>
      </c>
      <c r="B17">
        <f>(($B$16/D4)^(1/B8))-1</f>
        <v>0.13943816608775661</v>
      </c>
      <c r="E17" t="s">
        <v>14</v>
      </c>
      <c r="F17">
        <f>(($F$16/D4)^(1/B8))-1</f>
        <v>0.13870575756866343</v>
      </c>
    </row>
    <row r="18" spans="1:6" x14ac:dyDescent="0.2"/>
    <row r="19" spans="1:6" x14ac:dyDescent="0.2"/>
    <row r="20" spans="1:6" x14ac:dyDescent="0.2"/>
    <row r="21" spans="1:6" x14ac:dyDescent="0.2">
      <c r="A21" s="1" t="s">
        <v>15</v>
      </c>
      <c r="E21" s="1" t="s">
        <v>16</v>
      </c>
    </row>
    <row r="22" spans="1:6" x14ac:dyDescent="0.2">
      <c r="A22" s="2" t="s">
        <v>10</v>
      </c>
      <c r="B22">
        <f>$B$4-0.02</f>
        <v>0.11844999999999999</v>
      </c>
      <c r="E22" s="2" t="s">
        <v>10</v>
      </c>
      <c r="F22">
        <f>$B$4-0.01</f>
        <v>0.12844999999999998</v>
      </c>
    </row>
    <row r="23" spans="1:6" x14ac:dyDescent="0.2">
      <c r="A23" t="s">
        <v>11</v>
      </c>
      <c r="B23">
        <f>$B$5*$B$7*((1+$B$22)^$B$8-1)/$B$22</f>
        <v>1926.2777070081695</v>
      </c>
      <c r="E23" t="s">
        <v>11</v>
      </c>
      <c r="F23">
        <f>$B$5*$B$7*((1+$F$22)^$B$8-1)/$F$22</f>
        <v>1997.9160747368933</v>
      </c>
    </row>
    <row r="24" spans="1:6" x14ac:dyDescent="0.2">
      <c r="A24" t="s">
        <v>12</v>
      </c>
      <c r="B24">
        <f>($B$5*$B$7*(1-((1/(1+$B$22)^($B$6-$B$8))))/$B$22)+($B$7*(1/(1+$B$22)^($B$6-$B$8)))</f>
        <v>1301.5869339356877</v>
      </c>
      <c r="E24" t="s">
        <v>12</v>
      </c>
      <c r="F24">
        <f>($B$5*$B$7*(1-((1/(1+$F$22)^($B$6-$B$8))))/$F$22)+($B$7*(1/(1+$F$22)^($B$6-$B$8)))</f>
        <v>1210.3163679035929</v>
      </c>
    </row>
    <row r="25" spans="1:6" x14ac:dyDescent="0.2">
      <c r="A25" t="s">
        <v>13</v>
      </c>
      <c r="B25">
        <f>$B$23+$B$24</f>
        <v>3227.864640943857</v>
      </c>
      <c r="E25" t="s">
        <v>13</v>
      </c>
      <c r="F25">
        <f>$F$23+$F$24</f>
        <v>3208.2324426404862</v>
      </c>
    </row>
    <row r="26" spans="1:6" x14ac:dyDescent="0.2">
      <c r="A26" t="s">
        <v>14</v>
      </c>
      <c r="B26">
        <f>(($B$25/D4)^(1/B8))-1</f>
        <v>0.13959457537031694</v>
      </c>
      <c r="E26" t="s">
        <v>14</v>
      </c>
      <c r="F26">
        <f>(($F$25/D4)^(1/B8))-1</f>
        <v>0.13872587002839709</v>
      </c>
    </row>
    <row r="27" spans="1:6" x14ac:dyDescent="0.2"/>
    <row r="28" spans="1:6" x14ac:dyDescent="0.2"/>
    <row r="29" spans="1:6" x14ac:dyDescent="0.2"/>
    <row r="30" spans="1:6" x14ac:dyDescent="0.2"/>
  </sheetData>
  <mergeCells count="2">
    <mergeCell ref="A2:I2"/>
    <mergeCell ref="A1:I1"/>
  </mergeCells>
  <phoneticPr fontId="0" type="noConversion"/>
  <printOptions gridLinesSet="0"/>
  <pageMargins left="0.75" right="0.75" top="1" bottom="1" header="0.5" footer="0.5"/>
  <pageSetup orientation="landscape" horizontalDpi="4294967292" r:id="rId1"/>
  <headerFooter alignWithMargins="0">
    <oddHeader>&amp;A</oddHead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4"/>
  <sheetViews>
    <sheetView showGridLines="0" workbookViewId="0">
      <selection activeCell="E32" sqref="E32"/>
    </sheetView>
  </sheetViews>
  <sheetFormatPr defaultColWidth="0" defaultRowHeight="12.75" zeroHeight="1" x14ac:dyDescent="0.2"/>
  <cols>
    <col min="1" max="1" width="14.28515625" customWidth="1"/>
    <col min="2" max="11" width="9.140625" customWidth="1"/>
  </cols>
  <sheetData>
    <row r="1" spans="1:9" x14ac:dyDescent="0.2">
      <c r="A1" s="13" t="s">
        <v>18</v>
      </c>
      <c r="B1" s="13"/>
      <c r="C1" s="13"/>
      <c r="D1" s="13"/>
      <c r="E1" s="13"/>
      <c r="F1" s="13"/>
      <c r="G1" s="13"/>
      <c r="H1" s="13"/>
      <c r="I1" s="13"/>
    </row>
    <row r="2" spans="1:9" x14ac:dyDescent="0.2">
      <c r="A2" s="13" t="s">
        <v>19</v>
      </c>
      <c r="B2" s="13"/>
      <c r="C2" s="13"/>
      <c r="D2" s="13"/>
      <c r="E2" s="13"/>
      <c r="F2" s="13"/>
      <c r="G2" s="13"/>
      <c r="H2" s="13"/>
      <c r="I2" s="13"/>
    </row>
    <row r="3" spans="1:9" x14ac:dyDescent="0.2"/>
    <row r="4" spans="1:9" x14ac:dyDescent="0.2">
      <c r="A4" t="s">
        <v>1</v>
      </c>
      <c r="B4" s="4">
        <v>0.13844999999999999</v>
      </c>
      <c r="C4" t="s">
        <v>2</v>
      </c>
      <c r="D4">
        <f>((1-(1/(1+B4)^B6))/B4)*(B5*B7)+(1/(1+B4)^B6)*B7</f>
        <v>1134.7817124810783</v>
      </c>
    </row>
    <row r="5" spans="1:9" x14ac:dyDescent="0.2">
      <c r="A5" t="s">
        <v>3</v>
      </c>
      <c r="B5" s="4">
        <v>0.1575</v>
      </c>
    </row>
    <row r="6" spans="1:9" x14ac:dyDescent="0.2">
      <c r="A6" t="s">
        <v>4</v>
      </c>
      <c r="B6" s="4">
        <v>30</v>
      </c>
    </row>
    <row r="7" spans="1:9" x14ac:dyDescent="0.2">
      <c r="A7" t="s">
        <v>5</v>
      </c>
      <c r="B7" s="4">
        <v>1000</v>
      </c>
    </row>
    <row r="8" spans="1:9" x14ac:dyDescent="0.2">
      <c r="A8" t="s">
        <v>6</v>
      </c>
      <c r="B8" s="4">
        <v>30</v>
      </c>
    </row>
    <row r="9" spans="1:9" x14ac:dyDescent="0.2">
      <c r="A9" t="s">
        <v>7</v>
      </c>
      <c r="B9">
        <f>B6-(((B5*B7)/(D4*B4))*(B6-((1+B4)*((1-(1/(1+B4)^B6))/B4))))</f>
        <v>8.0003091306162304</v>
      </c>
    </row>
    <row r="10" spans="1:9" x14ac:dyDescent="0.2"/>
    <row r="11" spans="1:9" x14ac:dyDescent="0.2"/>
    <row r="12" spans="1:9" x14ac:dyDescent="0.2">
      <c r="A12" s="1" t="s">
        <v>8</v>
      </c>
      <c r="E12" s="1" t="s">
        <v>9</v>
      </c>
    </row>
    <row r="13" spans="1:9" x14ac:dyDescent="0.2">
      <c r="A13" s="2" t="s">
        <v>10</v>
      </c>
      <c r="B13">
        <f>$B$4+0.02</f>
        <v>0.15844999999999998</v>
      </c>
      <c r="E13" s="2" t="s">
        <v>10</v>
      </c>
      <c r="F13">
        <f>$B$4+0.01</f>
        <v>0.14845</v>
      </c>
    </row>
    <row r="14" spans="1:9" x14ac:dyDescent="0.2">
      <c r="A14" t="s">
        <v>11</v>
      </c>
      <c r="B14">
        <f>$B$5*$B$7*((1+$B$13)^$B$8-1)/$B$13</f>
        <v>80985.847861748378</v>
      </c>
      <c r="E14" t="s">
        <v>11</v>
      </c>
      <c r="F14">
        <f>$B$5*$B$7*((1+$F$13)^$B$8-1)/$F$13</f>
        <v>66401.643554489769</v>
      </c>
    </row>
    <row r="15" spans="1:9" x14ac:dyDescent="0.2">
      <c r="A15" t="s">
        <v>12</v>
      </c>
      <c r="B15">
        <f>($B$5*$B$7*(1-((1/(1+$B$13)^($B$6-$B$8))))/$B$13)+($B$7*(1/(1+$B$13)^($B$6-$B$8)))</f>
        <v>1000</v>
      </c>
      <c r="E15" t="s">
        <v>12</v>
      </c>
      <c r="F15">
        <f>($B$5*$B$7*(1-((1/(1+$F$13)^($B$6-$B$8))))/$F$13)+($B$7*(1/(1+$F$13)^($B$6-$B$8)))</f>
        <v>1000</v>
      </c>
    </row>
    <row r="16" spans="1:9" x14ac:dyDescent="0.2">
      <c r="A16" t="s">
        <v>13</v>
      </c>
      <c r="B16">
        <f>B14+B15</f>
        <v>81985.847861748378</v>
      </c>
      <c r="E16" t="s">
        <v>13</v>
      </c>
      <c r="F16">
        <f>F14+F15</f>
        <v>67401.643554489769</v>
      </c>
    </row>
    <row r="17" spans="1:6" x14ac:dyDescent="0.2">
      <c r="A17" t="s">
        <v>14</v>
      </c>
      <c r="B17">
        <f>(($B$16/D4)^(1/B8))-1</f>
        <v>0.15334937725887432</v>
      </c>
      <c r="E17" t="s">
        <v>14</v>
      </c>
      <c r="F17">
        <f>(($F$16/D4)^(1/B8))-1</f>
        <v>0.14584341152927927</v>
      </c>
    </row>
    <row r="18" spans="1:6" x14ac:dyDescent="0.2"/>
    <row r="19" spans="1:6" x14ac:dyDescent="0.2"/>
    <row r="20" spans="1:6" x14ac:dyDescent="0.2"/>
    <row r="21" spans="1:6" x14ac:dyDescent="0.2">
      <c r="A21" s="1" t="s">
        <v>15</v>
      </c>
      <c r="E21" s="1" t="s">
        <v>16</v>
      </c>
    </row>
    <row r="22" spans="1:6" x14ac:dyDescent="0.2">
      <c r="A22" s="2" t="s">
        <v>10</v>
      </c>
      <c r="B22">
        <f>$B$4-0.02</f>
        <v>0.11844999999999999</v>
      </c>
      <c r="E22" s="2" t="s">
        <v>10</v>
      </c>
      <c r="F22">
        <f>$B$4-0.01</f>
        <v>0.12844999999999998</v>
      </c>
    </row>
    <row r="23" spans="1:6" x14ac:dyDescent="0.2">
      <c r="A23" t="s">
        <v>11</v>
      </c>
      <c r="B23">
        <f>$B$5*$B$7*((1+$B$22)^$B$8-1)/$B$22</f>
        <v>36886.103311965198</v>
      </c>
      <c r="E23" t="s">
        <v>11</v>
      </c>
      <c r="F23">
        <f>$B$5*$B$7*((1+$F$22)^$B$8-1)/$F$22</f>
        <v>44801.203029281147</v>
      </c>
    </row>
    <row r="24" spans="1:6" x14ac:dyDescent="0.2">
      <c r="A24" t="s">
        <v>12</v>
      </c>
      <c r="B24">
        <f>($B$5*$B$7*(1-((1/(1+$B$22)^($B$6-$B$8))))/$B$22)+($B$7*(1/(1+$B$22)^($B$6-$B$8)))</f>
        <v>1000</v>
      </c>
      <c r="E24" t="s">
        <v>12</v>
      </c>
      <c r="F24">
        <f>($B$5*$B$7*(1-((1/(1+$F$22)^($B$6-$B$8))))/$F$22)+($B$7*(1/(1+$F$22)^($B$6-$B$8)))</f>
        <v>1000</v>
      </c>
    </row>
    <row r="25" spans="1:6" x14ac:dyDescent="0.2">
      <c r="A25" t="s">
        <v>13</v>
      </c>
      <c r="B25">
        <f>$B$23+$B$24</f>
        <v>37886.103311965198</v>
      </c>
      <c r="E25" t="s">
        <v>13</v>
      </c>
      <c r="F25">
        <f>$F$23+$F$24</f>
        <v>45801.203029281147</v>
      </c>
    </row>
    <row r="26" spans="1:6" x14ac:dyDescent="0.2">
      <c r="A26" t="s">
        <v>14</v>
      </c>
      <c r="B26">
        <f>(($B$25/D4)^(1/B8))-1</f>
        <v>0.12404988890456314</v>
      </c>
      <c r="E26" t="s">
        <v>14</v>
      </c>
      <c r="F26">
        <f>(($F$25/D4)^(1/B8))-1</f>
        <v>0.13118113039726764</v>
      </c>
    </row>
    <row r="27" spans="1:6" x14ac:dyDescent="0.2"/>
    <row r="28" spans="1:6" x14ac:dyDescent="0.2"/>
    <row r="29" spans="1:6" x14ac:dyDescent="0.2"/>
    <row r="30" spans="1:6" x14ac:dyDescent="0.2"/>
    <row r="31" spans="1:6" x14ac:dyDescent="0.2">
      <c r="A31" t="s">
        <v>17</v>
      </c>
    </row>
    <row r="32" spans="1:6" x14ac:dyDescent="0.2">
      <c r="A32" t="s">
        <v>21</v>
      </c>
    </row>
    <row r="33" spans="1:1" x14ac:dyDescent="0.2">
      <c r="A33" t="s">
        <v>22</v>
      </c>
    </row>
    <row r="34" spans="1:1" x14ac:dyDescent="0.2"/>
  </sheetData>
  <mergeCells count="2">
    <mergeCell ref="A2:I2"/>
    <mergeCell ref="A1:I1"/>
  </mergeCells>
  <phoneticPr fontId="0" type="noConversion"/>
  <printOptions gridLinesSet="0"/>
  <pageMargins left="0.75" right="0.75" top="1" bottom="1" header="0.5" footer="0.5"/>
  <pageSetup orientation="landscape" horizontalDpi="0" r:id="rId1"/>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5yrHP</vt:lpstr>
      <vt:lpstr>Sol 1 - 7 year HP</vt:lpstr>
      <vt:lpstr>Sol 1 - 14 year HP</vt:lpstr>
      <vt:lpstr>Sol 2 - 8 year HP</vt:lpstr>
      <vt:lpstr>Sol 2 - 30 year HP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Bathurst, Noelle</dc:creator>
  <cp:lastModifiedBy>Bathurst, Noelle</cp:lastModifiedBy>
  <cp:lastPrinted>2000-07-02T19:01:02Z</cp:lastPrinted>
  <dcterms:created xsi:type="dcterms:W3CDTF">2000-01-30T19:05:40Z</dcterms:created>
  <dcterms:modified xsi:type="dcterms:W3CDTF">2012-09-27T16:17:06Z</dcterms:modified>
</cp:coreProperties>
</file>