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ko\OneDrive\Documents\"/>
    </mc:Choice>
  </mc:AlternateContent>
  <xr:revisionPtr revIDLastSave="0" documentId="8_{27C8E692-BA90-42DE-95F0-77F1A68B2B37}" xr6:coauthVersionLast="47" xr6:coauthVersionMax="47" xr10:uidLastSave="{00000000-0000-0000-0000-000000000000}"/>
  <bookViews>
    <workbookView xWindow="-108" yWindow="-108" windowWidth="23256" windowHeight="12576" activeTab="3" xr2:uid="{984DEE05-74AD-4D66-8563-1D03E306E18E}"/>
  </bookViews>
  <sheets>
    <sheet name="COUNT &amp; COUNTA" sheetId="1" r:id="rId1"/>
    <sheet name="COUNTIF" sheetId="2" r:id="rId2"/>
    <sheet name="IF &amp; Rank" sheetId="4" r:id="rId3"/>
    <sheet name="LESSON 6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I6" i="3"/>
  <c r="J6" i="3" s="1"/>
  <c r="H6" i="3"/>
  <c r="H5" i="3"/>
  <c r="I5" i="3" s="1"/>
  <c r="J5" i="3" s="1"/>
  <c r="H4" i="3"/>
  <c r="I4" i="3" s="1"/>
  <c r="J4" i="3" s="1"/>
  <c r="H3" i="3"/>
  <c r="I3" i="3" s="1"/>
  <c r="J3" i="3" s="1"/>
  <c r="E20" i="2"/>
  <c r="E19" i="2"/>
  <c r="E16" i="2"/>
  <c r="E17" i="2"/>
  <c r="E18" i="2"/>
  <c r="E15" i="2"/>
  <c r="B17" i="1"/>
  <c r="B16" i="1"/>
  <c r="B15" i="1"/>
</calcChain>
</file>

<file path=xl/sharedStrings.xml><?xml version="1.0" encoding="utf-8"?>
<sst xmlns="http://schemas.openxmlformats.org/spreadsheetml/2006/main" count="152" uniqueCount="109">
  <si>
    <t>ການນຳໃຊ້ສູດ COUNT &amp; COUNTA</t>
  </si>
  <si>
    <t>ລາຍຊື່ ນັກຮຽນ</t>
  </si>
  <si>
    <t>ຫ້ອງຮຽນ</t>
  </si>
  <si>
    <t>ຊັ້ນຮຽນ</t>
  </si>
  <si>
    <t>ຄະແນນ</t>
  </si>
  <si>
    <t>ຄະແນນເຕັມ</t>
  </si>
  <si>
    <t>ຖືກຕັດ</t>
  </si>
  <si>
    <t>ຍັງເຫຼືອ</t>
  </si>
  <si>
    <t>ໝາຍເຫດ</t>
  </si>
  <si>
    <t>ທ້າວ ສຸເມກ</t>
  </si>
  <si>
    <t>ນາງ ພັດສະລິນ</t>
  </si>
  <si>
    <t>ນາງ ພັດສະລາ</t>
  </si>
  <si>
    <t>ທ້າວ ສໍລະພົນ</t>
  </si>
  <si>
    <t>ທ້າວ ພົມສອນ</t>
  </si>
  <si>
    <t>ນາງ ຄຳສອນ</t>
  </si>
  <si>
    <t>ນາງ ສາຄອນ</t>
  </si>
  <si>
    <t>ທ້າວ ພູສະຫວັດ</t>
  </si>
  <si>
    <t>ນາງ ບົວສະຫວັນ</t>
  </si>
  <si>
    <t>11/05</t>
  </si>
  <si>
    <t>ໝົດສິດ</t>
  </si>
  <si>
    <t>ຈຳນວນນັກຮຽນທັງໝົດ</t>
  </si>
  <si>
    <t>ຖືກຕັດຄະແນນ</t>
  </si>
  <si>
    <t>ໝົດສິດສອບເສັງ</t>
  </si>
  <si>
    <t>ການນຳໃຊ້ ສູດຄິດໄລ່ COUNTIF</t>
  </si>
  <si>
    <t>ລ/ດ</t>
  </si>
  <si>
    <t>ຊື່ທະວິບ</t>
  </si>
  <si>
    <t>ປະເທດ</t>
  </si>
  <si>
    <t>ປະຊາກອນ</t>
  </si>
  <si>
    <t>Europe</t>
  </si>
  <si>
    <t>North America</t>
  </si>
  <si>
    <t>Asia</t>
  </si>
  <si>
    <t>America</t>
  </si>
  <si>
    <t>South America</t>
  </si>
  <si>
    <t>Switzerland</t>
  </si>
  <si>
    <t>Luxemberg</t>
  </si>
  <si>
    <t>Sweden</t>
  </si>
  <si>
    <t>United States</t>
  </si>
  <si>
    <t>Iceland</t>
  </si>
  <si>
    <t>Nepal</t>
  </si>
  <si>
    <t>Lao P.D.R</t>
  </si>
  <si>
    <t>Brazil</t>
  </si>
  <si>
    <t>ສະຫລຸບ</t>
  </si>
  <si>
    <t>ລວມ</t>
  </si>
  <si>
    <t>ປະເທດທີ່ມິປະຊາກອນ ຫຼາຍກວ່າ 40,000,000 ຄົນຂຶ້ນໄປ</t>
  </si>
  <si>
    <t>ປະເທດທີ່ມີປະຊາກອນ ໜ້ອຍກວ່າ 40,000,000 ຄົນລົງມາ</t>
  </si>
  <si>
    <t>ຕາຕະລາງຄິດໄລ່ເປີເຊັນການຂາຍປະຈຳເດືອນ 8/2005</t>
  </si>
  <si>
    <t>ລະຫັດ</t>
  </si>
  <si>
    <t>ສາຂາ</t>
  </si>
  <si>
    <t>ຈຳນວນພະນັກງານ</t>
  </si>
  <si>
    <t>ເປົ້າໝາຍທີ່ກຳນັດ(ຕໍ່ເດືອນ)</t>
  </si>
  <si>
    <t>ຍອດຂາຍຕົວຈິງ</t>
  </si>
  <si>
    <t>ເປີເຊັນຂາຍ 70% ຂອງມູນຄ່າເກີນເປົ້າ</t>
  </si>
  <si>
    <t>ສະເລ່ຍ/ຄົນ</t>
  </si>
  <si>
    <t>GN01</t>
  </si>
  <si>
    <t>ຕະຫຼາດເຊົ້າ</t>
  </si>
  <si>
    <t>ເກົ່າ</t>
  </si>
  <si>
    <t>GN02</t>
  </si>
  <si>
    <t>ຕະຫຼາດຂົວດິນ</t>
  </si>
  <si>
    <t>ໃໝ່</t>
  </si>
  <si>
    <t>GN03</t>
  </si>
  <si>
    <t>ສະໜາມບິນ</t>
  </si>
  <si>
    <t>GN04</t>
  </si>
  <si>
    <t>ຕະຫຼາດທົ່ງພານທອງ</t>
  </si>
  <si>
    <t>GN05</t>
  </si>
  <si>
    <t>ຕະຫຼາດທົ່ຂັນຄຳ</t>
  </si>
  <si>
    <t>GN06</t>
  </si>
  <si>
    <t>ທາດຫຼວງ</t>
  </si>
  <si>
    <t>GN07</t>
  </si>
  <si>
    <t>ຂົວມິດຕະພາບ</t>
  </si>
  <si>
    <t>GN08</t>
  </si>
  <si>
    <t>ດົງປາລານ</t>
  </si>
  <si>
    <t>GN09</t>
  </si>
  <si>
    <t>ໄອເຕັກ</t>
  </si>
  <si>
    <t>GN10</t>
  </si>
  <si>
    <t>ບໍລິການເຄື່ອນທີ່</t>
  </si>
  <si>
    <t>ສະເລ່ຍ/ຄົນຄິດເປັນໂດລາ 1$=11 000</t>
  </si>
  <si>
    <t>ມ6/12</t>
  </si>
  <si>
    <t>ນາງ ຊິງລິ່ງ</t>
  </si>
  <si>
    <t>014</t>
  </si>
  <si>
    <t>ທ້າວ ເຊ່ເວ່</t>
  </si>
  <si>
    <t>013</t>
  </si>
  <si>
    <t>ນາງ ບໍ່ມັກປາກ</t>
  </si>
  <si>
    <t>012</t>
  </si>
  <si>
    <t>ທ້າວ ມັກຈົມ</t>
  </si>
  <si>
    <t>011</t>
  </si>
  <si>
    <t>ທ້າວ ຄຳຮູ້</t>
  </si>
  <si>
    <t>010</t>
  </si>
  <si>
    <t>ນາງ ບຸນໄປ</t>
  </si>
  <si>
    <t>009</t>
  </si>
  <si>
    <t>ທ້າວ ບຸນມາ</t>
  </si>
  <si>
    <t>008</t>
  </si>
  <si>
    <t>ນາງ ບຸນໜ້ອຍ</t>
  </si>
  <si>
    <t>007</t>
  </si>
  <si>
    <t>ທ້າວ ບຸນຫຼາຍ</t>
  </si>
  <si>
    <t>006</t>
  </si>
  <si>
    <t>ນາງ ເທບສຸ</t>
  </si>
  <si>
    <t>005</t>
  </si>
  <si>
    <t>ທ້າວ ສຸເທບ</t>
  </si>
  <si>
    <t>004</t>
  </si>
  <si>
    <t>ທ້າວ ວຽງຈຳປາກສັກ</t>
  </si>
  <si>
    <t>003</t>
  </si>
  <si>
    <t>ນາງ ວຽກປາກເຊ</t>
  </si>
  <si>
    <t>002</t>
  </si>
  <si>
    <t>ທ້າວ ວຽງສະຫວັນ</t>
  </si>
  <si>
    <t>001</t>
  </si>
  <si>
    <t>ລະດັບທີ</t>
  </si>
  <si>
    <t>Grade</t>
  </si>
  <si>
    <t>ລາຍຊື່</t>
  </si>
  <si>
    <t>ການນຳໃຊ້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</si>
</sst>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 [$₭-454]* #,##0_ ;_ [$₭-454]* \-#,##0_ ;_ [$₭-454]* &quot;-&quot;??_ ;_ @_ "/>
    <numFmt numFmtId="166" formatCode="_([$LAK]\ * #,##0.00_);_([$LAK]\ * \(#,##0.00\);_([$LAK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aysettha OT"/>
      <family val="2"/>
    </font>
    <font>
      <sz val="8"/>
      <name val="Calibri"/>
      <family val="2"/>
      <scheme val="minor"/>
    </font>
    <font>
      <sz val="12"/>
      <color theme="1"/>
      <name val="Saysettha O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44" fontId="2" fillId="0" borderId="1" xfId="2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35"/>
    </xf>
    <xf numFmtId="0" fontId="2" fillId="0" borderId="1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135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135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516E-708D-4DF2-9FB2-2C3A89EBD716}">
  <dimension ref="A1:G17"/>
  <sheetViews>
    <sheetView zoomScale="120" zoomScaleNormal="120" workbookViewId="0">
      <selection activeCell="J5" sqref="J5"/>
    </sheetView>
  </sheetViews>
  <sheetFormatPr defaultRowHeight="18.600000000000001" x14ac:dyDescent="0.3"/>
  <cols>
    <col min="1" max="1" width="19" style="2" bestFit="1" customWidth="1"/>
    <col min="2" max="2" width="9.88671875" style="2" customWidth="1"/>
    <col min="3" max="3" width="8.88671875" style="2"/>
    <col min="4" max="4" width="10.77734375" style="2" bestFit="1" customWidth="1"/>
    <col min="5" max="6" width="8.88671875" style="2"/>
    <col min="7" max="7" width="8.77734375" style="2" bestFit="1" customWidth="1"/>
    <col min="8" max="16384" width="8.88671875" style="2"/>
  </cols>
  <sheetData>
    <row r="1" spans="1:7" x14ac:dyDescent="0.3">
      <c r="A1" s="16" t="s">
        <v>0</v>
      </c>
      <c r="B1" s="16"/>
      <c r="C1" s="16"/>
      <c r="D1" s="16"/>
      <c r="E1" s="16"/>
      <c r="F1" s="16"/>
      <c r="G1" s="16"/>
    </row>
    <row r="2" spans="1:7" ht="24" customHeight="1" x14ac:dyDescent="0.3">
      <c r="A2" s="17" t="s">
        <v>1</v>
      </c>
      <c r="B2" s="18" t="s">
        <v>2</v>
      </c>
      <c r="C2" s="19" t="s">
        <v>3</v>
      </c>
      <c r="D2" s="17" t="s">
        <v>4</v>
      </c>
      <c r="E2" s="17"/>
      <c r="F2" s="17"/>
      <c r="G2" s="17" t="s">
        <v>8</v>
      </c>
    </row>
    <row r="3" spans="1:7" ht="24" customHeight="1" x14ac:dyDescent="0.3">
      <c r="A3" s="17"/>
      <c r="B3" s="18"/>
      <c r="C3" s="19"/>
      <c r="D3" s="3" t="s">
        <v>5</v>
      </c>
      <c r="E3" s="3" t="s">
        <v>6</v>
      </c>
      <c r="F3" s="3" t="s">
        <v>7</v>
      </c>
      <c r="G3" s="17"/>
    </row>
    <row r="4" spans="1:7" x14ac:dyDescent="0.3">
      <c r="A4" s="4" t="s">
        <v>9</v>
      </c>
      <c r="B4" s="5" t="s">
        <v>18</v>
      </c>
      <c r="C4" s="3">
        <v>6</v>
      </c>
      <c r="D4" s="3">
        <v>100</v>
      </c>
      <c r="E4" s="3">
        <v>20</v>
      </c>
      <c r="F4" s="3">
        <v>80</v>
      </c>
      <c r="G4" s="3"/>
    </row>
    <row r="5" spans="1:7" x14ac:dyDescent="0.3">
      <c r="A5" s="4" t="s">
        <v>10</v>
      </c>
      <c r="B5" s="5" t="s">
        <v>18</v>
      </c>
      <c r="C5" s="3">
        <v>6</v>
      </c>
      <c r="D5" s="3">
        <v>100</v>
      </c>
      <c r="E5" s="3"/>
      <c r="F5" s="3">
        <v>100</v>
      </c>
      <c r="G5" s="3"/>
    </row>
    <row r="6" spans="1:7" x14ac:dyDescent="0.3">
      <c r="A6" s="4" t="s">
        <v>11</v>
      </c>
      <c r="B6" s="5" t="s">
        <v>18</v>
      </c>
      <c r="C6" s="3">
        <v>6</v>
      </c>
      <c r="D6" s="3">
        <v>100</v>
      </c>
      <c r="E6" s="3">
        <v>60</v>
      </c>
      <c r="F6" s="3">
        <v>40</v>
      </c>
      <c r="G6" s="3" t="s">
        <v>19</v>
      </c>
    </row>
    <row r="7" spans="1:7" x14ac:dyDescent="0.3">
      <c r="A7" s="4" t="s">
        <v>12</v>
      </c>
      <c r="B7" s="5" t="s">
        <v>18</v>
      </c>
      <c r="C7" s="3">
        <v>6</v>
      </c>
      <c r="D7" s="3">
        <v>100</v>
      </c>
      <c r="E7" s="3"/>
      <c r="F7" s="3">
        <v>100</v>
      </c>
      <c r="G7" s="3"/>
    </row>
    <row r="8" spans="1:7" x14ac:dyDescent="0.3">
      <c r="A8" s="4" t="s">
        <v>13</v>
      </c>
      <c r="B8" s="5" t="s">
        <v>18</v>
      </c>
      <c r="C8" s="3">
        <v>6</v>
      </c>
      <c r="D8" s="3">
        <v>100</v>
      </c>
      <c r="E8" s="3">
        <v>30</v>
      </c>
      <c r="F8" s="3">
        <v>70</v>
      </c>
      <c r="G8" s="3"/>
    </row>
    <row r="9" spans="1:7" x14ac:dyDescent="0.3">
      <c r="A9" s="4" t="s">
        <v>14</v>
      </c>
      <c r="B9" s="5" t="s">
        <v>18</v>
      </c>
      <c r="C9" s="3">
        <v>6</v>
      </c>
      <c r="D9" s="3">
        <v>100</v>
      </c>
      <c r="E9" s="3"/>
      <c r="F9" s="3">
        <v>100</v>
      </c>
      <c r="G9" s="3"/>
    </row>
    <row r="10" spans="1:7" x14ac:dyDescent="0.3">
      <c r="A10" s="4" t="s">
        <v>15</v>
      </c>
      <c r="B10" s="5" t="s">
        <v>18</v>
      </c>
      <c r="C10" s="3">
        <v>6</v>
      </c>
      <c r="D10" s="3">
        <v>100</v>
      </c>
      <c r="E10" s="3">
        <v>20</v>
      </c>
      <c r="F10" s="3">
        <v>80</v>
      </c>
      <c r="G10" s="3"/>
    </row>
    <row r="11" spans="1:7" x14ac:dyDescent="0.3">
      <c r="A11" s="4" t="s">
        <v>16</v>
      </c>
      <c r="B11" s="5" t="s">
        <v>18</v>
      </c>
      <c r="C11" s="3">
        <v>6</v>
      </c>
      <c r="D11" s="3">
        <v>100</v>
      </c>
      <c r="E11" s="3"/>
      <c r="F11" s="3">
        <v>100</v>
      </c>
      <c r="G11" s="3"/>
    </row>
    <row r="12" spans="1:7" x14ac:dyDescent="0.3">
      <c r="A12" s="4" t="s">
        <v>17</v>
      </c>
      <c r="B12" s="5" t="s">
        <v>18</v>
      </c>
      <c r="C12" s="3">
        <v>6</v>
      </c>
      <c r="D12" s="3">
        <v>100</v>
      </c>
      <c r="E12" s="3">
        <v>60</v>
      </c>
      <c r="F12" s="3">
        <v>40</v>
      </c>
      <c r="G12" s="3" t="s">
        <v>19</v>
      </c>
    </row>
    <row r="15" spans="1:7" x14ac:dyDescent="0.3">
      <c r="A15" s="4" t="s">
        <v>20</v>
      </c>
      <c r="B15" s="3">
        <f>COUNTA(A4:A12)</f>
        <v>9</v>
      </c>
    </row>
    <row r="16" spans="1:7" x14ac:dyDescent="0.3">
      <c r="A16" s="4" t="s">
        <v>21</v>
      </c>
      <c r="B16" s="3">
        <f>COUNT(E4:E12)</f>
        <v>5</v>
      </c>
    </row>
    <row r="17" spans="1:2" x14ac:dyDescent="0.3">
      <c r="A17" s="4" t="s">
        <v>22</v>
      </c>
      <c r="B17" s="3">
        <f>COUNTA(G4:G12)</f>
        <v>2</v>
      </c>
    </row>
  </sheetData>
  <mergeCells count="6">
    <mergeCell ref="A1:G1"/>
    <mergeCell ref="A2:A3"/>
    <mergeCell ref="B2:B3"/>
    <mergeCell ref="C2:C3"/>
    <mergeCell ref="D2:F2"/>
    <mergeCell ref="G2:G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2004-EC22-4E36-B06D-15AF1126E567}">
  <dimension ref="A1:E20"/>
  <sheetViews>
    <sheetView workbookViewId="0">
      <selection activeCell="E15" sqref="E15"/>
    </sheetView>
  </sheetViews>
  <sheetFormatPr defaultRowHeight="18.600000000000001" x14ac:dyDescent="0.3"/>
  <cols>
    <col min="1" max="1" width="8.88671875" style="2"/>
    <col min="2" max="2" width="17.88671875" style="2" customWidth="1"/>
    <col min="3" max="3" width="13.5546875" style="2" customWidth="1"/>
    <col min="4" max="4" width="16.33203125" style="2" bestFit="1" customWidth="1"/>
    <col min="5" max="5" width="14" style="2" customWidth="1"/>
    <col min="6" max="16384" width="8.88671875" style="2"/>
  </cols>
  <sheetData>
    <row r="1" spans="1:5" x14ac:dyDescent="0.3">
      <c r="A1" s="16" t="s">
        <v>23</v>
      </c>
      <c r="B1" s="16"/>
      <c r="C1" s="16"/>
      <c r="D1" s="16"/>
    </row>
    <row r="2" spans="1:5" x14ac:dyDescent="0.3">
      <c r="A2" s="3" t="s">
        <v>24</v>
      </c>
      <c r="B2" s="3" t="s">
        <v>25</v>
      </c>
      <c r="C2" s="3" t="s">
        <v>26</v>
      </c>
      <c r="D2" s="3" t="s">
        <v>27</v>
      </c>
    </row>
    <row r="3" spans="1:5" x14ac:dyDescent="0.3">
      <c r="A3" s="3">
        <v>1</v>
      </c>
      <c r="B3" s="3" t="s">
        <v>28</v>
      </c>
      <c r="C3" s="3" t="s">
        <v>33</v>
      </c>
      <c r="D3" s="6">
        <v>12536000</v>
      </c>
    </row>
    <row r="4" spans="1:5" x14ac:dyDescent="0.3">
      <c r="A4" s="3">
        <v>2</v>
      </c>
      <c r="B4" s="3" t="s">
        <v>28</v>
      </c>
      <c r="C4" s="3" t="s">
        <v>34</v>
      </c>
      <c r="D4" s="6">
        <v>5615684</v>
      </c>
    </row>
    <row r="5" spans="1:5" x14ac:dyDescent="0.3">
      <c r="A5" s="3">
        <v>3</v>
      </c>
      <c r="B5" s="3" t="s">
        <v>28</v>
      </c>
      <c r="C5" s="3" t="s">
        <v>35</v>
      </c>
      <c r="D5" s="6">
        <v>69845726</v>
      </c>
    </row>
    <row r="6" spans="1:5" x14ac:dyDescent="0.3">
      <c r="A6" s="3">
        <v>4</v>
      </c>
      <c r="B6" s="3" t="s">
        <v>29</v>
      </c>
      <c r="C6" s="3" t="s">
        <v>36</v>
      </c>
      <c r="D6" s="6">
        <v>2654220</v>
      </c>
    </row>
    <row r="7" spans="1:5" x14ac:dyDescent="0.3">
      <c r="A7" s="3">
        <v>5</v>
      </c>
      <c r="B7" s="3" t="s">
        <v>28</v>
      </c>
      <c r="C7" s="3" t="s">
        <v>37</v>
      </c>
      <c r="D7" s="6">
        <v>98000250</v>
      </c>
    </row>
    <row r="8" spans="1:5" x14ac:dyDescent="0.3">
      <c r="A8" s="3">
        <v>6</v>
      </c>
      <c r="B8" s="3" t="s">
        <v>30</v>
      </c>
      <c r="C8" s="3" t="s">
        <v>38</v>
      </c>
      <c r="D8" s="6">
        <v>65487263</v>
      </c>
    </row>
    <row r="9" spans="1:5" x14ac:dyDescent="0.3">
      <c r="A9" s="3">
        <v>7</v>
      </c>
      <c r="B9" s="3" t="s">
        <v>30</v>
      </c>
      <c r="C9" s="3" t="s">
        <v>39</v>
      </c>
      <c r="D9" s="6">
        <v>6000000</v>
      </c>
    </row>
    <row r="10" spans="1:5" x14ac:dyDescent="0.3">
      <c r="A10" s="3">
        <v>8</v>
      </c>
      <c r="B10" s="3" t="s">
        <v>31</v>
      </c>
      <c r="C10" s="3" t="s">
        <v>36</v>
      </c>
      <c r="D10" s="6">
        <v>60000052</v>
      </c>
    </row>
    <row r="11" spans="1:5" x14ac:dyDescent="0.3">
      <c r="A11" s="3">
        <v>9</v>
      </c>
      <c r="B11" s="3" t="s">
        <v>32</v>
      </c>
      <c r="C11" s="3" t="s">
        <v>40</v>
      </c>
      <c r="D11" s="6">
        <v>46000000</v>
      </c>
    </row>
    <row r="14" spans="1:5" x14ac:dyDescent="0.3">
      <c r="A14" s="23" t="s">
        <v>41</v>
      </c>
      <c r="B14" s="24"/>
      <c r="C14" s="24"/>
      <c r="D14" s="25"/>
      <c r="E14" s="3" t="s">
        <v>42</v>
      </c>
    </row>
    <row r="15" spans="1:5" x14ac:dyDescent="0.3">
      <c r="A15" s="20" t="s">
        <v>28</v>
      </c>
      <c r="B15" s="21"/>
      <c r="C15" s="21"/>
      <c r="D15" s="22"/>
      <c r="E15" s="3">
        <f>COUNTIF(B3:B11,A15)</f>
        <v>4</v>
      </c>
    </row>
    <row r="16" spans="1:5" x14ac:dyDescent="0.3">
      <c r="A16" s="20" t="s">
        <v>30</v>
      </c>
      <c r="B16" s="21"/>
      <c r="C16" s="21"/>
      <c r="D16" s="22"/>
      <c r="E16" s="3">
        <f t="shared" ref="E16:E18" si="0">COUNTIF(B4:B12,A16)</f>
        <v>2</v>
      </c>
    </row>
    <row r="17" spans="1:5" x14ac:dyDescent="0.3">
      <c r="A17" s="20" t="s">
        <v>31</v>
      </c>
      <c r="B17" s="21"/>
      <c r="C17" s="21"/>
      <c r="D17" s="22"/>
      <c r="E17" s="3">
        <f t="shared" si="0"/>
        <v>1</v>
      </c>
    </row>
    <row r="18" spans="1:5" x14ac:dyDescent="0.3">
      <c r="A18" s="20" t="s">
        <v>29</v>
      </c>
      <c r="B18" s="21"/>
      <c r="C18" s="21"/>
      <c r="D18" s="22"/>
      <c r="E18" s="3">
        <f t="shared" si="0"/>
        <v>1</v>
      </c>
    </row>
    <row r="19" spans="1:5" x14ac:dyDescent="0.3">
      <c r="A19" s="20" t="s">
        <v>43</v>
      </c>
      <c r="B19" s="21"/>
      <c r="C19" s="21"/>
      <c r="D19" s="22"/>
      <c r="E19" s="3">
        <f>COUNTIF(D3:D11,"&gt;40000000")</f>
        <v>5</v>
      </c>
    </row>
    <row r="20" spans="1:5" x14ac:dyDescent="0.3">
      <c r="A20" s="20" t="s">
        <v>44</v>
      </c>
      <c r="B20" s="21"/>
      <c r="C20" s="21"/>
      <c r="D20" s="22"/>
      <c r="E20" s="3">
        <f>COUNTIF(D4:D12,"&lt;40000000")</f>
        <v>3</v>
      </c>
    </row>
  </sheetData>
  <mergeCells count="8">
    <mergeCell ref="A19:D19"/>
    <mergeCell ref="A20:D20"/>
    <mergeCell ref="A1:D1"/>
    <mergeCell ref="A14:D14"/>
    <mergeCell ref="A15:D15"/>
    <mergeCell ref="A16:D16"/>
    <mergeCell ref="A17:D17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94FD-6278-4B4C-9852-30CD2D29618B}">
  <dimension ref="A1:G17"/>
  <sheetViews>
    <sheetView workbookViewId="0">
      <selection activeCell="G17" sqref="G17"/>
    </sheetView>
  </sheetViews>
  <sheetFormatPr defaultRowHeight="21.6" x14ac:dyDescent="0.65"/>
  <cols>
    <col min="1" max="1" width="8.88671875" style="29"/>
    <col min="2" max="2" width="27" style="29" customWidth="1"/>
    <col min="3" max="3" width="13.88671875" style="29" customWidth="1"/>
    <col min="4" max="4" width="13.5546875" style="29" customWidth="1"/>
    <col min="5" max="5" width="12.6640625" style="29" customWidth="1"/>
    <col min="6" max="6" width="13.33203125" style="29" customWidth="1"/>
    <col min="7" max="7" width="16.44140625" style="29" customWidth="1"/>
    <col min="8" max="16384" width="8.88671875" style="29"/>
  </cols>
  <sheetData>
    <row r="1" spans="1:7" x14ac:dyDescent="0.65">
      <c r="A1" s="40" t="s">
        <v>108</v>
      </c>
      <c r="B1" s="39"/>
      <c r="C1" s="39"/>
      <c r="D1" s="39"/>
      <c r="E1" s="39"/>
      <c r="F1" s="39"/>
      <c r="G1" s="38"/>
    </row>
    <row r="2" spans="1:7" s="35" customFormat="1" ht="22.2" customHeight="1" x14ac:dyDescent="0.3">
      <c r="A2" s="37" t="s">
        <v>24</v>
      </c>
      <c r="B2" s="36" t="s">
        <v>107</v>
      </c>
      <c r="C2" s="36" t="s">
        <v>3</v>
      </c>
      <c r="D2" s="36" t="s">
        <v>4</v>
      </c>
      <c r="E2" s="36" t="s">
        <v>106</v>
      </c>
      <c r="F2" s="36" t="s">
        <v>105</v>
      </c>
      <c r="G2" s="36" t="s">
        <v>8</v>
      </c>
    </row>
    <row r="3" spans="1:7" ht="22.8" customHeight="1" x14ac:dyDescent="0.65">
      <c r="A3" s="34"/>
      <c r="B3" s="33"/>
      <c r="C3" s="33"/>
      <c r="D3" s="33"/>
      <c r="E3" s="33"/>
      <c r="F3" s="33"/>
      <c r="G3" s="33"/>
    </row>
    <row r="4" spans="1:7" x14ac:dyDescent="0.65">
      <c r="A4" s="32" t="s">
        <v>104</v>
      </c>
      <c r="B4" s="31" t="s">
        <v>103</v>
      </c>
      <c r="C4" s="32" t="s">
        <v>76</v>
      </c>
      <c r="D4" s="30">
        <v>97</v>
      </c>
      <c r="E4" s="30" t="str">
        <f>IF(D4&gt;90,"A",IF(D4&gt;80,"B+",IF(D4&gt;70,"B",IF(D4&gt;65,"C+",IF(D4&gt;60,"C",IF(D4&gt;55,"D+",IF(D4&gt;50,"D",IF(D4&lt;50,"F"))))))))</f>
        <v>A</v>
      </c>
      <c r="F4" s="30">
        <f>RANK(D4,($D$4:$D$17),0)</f>
        <v>5</v>
      </c>
      <c r="G4" s="30" t="str">
        <f>IF(D4&lt;50,"ຕົກ",IF(D4&gt;50,"ຜ່ານ"))</f>
        <v>ຜ່ານ</v>
      </c>
    </row>
    <row r="5" spans="1:7" x14ac:dyDescent="0.65">
      <c r="A5" s="32" t="s">
        <v>102</v>
      </c>
      <c r="B5" s="31" t="s">
        <v>101</v>
      </c>
      <c r="C5" s="30" t="s">
        <v>76</v>
      </c>
      <c r="D5" s="30">
        <v>100</v>
      </c>
      <c r="E5" s="30" t="str">
        <f>IF(D5&gt;90,"A",IF(D5&gt;80,"B+",IF(D5&gt;70,"B",IF(D5&gt;65,"C+",IF(D5&gt;60,"C",IF(D5&gt;55,"D+",IF(D5&gt;50,"D",IF(D5&lt;50,"F"))))))))</f>
        <v>A</v>
      </c>
      <c r="F5" s="30">
        <f>RANK(D5,($D$4:$D$17),0)</f>
        <v>1</v>
      </c>
      <c r="G5" s="30" t="str">
        <f>IF(D5&lt;50,"ຕົກ",IF(D5&gt;50,"ຜ່ານ"))</f>
        <v>ຜ່ານ</v>
      </c>
    </row>
    <row r="6" spans="1:7" x14ac:dyDescent="0.65">
      <c r="A6" s="32" t="s">
        <v>100</v>
      </c>
      <c r="B6" s="31" t="s">
        <v>99</v>
      </c>
      <c r="C6" s="30" t="s">
        <v>76</v>
      </c>
      <c r="D6" s="30">
        <v>51</v>
      </c>
      <c r="E6" s="30" t="str">
        <f>IF(D6&gt;90,"A",IF(D6&gt;80,"B+",IF(D6&gt;70,"B",IF(D6&gt;65,"C+",IF(D6&gt;60,"C",IF(D6&gt;55,"D+",IF(D6&gt;50,"D",IF(D6&lt;50,"F"))))))))</f>
        <v>D</v>
      </c>
      <c r="F6" s="30">
        <f>RANK(D6,($D$4:$D$17),0)</f>
        <v>11</v>
      </c>
      <c r="G6" s="30" t="str">
        <f>IF(D6&lt;50,"ຕົກ",IF(D6&gt;50,"ຜ່ານ"))</f>
        <v>ຜ່ານ</v>
      </c>
    </row>
    <row r="7" spans="1:7" x14ac:dyDescent="0.65">
      <c r="A7" s="32" t="s">
        <v>98</v>
      </c>
      <c r="B7" s="31" t="s">
        <v>97</v>
      </c>
      <c r="C7" s="30" t="s">
        <v>76</v>
      </c>
      <c r="D7" s="30">
        <v>51</v>
      </c>
      <c r="E7" s="30" t="str">
        <f>IF(D7&gt;90,"A",IF(D7&gt;80,"B+",IF(D7&gt;70,"B",IF(D7&gt;65,"C+",IF(D7&gt;60,"C",IF(D7&gt;55,"D+",IF(D7&gt;50,"D",IF(D7&lt;50,"F"))))))))</f>
        <v>D</v>
      </c>
      <c r="F7" s="30">
        <f>RANK(D7,($D$4:$D$17),0)</f>
        <v>11</v>
      </c>
      <c r="G7" s="30" t="str">
        <f>IF(D7&lt;50,"ຕົກ",IF(D7&gt;50,"ຜ່ານ"))</f>
        <v>ຜ່ານ</v>
      </c>
    </row>
    <row r="8" spans="1:7" x14ac:dyDescent="0.65">
      <c r="A8" s="32" t="s">
        <v>96</v>
      </c>
      <c r="B8" s="31" t="s">
        <v>95</v>
      </c>
      <c r="C8" s="30" t="s">
        <v>76</v>
      </c>
      <c r="D8" s="30">
        <v>48</v>
      </c>
      <c r="E8" s="30" t="str">
        <f>IF(D8&gt;90,"A",IF(D8&gt;80,"B+",IF(D8&gt;70,"B",IF(D8&gt;65,"C+",IF(D8&gt;60,"C",IF(D8&gt;55,"D+",IF(D8&gt;50,"D",IF(D8&lt;50,"F"))))))))</f>
        <v>F</v>
      </c>
      <c r="F8" s="30">
        <f>RANK(D8,($D$4:$D$17),0)</f>
        <v>13</v>
      </c>
      <c r="G8" s="30" t="str">
        <f>IF(D8&lt;50,"ຕົກ",IF(D8&gt;50,"ຜ່ານ"))</f>
        <v>ຕົກ</v>
      </c>
    </row>
    <row r="9" spans="1:7" x14ac:dyDescent="0.65">
      <c r="A9" s="32" t="s">
        <v>94</v>
      </c>
      <c r="B9" s="31" t="s">
        <v>93</v>
      </c>
      <c r="C9" s="30" t="s">
        <v>76</v>
      </c>
      <c r="D9" s="30">
        <v>60</v>
      </c>
      <c r="E9" s="30" t="str">
        <f>IF(D9&gt;90,"A",IF(D9&gt;80,"B+",IF(D9&gt;70,"B",IF(D9&gt;65,"C+",IF(D9&gt;60,"C",IF(D9&gt;55,"D+",IF(D9&gt;50,"D",IF(D9&lt;50,"F"))))))))</f>
        <v>D+</v>
      </c>
      <c r="F9" s="30">
        <f>RANK(D9,($D$4:$D$17),0)</f>
        <v>9</v>
      </c>
      <c r="G9" s="30" t="str">
        <f>IF(D9&lt;50,"ຕົກ",IF(D9&gt;50,"ຜ່ານ"))</f>
        <v>ຜ່ານ</v>
      </c>
    </row>
    <row r="10" spans="1:7" x14ac:dyDescent="0.65">
      <c r="A10" s="32" t="s">
        <v>92</v>
      </c>
      <c r="B10" s="31" t="s">
        <v>91</v>
      </c>
      <c r="C10" s="30" t="s">
        <v>76</v>
      </c>
      <c r="D10" s="30">
        <v>98</v>
      </c>
      <c r="E10" s="30" t="str">
        <f>IF(D10&gt;90,"A",IF(D10&gt;80,"B+",IF(D10&gt;70,"B",IF(D10&gt;65,"C+",IF(D10&gt;60,"C",IF(D10&gt;55,"D+",IF(D10&gt;50,"D",IF(D10&lt;50,"F"))))))))</f>
        <v>A</v>
      </c>
      <c r="F10" s="30">
        <f>RANK(D10,($D$4:$D$17),0)</f>
        <v>4</v>
      </c>
      <c r="G10" s="30" t="str">
        <f>IF(D10&lt;50,"ຕົກ",IF(D10&gt;50,"ຜ່ານ"))</f>
        <v>ຜ່ານ</v>
      </c>
    </row>
    <row r="11" spans="1:7" x14ac:dyDescent="0.65">
      <c r="A11" s="32" t="s">
        <v>90</v>
      </c>
      <c r="B11" s="31" t="s">
        <v>89</v>
      </c>
      <c r="C11" s="30" t="s">
        <v>76</v>
      </c>
      <c r="D11" s="30">
        <v>85</v>
      </c>
      <c r="E11" s="30" t="str">
        <f>IF(D11&gt;90,"A",IF(D11&gt;80,"B+",IF(D11&gt;70,"B",IF(D11&gt;65,"C+",IF(D11&gt;60,"C",IF(D11&gt;55,"D+",IF(D11&gt;50,"D",IF(D11&lt;50,"F"))))))))</f>
        <v>B+</v>
      </c>
      <c r="F11" s="30">
        <f>RANK(D11,($D$4:$D$17),0)</f>
        <v>6</v>
      </c>
      <c r="G11" s="30" t="str">
        <f>IF(D11&lt;50,"ຕົກ",IF(D11&gt;50,"ຜ່ານ"))</f>
        <v>ຜ່ານ</v>
      </c>
    </row>
    <row r="12" spans="1:7" x14ac:dyDescent="0.65">
      <c r="A12" s="32" t="s">
        <v>88</v>
      </c>
      <c r="B12" s="31" t="s">
        <v>87</v>
      </c>
      <c r="C12" s="30" t="s">
        <v>76</v>
      </c>
      <c r="D12" s="30">
        <v>59</v>
      </c>
      <c r="E12" s="30" t="str">
        <f>IF(D12&gt;90,"A",IF(D12&gt;80,"B+",IF(D12&gt;70,"B",IF(D12&gt;65,"C+",IF(D12&gt;60,"C",IF(D12&gt;55,"D+",IF(D12&gt;50,"D",IF(D12&lt;50,"F"))))))))</f>
        <v>D+</v>
      </c>
      <c r="F12" s="30">
        <f>RANK(D12,($D$4:$D$17),0)</f>
        <v>10</v>
      </c>
      <c r="G12" s="30" t="str">
        <f>IF(D12&lt;50,"ຕົກ",IF(D12&gt;50,"ຜ່ານ"))</f>
        <v>ຜ່ານ</v>
      </c>
    </row>
    <row r="13" spans="1:7" x14ac:dyDescent="0.65">
      <c r="A13" s="32" t="s">
        <v>86</v>
      </c>
      <c r="B13" s="31" t="s">
        <v>85</v>
      </c>
      <c r="C13" s="30" t="s">
        <v>76</v>
      </c>
      <c r="D13" s="30">
        <v>100</v>
      </c>
      <c r="E13" s="30" t="str">
        <f>IF(D13&gt;90,"A",IF(D13&gt;80,"B+",IF(D13&gt;70,"B",IF(D13&gt;65,"C+",IF(D13&gt;60,"C",IF(D13&gt;55,"D+",IF(D13&gt;50,"D",IF(D13&lt;50,"F"))))))))</f>
        <v>A</v>
      </c>
      <c r="F13" s="30">
        <f>RANK(D13,($D$4:$D$17),0)</f>
        <v>1</v>
      </c>
      <c r="G13" s="30" t="str">
        <f>IF(D13&lt;50,"ຕົກ",IF(D13&gt;50,"ຜ່ານ"))</f>
        <v>ຜ່ານ</v>
      </c>
    </row>
    <row r="14" spans="1:7" x14ac:dyDescent="0.65">
      <c r="A14" s="32" t="s">
        <v>84</v>
      </c>
      <c r="B14" s="31" t="s">
        <v>83</v>
      </c>
      <c r="C14" s="30" t="s">
        <v>76</v>
      </c>
      <c r="D14" s="30">
        <v>99</v>
      </c>
      <c r="E14" s="30" t="str">
        <f>IF(D14&gt;90,"A",IF(D14&gt;80,"B+",IF(D14&gt;70,"B",IF(D14&gt;65,"C+",IF(D14&gt;60,"C",IF(D14&gt;55,"D+",IF(D14&gt;50,"D",IF(D14&lt;50,"F"))))))))</f>
        <v>A</v>
      </c>
      <c r="F14" s="30">
        <f>RANK(D14,($D$4:$D$17),0)</f>
        <v>3</v>
      </c>
      <c r="G14" s="30" t="str">
        <f>IF(D14&lt;50,"ຕົກ",IF(D14&gt;50,"ຜ່ານ"))</f>
        <v>ຜ່ານ</v>
      </c>
    </row>
    <row r="15" spans="1:7" x14ac:dyDescent="0.65">
      <c r="A15" s="32" t="s">
        <v>82</v>
      </c>
      <c r="B15" s="31" t="s">
        <v>81</v>
      </c>
      <c r="C15" s="30" t="s">
        <v>76</v>
      </c>
      <c r="D15" s="30">
        <v>64</v>
      </c>
      <c r="E15" s="30" t="str">
        <f>IF(D15&gt;90,"A",IF(D15&gt;80,"B+",IF(D15&gt;70,"B",IF(D15&gt;65,"C+",IF(D15&gt;60,"C",IF(D15&gt;55,"D+",IF(D15&gt;50,"D",IF(D15&lt;50,"F"))))))))</f>
        <v>C</v>
      </c>
      <c r="F15" s="30">
        <f>RANK(D15,($D$4:$D$17),0)</f>
        <v>8</v>
      </c>
      <c r="G15" s="30" t="str">
        <f>IF(D15&lt;50,"ຕົກ",IF(D15&gt;50,"ຜ່ານ"))</f>
        <v>ຜ່ານ</v>
      </c>
    </row>
    <row r="16" spans="1:7" x14ac:dyDescent="0.65">
      <c r="A16" s="32" t="s">
        <v>80</v>
      </c>
      <c r="B16" s="31" t="s">
        <v>79</v>
      </c>
      <c r="C16" s="30" t="s">
        <v>76</v>
      </c>
      <c r="D16" s="30">
        <v>75</v>
      </c>
      <c r="E16" s="30" t="str">
        <f>IF(D16&gt;90,"A",IF(D16&gt;80,"B+",IF(D16&gt;70,"B",IF(D16&gt;65,"C+",IF(D16&gt;60,"C",IF(D16&gt;55,"D+",IF(D16&gt;50,"D",IF(D16&lt;50,"F"))))))))</f>
        <v>B</v>
      </c>
      <c r="F16" s="30">
        <f>RANK(D16,($D$4:$D$17),0)</f>
        <v>7</v>
      </c>
      <c r="G16" s="30" t="str">
        <f>IF(D16&lt;50,"ຕົກ",IF(D16&gt;50,"ຜ່ານ"))</f>
        <v>ຜ່ານ</v>
      </c>
    </row>
    <row r="17" spans="1:7" x14ac:dyDescent="0.65">
      <c r="A17" s="32" t="s">
        <v>78</v>
      </c>
      <c r="B17" s="31" t="s">
        <v>77</v>
      </c>
      <c r="C17" s="30" t="s">
        <v>76</v>
      </c>
      <c r="D17" s="30">
        <v>35</v>
      </c>
      <c r="E17" s="30" t="str">
        <f>IF(D17&gt;90,"A",IF(D17&gt;80,"B+",IF(D17&gt;70,"B",IF(D17&gt;65,"C+",IF(D17&gt;60,"C",IF(D17&gt;55,"D+",IF(D17&gt;50,"D",IF(D17&lt;50,"F"))))))))</f>
        <v>F</v>
      </c>
      <c r="F17" s="30">
        <f>RANK(D17,($D$4:$D$17),0)</f>
        <v>14</v>
      </c>
      <c r="G17" s="30" t="str">
        <f>IF(D17&lt;50,"ຕົກ",IF(D17&gt;50,"ຜ່ານ"))</f>
        <v>ຕົກ</v>
      </c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10C-52D6-4030-9E9C-DFA51F48A888}">
  <dimension ref="B1:J12"/>
  <sheetViews>
    <sheetView tabSelected="1" workbookViewId="0">
      <selection activeCell="E8" sqref="E8"/>
    </sheetView>
  </sheetViews>
  <sheetFormatPr defaultRowHeight="18.600000000000001" x14ac:dyDescent="0.55000000000000004"/>
  <cols>
    <col min="1" max="2" width="8.88671875" style="1"/>
    <col min="3" max="3" width="19.44140625" style="1" bestFit="1" customWidth="1"/>
    <col min="4" max="4" width="10.44140625" style="1" customWidth="1"/>
    <col min="5" max="5" width="19.88671875" style="1" customWidth="1"/>
    <col min="6" max="6" width="16.77734375" style="1" customWidth="1"/>
    <col min="7" max="7" width="18" style="1" customWidth="1"/>
    <col min="8" max="8" width="19.44140625" style="1" customWidth="1"/>
    <col min="9" max="9" width="17.33203125" style="1" bestFit="1" customWidth="1"/>
    <col min="10" max="10" width="22.77734375" style="1" customWidth="1"/>
    <col min="11" max="16384" width="8.88671875" style="1"/>
  </cols>
  <sheetData>
    <row r="1" spans="2:10" x14ac:dyDescent="0.55000000000000004">
      <c r="D1" s="26" t="s">
        <v>45</v>
      </c>
      <c r="E1" s="26"/>
      <c r="F1" s="26"/>
      <c r="G1" s="26"/>
      <c r="H1" s="26"/>
    </row>
    <row r="2" spans="2:10" ht="51.6" customHeight="1" x14ac:dyDescent="0.55000000000000004">
      <c r="B2" s="7" t="s">
        <v>46</v>
      </c>
      <c r="C2" s="27" t="s">
        <v>47</v>
      </c>
      <c r="D2" s="28"/>
      <c r="E2" s="7" t="s">
        <v>48</v>
      </c>
      <c r="F2" s="8" t="s">
        <v>49</v>
      </c>
      <c r="G2" s="7" t="s">
        <v>50</v>
      </c>
      <c r="H2" s="8" t="s">
        <v>51</v>
      </c>
      <c r="I2" s="7" t="s">
        <v>52</v>
      </c>
      <c r="J2" s="8" t="s">
        <v>75</v>
      </c>
    </row>
    <row r="3" spans="2:10" ht="21.6" x14ac:dyDescent="0.65">
      <c r="B3" s="9" t="s">
        <v>53</v>
      </c>
      <c r="C3" s="9" t="s">
        <v>54</v>
      </c>
      <c r="D3" s="9" t="s">
        <v>55</v>
      </c>
      <c r="E3" s="10">
        <v>120</v>
      </c>
      <c r="F3" s="11">
        <v>12000000</v>
      </c>
      <c r="G3" s="11">
        <v>52600000</v>
      </c>
      <c r="H3" s="12">
        <f>(G3-F3)*70/100</f>
        <v>28420000</v>
      </c>
      <c r="I3" s="13">
        <f>H3/E3</f>
        <v>236833.33333333334</v>
      </c>
      <c r="J3" s="14">
        <f>I3/11000</f>
        <v>21.530303030303031</v>
      </c>
    </row>
    <row r="4" spans="2:10" ht="21.6" x14ac:dyDescent="0.65">
      <c r="B4" s="9" t="s">
        <v>56</v>
      </c>
      <c r="C4" s="9" t="s">
        <v>57</v>
      </c>
      <c r="D4" s="9" t="s">
        <v>58</v>
      </c>
      <c r="E4" s="10">
        <v>100</v>
      </c>
      <c r="F4" s="11">
        <v>10000000</v>
      </c>
      <c r="G4" s="11">
        <v>35100000</v>
      </c>
      <c r="H4" s="12">
        <f t="shared" ref="H4:H12" si="0">(G4-F4)*70/100</f>
        <v>17570000</v>
      </c>
      <c r="I4" s="13">
        <f t="shared" ref="I4:I12" si="1">H4/E4</f>
        <v>175700</v>
      </c>
      <c r="J4" s="14">
        <f t="shared" ref="J4:J12" si="2">I4/11000</f>
        <v>15.972727272727273</v>
      </c>
    </row>
    <row r="5" spans="2:10" ht="21.6" x14ac:dyDescent="0.65">
      <c r="B5" s="9" t="s">
        <v>59</v>
      </c>
      <c r="C5" s="15" t="s">
        <v>60</v>
      </c>
      <c r="D5" s="9" t="s">
        <v>55</v>
      </c>
      <c r="E5" s="10">
        <v>120</v>
      </c>
      <c r="F5" s="11">
        <v>8000000</v>
      </c>
      <c r="G5" s="11">
        <v>15000000</v>
      </c>
      <c r="H5" s="12">
        <f t="shared" si="0"/>
        <v>4900000</v>
      </c>
      <c r="I5" s="13">
        <f t="shared" si="1"/>
        <v>40833.333333333336</v>
      </c>
      <c r="J5" s="14">
        <f t="shared" si="2"/>
        <v>3.7121212121212124</v>
      </c>
    </row>
    <row r="6" spans="2:10" ht="21.6" x14ac:dyDescent="0.65">
      <c r="B6" s="9" t="s">
        <v>61</v>
      </c>
      <c r="C6" s="9" t="s">
        <v>62</v>
      </c>
      <c r="D6" s="9" t="s">
        <v>58</v>
      </c>
      <c r="E6" s="10">
        <v>80</v>
      </c>
      <c r="F6" s="11">
        <v>6500000</v>
      </c>
      <c r="G6" s="11">
        <v>9364000</v>
      </c>
      <c r="H6" s="12">
        <f t="shared" si="0"/>
        <v>2004800</v>
      </c>
      <c r="I6" s="13">
        <f t="shared" si="1"/>
        <v>25060</v>
      </c>
      <c r="J6" s="14">
        <f t="shared" si="2"/>
        <v>2.2781818181818183</v>
      </c>
    </row>
    <row r="7" spans="2:10" ht="21.6" x14ac:dyDescent="0.65">
      <c r="B7" s="9" t="s">
        <v>63</v>
      </c>
      <c r="C7" s="9" t="s">
        <v>64</v>
      </c>
      <c r="D7" s="9" t="s">
        <v>58</v>
      </c>
      <c r="E7" s="10">
        <v>80</v>
      </c>
      <c r="F7" s="11">
        <v>7000000</v>
      </c>
      <c r="G7" s="11">
        <v>12940000</v>
      </c>
      <c r="H7" s="12">
        <f t="shared" si="0"/>
        <v>4158000</v>
      </c>
      <c r="I7" s="13">
        <f t="shared" si="1"/>
        <v>51975</v>
      </c>
      <c r="J7" s="14">
        <f t="shared" si="2"/>
        <v>4.7249999999999996</v>
      </c>
    </row>
    <row r="8" spans="2:10" ht="21.6" x14ac:dyDescent="0.65">
      <c r="B8" s="9" t="s">
        <v>65</v>
      </c>
      <c r="C8" s="9" t="s">
        <v>66</v>
      </c>
      <c r="D8" s="9" t="s">
        <v>55</v>
      </c>
      <c r="E8" s="10">
        <v>73</v>
      </c>
      <c r="F8" s="11">
        <v>7000000</v>
      </c>
      <c r="G8" s="11">
        <v>10920000</v>
      </c>
      <c r="H8" s="12">
        <f t="shared" si="0"/>
        <v>2744000</v>
      </c>
      <c r="I8" s="13">
        <f t="shared" si="1"/>
        <v>37589.04109589041</v>
      </c>
      <c r="J8" s="14">
        <f t="shared" si="2"/>
        <v>3.4171855541718554</v>
      </c>
    </row>
    <row r="9" spans="2:10" ht="21.6" x14ac:dyDescent="0.65">
      <c r="B9" s="9" t="s">
        <v>67</v>
      </c>
      <c r="C9" s="9" t="s">
        <v>68</v>
      </c>
      <c r="D9" s="9" t="s">
        <v>55</v>
      </c>
      <c r="E9" s="10">
        <v>100</v>
      </c>
      <c r="F9" s="11">
        <v>25000000</v>
      </c>
      <c r="G9" s="11">
        <v>95810000</v>
      </c>
      <c r="H9" s="12">
        <f t="shared" si="0"/>
        <v>49567000</v>
      </c>
      <c r="I9" s="13">
        <f t="shared" si="1"/>
        <v>495670</v>
      </c>
      <c r="J9" s="14">
        <f t="shared" si="2"/>
        <v>45.060909090909092</v>
      </c>
    </row>
    <row r="10" spans="2:10" ht="21.6" x14ac:dyDescent="0.65">
      <c r="B10" s="9" t="s">
        <v>69</v>
      </c>
      <c r="C10" s="9" t="s">
        <v>70</v>
      </c>
      <c r="D10" s="9" t="s">
        <v>58</v>
      </c>
      <c r="E10" s="10">
        <v>110</v>
      </c>
      <c r="F10" s="11">
        <v>7000000</v>
      </c>
      <c r="G10" s="11">
        <v>17500000</v>
      </c>
      <c r="H10" s="12">
        <f t="shared" si="0"/>
        <v>7350000</v>
      </c>
      <c r="I10" s="13">
        <f t="shared" si="1"/>
        <v>66818.181818181823</v>
      </c>
      <c r="J10" s="14">
        <f t="shared" si="2"/>
        <v>6.0743801652892566</v>
      </c>
    </row>
    <row r="11" spans="2:10" ht="21.6" x14ac:dyDescent="0.65">
      <c r="B11" s="9" t="s">
        <v>71</v>
      </c>
      <c r="C11" s="9" t="s">
        <v>72</v>
      </c>
      <c r="D11" s="9" t="s">
        <v>58</v>
      </c>
      <c r="E11" s="10">
        <v>97</v>
      </c>
      <c r="F11" s="11">
        <v>6500000</v>
      </c>
      <c r="G11" s="11">
        <v>9560000</v>
      </c>
      <c r="H11" s="12">
        <f t="shared" si="0"/>
        <v>2142000</v>
      </c>
      <c r="I11" s="13">
        <f t="shared" si="1"/>
        <v>22082.474226804123</v>
      </c>
      <c r="J11" s="14">
        <f t="shared" si="2"/>
        <v>2.007497656982193</v>
      </c>
    </row>
    <row r="12" spans="2:10" ht="21.6" x14ac:dyDescent="0.65">
      <c r="B12" s="9" t="s">
        <v>73</v>
      </c>
      <c r="C12" s="9" t="s">
        <v>74</v>
      </c>
      <c r="D12" s="9" t="s">
        <v>55</v>
      </c>
      <c r="E12" s="10">
        <v>200</v>
      </c>
      <c r="F12" s="11">
        <v>20000000</v>
      </c>
      <c r="G12" s="11">
        <v>97900000</v>
      </c>
      <c r="H12" s="12">
        <f t="shared" si="0"/>
        <v>54530000</v>
      </c>
      <c r="I12" s="13">
        <f t="shared" si="1"/>
        <v>272650</v>
      </c>
      <c r="J12" s="14">
        <f t="shared" si="2"/>
        <v>24.786363636363635</v>
      </c>
    </row>
  </sheetData>
  <mergeCells count="2">
    <mergeCell ref="D1:H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&amp; COUNTA</vt:lpstr>
      <vt:lpstr>COUNTIF</vt:lpstr>
      <vt:lpstr>IF &amp; Rank</vt:lpstr>
      <vt:lpstr>LESSON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Xaypanya phongsa</dc:creator>
  <cp:lastModifiedBy>Xaypanya phongsa</cp:lastModifiedBy>
  <dcterms:created xsi:type="dcterms:W3CDTF">2022-12-06T08:04:14Z</dcterms:created>
  <dcterms:modified xsi:type="dcterms:W3CDTF">2022-12-06T09:05:22Z</dcterms:modified>
</cp:coreProperties>
</file>