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9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drawings/drawing1.xml" ContentType="application/vnd.openxmlformats-officedocument.drawing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12.xml" ContentType="application/vnd.ms-excel.controlproperties+xml"/>
  <Override PartName="/xl/ctrlProps/ctrlProp11.xml" ContentType="application/vnd.ms-excel.controlproperties+xml"/>
  <Override PartName="/xl/ctrlProps/ctrlProp6.xml" ContentType="application/vnd.ms-excel.controlproperties+xml"/>
  <Override PartName="/xl/ctrlProps/ctrlProp5.xml" ContentType="application/vnd.ms-excel.controlproperties+xml"/>
  <Override PartName="/xl/sharedStrings.xml" ContentType="application/vnd.openxmlformats-officedocument.spreadsheetml.sharedString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10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5595" yWindow="825" windowWidth="13065" windowHeight="12375" tabRatio="558"/>
  </bookViews>
  <sheets>
    <sheet name="Summary Point Report" sheetId="1" r:id="rId1"/>
    <sheet name="Tolerances " sheetId="2" r:id="rId2"/>
    <sheet name="Sketch (In-Situ)" sheetId="3" r:id="rId3"/>
    <sheet name="Sketch (PreCast) rev.2" sheetId="6" r:id="rId4"/>
    <sheet name="OLD--Sketch (PreCast)" sheetId="4" r:id="rId5"/>
    <sheet name="AREAS" sheetId="5" r:id="rId6"/>
  </sheets>
  <definedNames>
    <definedName name="_xlnm.Print_Area" localSheetId="4">'OLD--Sketch (PreCast)'!$B$1:$N$73</definedName>
    <definedName name="_xlnm.Print_Area" localSheetId="2">'Sketch (In-Situ)'!$B$1:$N$73</definedName>
    <definedName name="_xlnm.Print_Area" localSheetId="3">'Sketch (PreCast) rev.2'!$B$1:$N$74</definedName>
    <definedName name="_xlnm.Print_Area" localSheetId="0">'Summary Point Report'!$A$6:$AA$14</definedName>
    <definedName name="_xlnm.Print_Area" localSheetId="1">'Tolerances '!$A$1:$I$41</definedName>
    <definedName name="_xlnm.Print_Titles" localSheetId="0">'Summary Point Report'!$1:$9</definedName>
  </definedNames>
  <calcPr calcId="125725"/>
</workbook>
</file>

<file path=xl/calcChain.xml><?xml version="1.0" encoding="utf-8"?>
<calcChain xmlns="http://schemas.openxmlformats.org/spreadsheetml/2006/main">
  <c r="BK14" i="1"/>
  <c r="BJ14"/>
  <c r="BI14"/>
  <c r="BH14"/>
  <c r="AV13"/>
  <c r="V13" s="1"/>
  <c r="AL13"/>
  <c r="AP13" s="1"/>
  <c r="AK13"/>
  <c r="AO13" s="1"/>
  <c r="AJ13"/>
  <c r="AN13" s="1"/>
  <c r="AI13"/>
  <c r="AM13" s="1"/>
  <c r="AH13"/>
  <c r="W13" s="1"/>
  <c r="BK13"/>
  <c r="BJ13"/>
  <c r="BI13"/>
  <c r="BH13"/>
  <c r="BC13"/>
  <c r="BB13"/>
  <c r="BA13"/>
  <c r="AZ13"/>
  <c r="AY13"/>
  <c r="AN12"/>
  <c r="AV12"/>
  <c r="R12" s="1"/>
  <c r="AL12"/>
  <c r="AP12" s="1"/>
  <c r="AK12"/>
  <c r="AO12" s="1"/>
  <c r="AJ12"/>
  <c r="AI12"/>
  <c r="AM12" s="1"/>
  <c r="AH12"/>
  <c r="W12" s="1"/>
  <c r="BK12"/>
  <c r="BJ12"/>
  <c r="BI12"/>
  <c r="BH12"/>
  <c r="BC12"/>
  <c r="BB12"/>
  <c r="BA12"/>
  <c r="AZ12"/>
  <c r="AY12"/>
  <c r="AN11"/>
  <c r="AV11"/>
  <c r="R11" s="1"/>
  <c r="AL11"/>
  <c r="AP11" s="1"/>
  <c r="AK11"/>
  <c r="AO11" s="1"/>
  <c r="AJ11"/>
  <c r="AI11"/>
  <c r="AM11" s="1"/>
  <c r="AH11"/>
  <c r="W11" s="1"/>
  <c r="BK11"/>
  <c r="BJ11"/>
  <c r="BI11"/>
  <c r="BH11"/>
  <c r="BC11"/>
  <c r="BB11"/>
  <c r="BA11"/>
  <c r="AZ11"/>
  <c r="AY11"/>
  <c r="AM10"/>
  <c r="AV10"/>
  <c r="R10" s="1"/>
  <c r="AL10"/>
  <c r="AP10" s="1"/>
  <c r="AK10"/>
  <c r="AO10" s="1"/>
  <c r="AJ10"/>
  <c r="AN10" s="1"/>
  <c r="AI10"/>
  <c r="AH10"/>
  <c r="W10" s="1"/>
  <c r="BK10"/>
  <c r="BJ10"/>
  <c r="BI10"/>
  <c r="BH10"/>
  <c r="BC10"/>
  <c r="BB10"/>
  <c r="BA10"/>
  <c r="AZ10"/>
  <c r="AY10"/>
  <c r="A29" i="5"/>
  <c r="F2"/>
  <c r="F3" l="1"/>
  <c r="M4" i="1" s="1"/>
  <c r="AR13"/>
  <c r="S13"/>
  <c r="R13"/>
  <c r="S12"/>
  <c r="AQ12" s="1"/>
  <c r="V12"/>
  <c r="AR12" s="1"/>
  <c r="S11"/>
  <c r="AQ11" s="1"/>
  <c r="V11"/>
  <c r="AR11" s="1"/>
  <c r="V10"/>
  <c r="AR10" s="1"/>
  <c r="S10"/>
  <c r="AQ10" s="1"/>
  <c r="A25" i="5"/>
  <c r="A26" s="1"/>
  <c r="AQ13" i="1" l="1"/>
  <c r="AB13" s="1"/>
  <c r="AB12"/>
  <c r="AB11"/>
  <c r="AB10"/>
  <c r="C4"/>
  <c r="AD8"/>
  <c r="M3" l="1"/>
  <c r="L1" i="5" s="1"/>
  <c r="K3" s="1"/>
</calcChain>
</file>

<file path=xl/sharedStrings.xml><?xml version="1.0" encoding="utf-8"?>
<sst xmlns="http://schemas.openxmlformats.org/spreadsheetml/2006/main" count="587" uniqueCount="344">
  <si>
    <t>d.E</t>
  </si>
  <si>
    <t>d.N</t>
  </si>
  <si>
    <t>Gorgon Civils and Underground Services Project:</t>
  </si>
  <si>
    <t>Easting</t>
  </si>
  <si>
    <t>Northing</t>
  </si>
  <si>
    <t>Level</t>
  </si>
  <si>
    <t>(mm)</t>
  </si>
  <si>
    <t>Point Id</t>
  </si>
  <si>
    <t>Code</t>
  </si>
  <si>
    <t>d.L</t>
  </si>
  <si>
    <t>As-Built Results</t>
  </si>
  <si>
    <t>As Built Information</t>
  </si>
  <si>
    <t>Design Information</t>
  </si>
  <si>
    <t>(Enter the correct path for location of files)</t>
  </si>
  <si>
    <t>12d Model</t>
  </si>
  <si>
    <t>12d Design Model</t>
  </si>
  <si>
    <t>TC</t>
  </si>
  <si>
    <t>SK</t>
  </si>
  <si>
    <t>PT</t>
  </si>
  <si>
    <t>BT</t>
  </si>
  <si>
    <t>Lower</t>
  </si>
  <si>
    <t>Upper</t>
  </si>
  <si>
    <t>Item</t>
  </si>
  <si>
    <t>BTC</t>
  </si>
  <si>
    <t>CE</t>
  </si>
  <si>
    <t>COL</t>
  </si>
  <si>
    <t>Trimmed Text</t>
  </si>
  <si>
    <t>Horizontal Limit</t>
  </si>
  <si>
    <t>Vertical Limit</t>
  </si>
  <si>
    <t>Description</t>
  </si>
  <si>
    <t>Horiz Limit</t>
  </si>
  <si>
    <t>Vert Limit</t>
  </si>
  <si>
    <t>Text</t>
  </si>
  <si>
    <t>Results from VLOOKUP</t>
  </si>
  <si>
    <t>Design</t>
  </si>
  <si>
    <t>East</t>
  </si>
  <si>
    <t>North</t>
  </si>
  <si>
    <t>As-Built</t>
  </si>
  <si>
    <t>Area:</t>
  </si>
  <si>
    <t>Fill in yellow coloured cells</t>
  </si>
  <si>
    <t>Hor Chk Limit</t>
  </si>
  <si>
    <t>Ver Chk Limit</t>
  </si>
  <si>
    <t>Bolt Grp centre</t>
  </si>
  <si>
    <t>Calculated from VLOOKUP (for Absolute)</t>
  </si>
  <si>
    <r>
      <rPr>
        <b/>
        <sz val="12"/>
        <color theme="1"/>
        <rFont val="Calibri"/>
        <family val="2"/>
        <scheme val="minor"/>
      </rPr>
      <t>Calc'd from VLOOKUP</t>
    </r>
    <r>
      <rPr>
        <b/>
        <sz val="10"/>
        <color theme="1"/>
        <rFont val="Calibri"/>
        <family val="2"/>
        <scheme val="minor"/>
      </rPr>
      <t xml:space="preserve"> (for bolts </t>
    </r>
    <r>
      <rPr>
        <b/>
        <u/>
        <sz val="10"/>
        <color theme="1"/>
        <rFont val="Calibri"/>
        <family val="2"/>
        <scheme val="minor"/>
      </rPr>
      <t>Relative</t>
    </r>
    <r>
      <rPr>
        <b/>
        <sz val="10"/>
        <color theme="1"/>
        <rFont val="Calibri"/>
        <family val="2"/>
        <scheme val="minor"/>
      </rPr>
      <t xml:space="preserve"> &amp; Group Centres</t>
    </r>
    <r>
      <rPr>
        <b/>
        <u/>
        <sz val="10"/>
        <color theme="1"/>
        <rFont val="Calibri"/>
        <family val="2"/>
        <scheme val="minor"/>
      </rPr>
      <t xml:space="preserve"> Absolute</t>
    </r>
    <r>
      <rPr>
        <b/>
        <sz val="10"/>
        <color theme="1"/>
        <rFont val="Calibri"/>
        <family val="2"/>
        <scheme val="minor"/>
      </rPr>
      <t>)</t>
    </r>
  </si>
  <si>
    <t>ABS Code</t>
  </si>
  <si>
    <t>Grid Ref</t>
  </si>
  <si>
    <t>Office Surveyor:</t>
  </si>
  <si>
    <t>Report Date:</t>
  </si>
  <si>
    <t>Date of Survey:</t>
  </si>
  <si>
    <t>12d Report File Name:</t>
  </si>
  <si>
    <t>Hide Columns</t>
  </si>
  <si>
    <t>TOLERANCES</t>
  </si>
  <si>
    <t>Used for VLOOKUP</t>
  </si>
  <si>
    <t>SC</t>
  </si>
  <si>
    <t>Scabble Level</t>
  </si>
  <si>
    <t>Bolt (is)</t>
  </si>
  <si>
    <t>Bolt (pc)</t>
  </si>
  <si>
    <t>Bolt Grp Centre Calc</t>
  </si>
  <si>
    <t>BGCC</t>
  </si>
  <si>
    <t>Bolt Template Centre</t>
  </si>
  <si>
    <t>Bolts</t>
  </si>
  <si>
    <t>∆.E</t>
  </si>
  <si>
    <t>∆.N</t>
  </si>
  <si>
    <t>(Relative)</t>
  </si>
  <si>
    <t>Top Conc Base (is)</t>
  </si>
  <si>
    <t>Shear Key (is)</t>
  </si>
  <si>
    <t>Plinth Top (is)</t>
  </si>
  <si>
    <t>Plinth Face (pc)</t>
  </si>
  <si>
    <t>Plinth Level (pc)</t>
  </si>
  <si>
    <t>PC</t>
  </si>
  <si>
    <t>(Absolute Diffs)</t>
  </si>
  <si>
    <t>PTL</t>
  </si>
  <si>
    <t>Plinth Level (is)</t>
  </si>
  <si>
    <t>Plinth Cnr (pc)</t>
  </si>
  <si>
    <t>MUST USE THESE CODES</t>
  </si>
  <si>
    <t>IN-SITU BLOCKS (with Shear Key)</t>
  </si>
  <si>
    <t>IN-SITU BLOCKS (with Bolts)</t>
  </si>
  <si>
    <t>PRECAST BLOCKS (with Shear Key)</t>
  </si>
  <si>
    <t>PRECAST BLOCKS (with Bolts)</t>
  </si>
  <si>
    <r>
      <t xml:space="preserve">NOTE:  Set "Print Area" </t>
    </r>
    <r>
      <rPr>
        <u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Printing !!</t>
    </r>
  </si>
  <si>
    <t>These codes are embedded inside the macro formulae.</t>
  </si>
  <si>
    <t>"SC" (FOR SCABBLE)</t>
  </si>
  <si>
    <t>"BGCC" (FOR BOLT GROUP CENTRE CALC)</t>
  </si>
  <si>
    <t>BO</t>
  </si>
  <si>
    <t>"BT" and/or "BO" (FOR BOLTS)</t>
  </si>
  <si>
    <t>(z only)</t>
  </si>
  <si>
    <t>(x,y only)</t>
  </si>
  <si>
    <t>(x,y  or  x,y,z)</t>
  </si>
  <si>
    <t>[ 12d String Offset Reports ]</t>
  </si>
  <si>
    <t>[ 12d Point to Point Reports ]</t>
  </si>
  <si>
    <t>(x,y,z)</t>
  </si>
  <si>
    <t>(z only - attach to BO)</t>
  </si>
  <si>
    <t>(z only - attach to PT)</t>
  </si>
  <si>
    <t>(z only - attach to SK or PT)</t>
  </si>
  <si>
    <t>(z only - attach to BT)</t>
  </si>
  <si>
    <t>As-Built Survey:</t>
  </si>
  <si>
    <t>is= In-Situ</t>
  </si>
  <si>
    <t>pc = Precast</t>
  </si>
  <si>
    <t>(z only - attach to PC)</t>
  </si>
  <si>
    <t>Display</t>
  </si>
  <si>
    <t>delta's to</t>
  </si>
  <si>
    <t>EN</t>
  </si>
  <si>
    <t>L</t>
  </si>
  <si>
    <t>ENL</t>
  </si>
  <si>
    <t>delta's</t>
  </si>
  <si>
    <t>to</t>
  </si>
  <si>
    <t>VLOOKUP</t>
  </si>
  <si>
    <t>From</t>
  </si>
  <si>
    <t>Chg</t>
  </si>
  <si>
    <t>Offs</t>
  </si>
  <si>
    <t>Chg &amp; Offset</t>
  </si>
  <si>
    <t>String</t>
  </si>
  <si>
    <t>TCL</t>
  </si>
  <si>
    <t>Conc Level (is)</t>
  </si>
  <si>
    <t>12d Model or String</t>
  </si>
  <si>
    <t>12d Design String Name:</t>
  </si>
  <si>
    <t>12d Design Tin Name:</t>
  </si>
  <si>
    <t>WT</t>
  </si>
  <si>
    <t>Wall Top</t>
  </si>
  <si>
    <t>WF</t>
  </si>
  <si>
    <t>Wall Face</t>
  </si>
  <si>
    <t>WB</t>
  </si>
  <si>
    <t>Wall Bottom</t>
  </si>
  <si>
    <t>LIP</t>
  </si>
  <si>
    <t>Wall Lip</t>
  </si>
  <si>
    <t>WTL</t>
  </si>
  <si>
    <t xml:space="preserve">Wall Top Level </t>
  </si>
  <si>
    <t>PLT</t>
  </si>
  <si>
    <t>Embedded Plate</t>
  </si>
  <si>
    <t>Top "L" Trench Unit</t>
  </si>
  <si>
    <t>Radiations from Centroids</t>
  </si>
  <si>
    <t>Rotation</t>
  </si>
  <si>
    <t>d.Dist</t>
  </si>
  <si>
    <t>Brg</t>
  </si>
  <si>
    <t>Direction</t>
  </si>
  <si>
    <t>Bolts and Bolt Group Centre Calculations</t>
  </si>
  <si>
    <t>Copied Bolt Group Centres</t>
  </si>
  <si>
    <t>Difference Design to As-Built</t>
  </si>
  <si>
    <t>Dist</t>
  </si>
  <si>
    <t>d.Brg</t>
  </si>
  <si>
    <t>Angle</t>
  </si>
  <si>
    <t>(deg)</t>
  </si>
  <si>
    <t xml:space="preserve">Rot </t>
  </si>
  <si>
    <t>mm/m</t>
  </si>
  <si>
    <t>deg</t>
  </si>
  <si>
    <t>Rot Tol.(B)</t>
  </si>
  <si>
    <t>Rot Tol.(A)</t>
  </si>
  <si>
    <t>[Used]</t>
  </si>
  <si>
    <r>
      <t xml:space="preserve">(Survey Accuracy: </t>
    </r>
    <r>
      <rPr>
        <sz val="9"/>
        <color theme="1"/>
        <rFont val="Calibri"/>
        <family val="2"/>
      </rPr>
      <t>±2mm)</t>
    </r>
  </si>
  <si>
    <t>Rotation Tolerance:</t>
  </si>
  <si>
    <t xml:space="preserve">1: </t>
  </si>
  <si>
    <t>(User Entry)</t>
  </si>
  <si>
    <r>
      <t>[</t>
    </r>
    <r>
      <rPr>
        <i/>
        <u/>
        <sz val="10"/>
        <color theme="1"/>
        <rFont val="Calibri"/>
        <family val="2"/>
        <scheme val="minor"/>
      </rPr>
      <t>Not</t>
    </r>
    <r>
      <rPr>
        <i/>
        <sz val="10"/>
        <color theme="1"/>
        <rFont val="Calibri"/>
        <family val="2"/>
        <scheme val="minor"/>
      </rPr>
      <t xml:space="preserve"> Used]</t>
    </r>
  </si>
  <si>
    <t>TCB</t>
  </si>
  <si>
    <t>Top Conc Base (pc)</t>
  </si>
  <si>
    <t>LU</t>
  </si>
  <si>
    <t>DB</t>
  </si>
  <si>
    <t>PKT</t>
  </si>
  <si>
    <t>Pocket (is)</t>
  </si>
  <si>
    <t>Top of Duct Bank</t>
  </si>
  <si>
    <t>PT/TC</t>
  </si>
  <si>
    <r>
      <t xml:space="preserve">Insitu </t>
    </r>
    <r>
      <rPr>
        <b/>
        <sz val="11"/>
        <color rgb="FFFF000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Shear Key </t>
    </r>
    <r>
      <rPr>
        <sz val="11"/>
        <color theme="1"/>
        <rFont val="Calibri"/>
        <family val="2"/>
        <scheme val="minor"/>
      </rPr>
      <t>TOLERANCE = +-25mm Hz/ +0 -15mm  V (for base and plinth)</t>
    </r>
  </si>
  <si>
    <r>
      <t xml:space="preserve">Insitu </t>
    </r>
    <r>
      <rPr>
        <b/>
        <sz val="11"/>
        <color rgb="FFFF0000"/>
        <rFont val="Calibri"/>
        <family val="2"/>
        <scheme val="minor"/>
      </rPr>
      <t>without</t>
    </r>
    <r>
      <rPr>
        <b/>
        <sz val="11"/>
        <color theme="1"/>
        <rFont val="Calibri"/>
        <family val="2"/>
        <scheme val="minor"/>
      </rPr>
      <t xml:space="preserve"> Shear Key</t>
    </r>
    <r>
      <rPr>
        <sz val="11"/>
        <color theme="1"/>
        <rFont val="Calibri"/>
        <family val="2"/>
        <scheme val="minor"/>
      </rPr>
      <t xml:space="preserve"> TOLERANCE = +-10mm Hz/ +0 -6mm V (for base and plinth)</t>
    </r>
  </si>
  <si>
    <t>(rev.2)</t>
  </si>
  <si>
    <t>BOL</t>
  </si>
  <si>
    <t>BTO</t>
  </si>
  <si>
    <t>BTL</t>
  </si>
  <si>
    <t>Bolt Level (is)</t>
  </si>
  <si>
    <t>Bolt Template Orient.</t>
  </si>
  <si>
    <t>Bolt Level (pc)</t>
  </si>
  <si>
    <t>[over distance</t>
  </si>
  <si>
    <t>centre to bolt]</t>
  </si>
  <si>
    <t>Template</t>
  </si>
  <si>
    <t>Indiv. Bolts</t>
  </si>
  <si>
    <r>
      <t xml:space="preserve">Rotation </t>
    </r>
    <r>
      <rPr>
        <sz val="9"/>
        <color theme="1"/>
        <rFont val="Calibri"/>
        <family val="2"/>
        <scheme val="minor"/>
      </rPr>
      <t>(mm)</t>
    </r>
  </si>
  <si>
    <t>BED</t>
  </si>
  <si>
    <t>Bedding</t>
  </si>
  <si>
    <t>S:\BWI Survey Data\11 AS BUILT\2 FND LOCATION ASBUILTS</t>
  </si>
  <si>
    <t>IL</t>
  </si>
  <si>
    <t>Invert "U" drain</t>
  </si>
  <si>
    <t>CC</t>
  </si>
  <si>
    <t>Conc Drainage Channel</t>
  </si>
  <si>
    <t>CBU</t>
  </si>
  <si>
    <t>&lt;-- Precast Culvert Unit - Tolerence from AS1597.2 + 10.4.5 on SPC 1048</t>
  </si>
  <si>
    <t>&lt;-- Precast Base Unit for BOX CULVERT -Tolerence from AS1597.2 + 10.4.5 on SPC 1048</t>
  </si>
  <si>
    <t>HCI</t>
  </si>
  <si>
    <t>HCP</t>
  </si>
  <si>
    <t>Halfen Channel (is)</t>
  </si>
  <si>
    <t>Halfen Channel (pc)</t>
  </si>
  <si>
    <t>Culvert Box Unit</t>
  </si>
  <si>
    <t>CBS</t>
  </si>
  <si>
    <t>Culvert Base Slab</t>
  </si>
  <si>
    <t>FSU</t>
  </si>
  <si>
    <t>Final Stub-up</t>
  </si>
  <si>
    <t>&lt;-- IF FINISHED SURFACE IS NOT PAVED THE VERT TOLERANCE IS +/-12mm.  IF THE CHANNEL IS IN A CONC PAVED AREA  ITS +0/-6mm</t>
  </si>
  <si>
    <t>&lt;-- Halfen  Tolerances from Bolt Tolerances (ONLY REPORT THE EASTING OR THE NORTHING)</t>
  </si>
  <si>
    <r>
      <t xml:space="preserve">ALL CONCRETE FOUNDATION TOLERANCES TO BE CHANGED MANUALY TO FOLLOW </t>
    </r>
    <r>
      <rPr>
        <b/>
        <i/>
        <sz val="14"/>
        <color rgb="FFFF0000"/>
        <rFont val="Calibri"/>
        <family val="2"/>
        <scheme val="minor"/>
      </rPr>
      <t xml:space="preserve">TECHNICAL BULLETIN: TB-090 REV 0  </t>
    </r>
    <r>
      <rPr>
        <b/>
        <sz val="14"/>
        <color rgb="FFFF0000"/>
        <rFont val="Calibri"/>
        <family val="2"/>
        <scheme val="minor"/>
      </rPr>
      <t xml:space="preserve">                                                                            ** ESPECIALLY MISC. FOUNDATIONS THAT CARRY DIFFERENT ITEMS **</t>
    </r>
  </si>
  <si>
    <t>DOCUMENTS CAN BE FOUND HERE</t>
  </si>
  <si>
    <t>&lt;---- VARIES - SEE TOLERANCES</t>
  </si>
  <si>
    <t>PRECAST QA</t>
  </si>
  <si>
    <t>INSITU QA</t>
  </si>
  <si>
    <t>FOUNDATION TYPE</t>
  </si>
  <si>
    <t>AREA</t>
  </si>
  <si>
    <t>DWG:</t>
  </si>
  <si>
    <t>TRAIN 1:</t>
  </si>
  <si>
    <t>TRAIN 2:</t>
  </si>
  <si>
    <t>TRAIN 3:</t>
  </si>
  <si>
    <t>EWC:</t>
  </si>
  <si>
    <t>PLANT EAST:</t>
  </si>
  <si>
    <t>MOF:</t>
  </si>
  <si>
    <t>PLANT WEST:</t>
  </si>
  <si>
    <t>AGRU:</t>
  </si>
  <si>
    <t>GTG:</t>
  </si>
  <si>
    <t>G-FLARE:</t>
  </si>
  <si>
    <t xml:space="preserve"> -</t>
  </si>
  <si>
    <t>TAA</t>
  </si>
  <si>
    <t>TAB</t>
  </si>
  <si>
    <t>TAC</t>
  </si>
  <si>
    <t>TAD</t>
  </si>
  <si>
    <t>TAE</t>
  </si>
  <si>
    <t>TAF</t>
  </si>
  <si>
    <t>AAA</t>
  </si>
  <si>
    <t>AGRU</t>
  </si>
  <si>
    <t>ABA</t>
  </si>
  <si>
    <t>ACA</t>
  </si>
  <si>
    <t>CAA</t>
  </si>
  <si>
    <t>CBA</t>
  </si>
  <si>
    <t>CCA</t>
  </si>
  <si>
    <t>RBC</t>
  </si>
  <si>
    <t>SAN</t>
  </si>
  <si>
    <t>UAH</t>
  </si>
  <si>
    <t>TRAIN 1</t>
  </si>
  <si>
    <t>TAG</t>
  </si>
  <si>
    <t>TAH</t>
  </si>
  <si>
    <t>TAJ</t>
  </si>
  <si>
    <t>TBA</t>
  </si>
  <si>
    <t>TRAIN 2</t>
  </si>
  <si>
    <t>TBB</t>
  </si>
  <si>
    <t>TBC</t>
  </si>
  <si>
    <t>TBD</t>
  </si>
  <si>
    <t>TBE</t>
  </si>
  <si>
    <t>TBF</t>
  </si>
  <si>
    <t>TBG</t>
  </si>
  <si>
    <t>TBH</t>
  </si>
  <si>
    <t>TBJ</t>
  </si>
  <si>
    <t>TCA</t>
  </si>
  <si>
    <t>TRAIN 3</t>
  </si>
  <si>
    <t>TCC</t>
  </si>
  <si>
    <t>TCD</t>
  </si>
  <si>
    <t>TCE</t>
  </si>
  <si>
    <t>TCF</t>
  </si>
  <si>
    <t>TCG</t>
  </si>
  <si>
    <t>TCH</t>
  </si>
  <si>
    <t>TCJ</t>
  </si>
  <si>
    <t>WAA</t>
  </si>
  <si>
    <t>GTG</t>
  </si>
  <si>
    <t>WAB</t>
  </si>
  <si>
    <t>WAC</t>
  </si>
  <si>
    <t>WAD</t>
  </si>
  <si>
    <t>WAE</t>
  </si>
  <si>
    <t>WAF</t>
  </si>
  <si>
    <t>WAG</t>
  </si>
  <si>
    <t>WAH</t>
  </si>
  <si>
    <t>WAJ</t>
  </si>
  <si>
    <t>WAK</t>
  </si>
  <si>
    <t>WAL</t>
  </si>
  <si>
    <t>WAN</t>
  </si>
  <si>
    <t>DAA</t>
  </si>
  <si>
    <t>EWC</t>
  </si>
  <si>
    <t>GAD</t>
  </si>
  <si>
    <t>GAE</t>
  </si>
  <si>
    <t>UAC</t>
  </si>
  <si>
    <t>UAE</t>
  </si>
  <si>
    <t>UAF</t>
  </si>
  <si>
    <t>UAG</t>
  </si>
  <si>
    <t>UAL</t>
  </si>
  <si>
    <t>RBD</t>
  </si>
  <si>
    <t>EAA</t>
  </si>
  <si>
    <t>G-FLARE</t>
  </si>
  <si>
    <t>EAB</t>
  </si>
  <si>
    <t>SAT</t>
  </si>
  <si>
    <t>PLANT EAST</t>
  </si>
  <si>
    <t>DAB</t>
  </si>
  <si>
    <t>RBF</t>
  </si>
  <si>
    <t>RBH</t>
  </si>
  <si>
    <t>SAD</t>
  </si>
  <si>
    <t>SAE</t>
  </si>
  <si>
    <t>SAF</t>
  </si>
  <si>
    <t>SAG</t>
  </si>
  <si>
    <t>SAH</t>
  </si>
  <si>
    <t>SAP</t>
  </si>
  <si>
    <t>SAQ</t>
  </si>
  <si>
    <t>SAR</t>
  </si>
  <si>
    <t>SAS</t>
  </si>
  <si>
    <t>SAU</t>
  </si>
  <si>
    <t>SAW</t>
  </si>
  <si>
    <t>SBF</t>
  </si>
  <si>
    <t>SCA</t>
  </si>
  <si>
    <t>MOF</t>
  </si>
  <si>
    <t>SCB</t>
  </si>
  <si>
    <t>SCC</t>
  </si>
  <si>
    <t>VAA</t>
  </si>
  <si>
    <t>VAB</t>
  </si>
  <si>
    <t>VAC</t>
  </si>
  <si>
    <t>GAA</t>
  </si>
  <si>
    <t>PLANT WEST</t>
  </si>
  <si>
    <t>GAB</t>
  </si>
  <si>
    <t>GAC</t>
  </si>
  <si>
    <t>GAG</t>
  </si>
  <si>
    <t>GAH</t>
  </si>
  <si>
    <t>JAA</t>
  </si>
  <si>
    <t>JAB</t>
  </si>
  <si>
    <t>JAC</t>
  </si>
  <si>
    <t>JAD</t>
  </si>
  <si>
    <t>RBA</t>
  </si>
  <si>
    <t>RBB</t>
  </si>
  <si>
    <t>RBG</t>
  </si>
  <si>
    <t>UAM</t>
  </si>
  <si>
    <t>ABS</t>
  </si>
  <si>
    <t>PM</t>
  </si>
  <si>
    <t>EL</t>
  </si>
  <si>
    <t>AJL</t>
  </si>
  <si>
    <t>paumoore</t>
  </si>
  <si>
    <t>LOGGED ON USER</t>
  </si>
  <si>
    <t>aloosley</t>
  </si>
  <si>
    <t>gsurveye</t>
  </si>
  <si>
    <t>ALIAS</t>
  </si>
  <si>
    <t>INITIALS</t>
  </si>
  <si>
    <t>S:\BWI Survey Data\11 AS BUILT\2 FND LOCATION ASBUILTS\GAHC-GAHD-MEG-WALLS C1-BASE INSITU 141012.csv</t>
  </si>
  <si>
    <t>GAHC-GAHD-MEG-WALLS C1-BASE INSITU 141012.csv</t>
  </si>
  <si>
    <t xml:space="preserve">GAHC-GAHD-MEG-WALLS </t>
  </si>
  <si>
    <t xml:space="preserve"> C1-BASE</t>
  </si>
  <si>
    <t>12/10/2014</t>
  </si>
  <si>
    <t>PW MAIN 0900FND0604 0 FND</t>
  </si>
  <si>
    <t>BOC</t>
  </si>
  <si>
    <t>TPS0054</t>
  </si>
  <si>
    <t>FND INSITU 141012THR1</t>
  </si>
  <si>
    <t>TPS0055</t>
  </si>
  <si>
    <t>TPS0002</t>
  </si>
  <si>
    <t>TPS0005</t>
  </si>
  <si>
    <t>gsurveyc</t>
  </si>
  <si>
    <t>CIV</t>
  </si>
  <si>
    <t>S:\BWI Field Data\Temp Working Folder\Matthew Seneque\Software\_Git Repo2\asbuilt-calculator\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</si>
</sst>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dd/mm/yyyy;@"/>
    <numFmt numFmtId="166" formatCode="0.0"/>
    <numFmt numFmtId="167" formatCode="yymmdd"/>
  </numFmts>
  <fonts count="6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3333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333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0000CC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u/>
      <sz val="16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00CC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00CC"/>
      <name val="Calibri"/>
      <family val="2"/>
      <scheme val="minor"/>
    </font>
    <font>
      <sz val="9"/>
      <color theme="1"/>
      <name val="Calibri"/>
      <family val="2"/>
    </font>
    <font>
      <b/>
      <u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0000"/>
      <name val="Courier New"/>
      <family val="3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5FF"/>
        <bgColor indexed="64"/>
      </patternFill>
    </fill>
    <fill>
      <patternFill patternType="solid">
        <fgColor rgb="FFFFB3FF"/>
        <bgColor indexed="64"/>
      </patternFill>
    </fill>
    <fill>
      <patternFill patternType="solid">
        <fgColor theme="9" tint="0.39997558519241921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</cellStyleXfs>
  <cellXfs count="494">
    <xf numFmtId="0" fontId="0" fillId="0" borderId="0" xfId="0"/>
    <xf numFmtId="0" fontId="18" fillId="0" borderId="0" xfId="0" applyFont="1" applyBorder="1" applyAlignment="1" applyProtection="1">
      <alignment horizontal="center"/>
    </xf>
    <xf numFmtId="0" fontId="18" fillId="0" borderId="0" xfId="0" applyFont="1" applyFill="1" applyBorder="1" applyAlignment="1" applyProtection="1">
      <alignment horizontal="center"/>
    </xf>
    <xf numFmtId="0" fontId="0" fillId="0" borderId="10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19" fillId="0" borderId="0" xfId="0" applyFont="1" applyFill="1" applyBorder="1" applyAlignment="1" applyProtection="1">
      <alignment horizontal="center"/>
    </xf>
    <xf numFmtId="0" fontId="0" fillId="0" borderId="10" xfId="0" applyBorder="1" applyAlignment="1">
      <alignment horizontal="center"/>
    </xf>
    <xf numFmtId="0" fontId="0" fillId="0" borderId="0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/>
      <protection locked="0"/>
    </xf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horizontal="left"/>
    </xf>
    <xf numFmtId="0" fontId="0" fillId="0" borderId="10" xfId="0" applyFont="1" applyFill="1" applyBorder="1" applyAlignment="1" applyProtection="1">
      <alignment horizontal="center"/>
    </xf>
    <xf numFmtId="0" fontId="0" fillId="0" borderId="10" xfId="0" applyNumberFormat="1" applyFont="1" applyFill="1" applyBorder="1" applyAlignment="1" applyProtection="1">
      <alignment horizontal="center"/>
    </xf>
    <xf numFmtId="0" fontId="0" fillId="0" borderId="10" xfId="0" applyNumberFormat="1" applyFill="1" applyBorder="1" applyAlignment="1" applyProtection="1">
      <alignment horizontal="center"/>
    </xf>
    <xf numFmtId="0" fontId="0" fillId="0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4" fillId="0" borderId="39" xfId="0" applyFont="1" applyFill="1" applyBorder="1" applyAlignment="1" applyProtection="1">
      <alignment horizontal="center"/>
    </xf>
    <xf numFmtId="165" fontId="16" fillId="38" borderId="0" xfId="0" applyNumberFormat="1" applyFont="1" applyFill="1" applyAlignment="1" applyProtection="1">
      <alignment horizontal="left"/>
      <protection locked="0"/>
    </xf>
    <xf numFmtId="164" fontId="29" fillId="0" borderId="10" xfId="0" applyNumberFormat="1" applyFont="1" applyBorder="1" applyAlignment="1" applyProtection="1">
      <alignment horizontal="center"/>
      <protection locked="0"/>
    </xf>
    <xf numFmtId="164" fontId="29" fillId="0" borderId="15" xfId="0" applyNumberFormat="1" applyFont="1" applyBorder="1" applyAlignment="1" applyProtection="1">
      <alignment horizontal="center"/>
      <protection locked="0"/>
    </xf>
    <xf numFmtId="0" fontId="29" fillId="0" borderId="10" xfId="0" applyFont="1" applyBorder="1" applyAlignment="1" applyProtection="1">
      <alignment horizontal="center"/>
      <protection locked="0"/>
    </xf>
    <xf numFmtId="0" fontId="29" fillId="0" borderId="14" xfId="0" applyFont="1" applyBorder="1" applyAlignment="1" applyProtection="1">
      <alignment horizontal="center"/>
      <protection locked="0"/>
    </xf>
    <xf numFmtId="0" fontId="16" fillId="38" borderId="0" xfId="0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0" fillId="0" borderId="0" xfId="0" applyFill="1" applyAlignment="1" applyProtection="1">
      <alignment horizontal="center"/>
    </xf>
    <xf numFmtId="0" fontId="23" fillId="0" borderId="0" xfId="0" applyFont="1" applyFill="1" applyAlignment="1" applyProtection="1">
      <alignment horizontal="left"/>
    </xf>
    <xf numFmtId="0" fontId="33" fillId="0" borderId="0" xfId="0" applyFont="1" applyAlignment="1" applyProtection="1">
      <alignment horizontal="center"/>
    </xf>
    <xf numFmtId="0" fontId="32" fillId="0" borderId="0" xfId="0" applyFont="1" applyAlignment="1" applyProtection="1">
      <alignment horizontal="center"/>
    </xf>
    <xf numFmtId="0" fontId="27" fillId="0" borderId="0" xfId="0" applyFont="1" applyAlignment="1" applyProtection="1">
      <alignment horizontal="center"/>
    </xf>
    <xf numFmtId="165" fontId="16" fillId="0" borderId="0" xfId="0" applyNumberFormat="1" applyFont="1" applyFill="1" applyAlignment="1" applyProtection="1"/>
    <xf numFmtId="0" fontId="0" fillId="0" borderId="0" xfId="0" applyFill="1" applyAlignment="1" applyProtection="1">
      <alignment horizontal="left"/>
    </xf>
    <xf numFmtId="0" fontId="22" fillId="0" borderId="0" xfId="0" applyFont="1" applyAlignment="1" applyProtection="1">
      <alignment horizontal="right"/>
    </xf>
    <xf numFmtId="0" fontId="21" fillId="0" borderId="0" xfId="0" applyFont="1" applyAlignment="1" applyProtection="1">
      <alignment horizontal="center"/>
    </xf>
    <xf numFmtId="0" fontId="25" fillId="0" borderId="0" xfId="0" applyFont="1" applyAlignment="1" applyProtection="1">
      <alignment horizontal="right"/>
    </xf>
    <xf numFmtId="0" fontId="16" fillId="0" borderId="0" xfId="0" applyFont="1" applyFill="1" applyAlignment="1" applyProtection="1"/>
    <xf numFmtId="0" fontId="34" fillId="0" borderId="0" xfId="0" applyFont="1" applyAlignment="1" applyProtection="1"/>
    <xf numFmtId="0" fontId="28" fillId="0" borderId="0" xfId="0" applyFont="1" applyFill="1" applyAlignment="1" applyProtection="1"/>
    <xf numFmtId="0" fontId="28" fillId="0" borderId="0" xfId="0" applyFont="1" applyAlignment="1" applyProtection="1"/>
    <xf numFmtId="0" fontId="23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0" fontId="14" fillId="0" borderId="0" xfId="0" applyFont="1" applyAlignment="1" applyProtection="1">
      <alignment horizontal="left"/>
    </xf>
    <xf numFmtId="0" fontId="22" fillId="0" borderId="0" xfId="0" applyFont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39" xfId="0" applyBorder="1" applyAlignment="1" applyProtection="1">
      <alignment horizontal="center"/>
    </xf>
    <xf numFmtId="0" fontId="20" fillId="0" borderId="0" xfId="0" applyFont="1" applyFill="1" applyBorder="1" applyAlignment="1" applyProtection="1">
      <alignment horizontal="center"/>
    </xf>
    <xf numFmtId="0" fontId="16" fillId="34" borderId="20" xfId="0" applyFont="1" applyFill="1" applyBorder="1" applyAlignment="1" applyProtection="1">
      <alignment horizontal="center"/>
    </xf>
    <xf numFmtId="0" fontId="0" fillId="34" borderId="0" xfId="0" applyFill="1" applyBorder="1" applyAlignment="1" applyProtection="1">
      <alignment horizontal="center"/>
    </xf>
    <xf numFmtId="0" fontId="0" fillId="34" borderId="21" xfId="0" applyFill="1" applyBorder="1" applyAlignment="1" applyProtection="1">
      <alignment horizontal="center"/>
    </xf>
    <xf numFmtId="0" fontId="24" fillId="0" borderId="0" xfId="0" applyFont="1" applyFill="1" applyBorder="1" applyAlignment="1" applyProtection="1">
      <alignment horizontal="center"/>
    </xf>
    <xf numFmtId="0" fontId="0" fillId="35" borderId="20" xfId="0" applyFill="1" applyBorder="1" applyAlignment="1" applyProtection="1">
      <alignment horizontal="center"/>
    </xf>
    <xf numFmtId="0" fontId="0" fillId="35" borderId="0" xfId="0" applyFill="1" applyBorder="1" applyAlignment="1" applyProtection="1">
      <alignment horizontal="center"/>
    </xf>
    <xf numFmtId="0" fontId="27" fillId="38" borderId="30" xfId="0" applyFont="1" applyFill="1" applyBorder="1" applyAlignment="1" applyProtection="1">
      <alignment horizontal="center"/>
    </xf>
    <xf numFmtId="0" fontId="0" fillId="36" borderId="34" xfId="0" applyFont="1" applyFill="1" applyBorder="1" applyAlignment="1" applyProtection="1">
      <alignment horizontal="center"/>
    </xf>
    <xf numFmtId="0" fontId="0" fillId="36" borderId="30" xfId="0" applyFill="1" applyBorder="1" applyAlignment="1" applyProtection="1">
      <alignment horizontal="center"/>
    </xf>
    <xf numFmtId="0" fontId="0" fillId="40" borderId="34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>
      <alignment horizontal="center"/>
    </xf>
    <xf numFmtId="0" fontId="16" fillId="0" borderId="39" xfId="0" applyFont="1" applyFill="1" applyBorder="1" applyAlignment="1" applyProtection="1">
      <alignment horizontal="center"/>
    </xf>
    <xf numFmtId="0" fontId="16" fillId="39" borderId="23" xfId="0" applyFont="1" applyFill="1" applyBorder="1" applyAlignment="1" applyProtection="1">
      <alignment horizontal="center"/>
    </xf>
    <xf numFmtId="0" fontId="27" fillId="38" borderId="23" xfId="0" applyFont="1" applyFill="1" applyBorder="1" applyAlignment="1" applyProtection="1">
      <alignment horizontal="center"/>
    </xf>
    <xf numFmtId="0" fontId="0" fillId="38" borderId="23" xfId="0" applyFont="1" applyFill="1" applyBorder="1" applyAlignment="1" applyProtection="1">
      <alignment horizontal="center"/>
    </xf>
    <xf numFmtId="0" fontId="0" fillId="36" borderId="23" xfId="0" applyFont="1" applyFill="1" applyBorder="1" applyAlignment="1" applyProtection="1">
      <alignment horizontal="center"/>
    </xf>
    <xf numFmtId="0" fontId="0" fillId="36" borderId="24" xfId="0" applyFont="1" applyFill="1" applyBorder="1" applyAlignment="1" applyProtection="1">
      <alignment horizontal="center"/>
    </xf>
    <xf numFmtId="0" fontId="0" fillId="36" borderId="23" xfId="0" applyFill="1" applyBorder="1" applyAlignment="1" applyProtection="1">
      <alignment horizontal="center"/>
    </xf>
    <xf numFmtId="0" fontId="0" fillId="40" borderId="23" xfId="0" applyFont="1" applyFill="1" applyBorder="1" applyAlignment="1" applyProtection="1">
      <alignment horizontal="center"/>
    </xf>
    <xf numFmtId="0" fontId="0" fillId="40" borderId="24" xfId="0" applyFont="1" applyFill="1" applyBorder="1" applyAlignment="1" applyProtection="1">
      <alignment horizontal="center"/>
    </xf>
    <xf numFmtId="0" fontId="16" fillId="34" borderId="30" xfId="0" applyFont="1" applyFill="1" applyBorder="1" applyAlignment="1" applyProtection="1">
      <alignment horizontal="center"/>
    </xf>
    <xf numFmtId="0" fontId="16" fillId="35" borderId="30" xfId="0" applyFont="1" applyFill="1" applyBorder="1" applyAlignment="1" applyProtection="1">
      <alignment horizontal="center"/>
    </xf>
    <xf numFmtId="0" fontId="16" fillId="33" borderId="30" xfId="0" applyFont="1" applyFill="1" applyBorder="1" applyAlignment="1" applyProtection="1">
      <alignment horizontal="center"/>
    </xf>
    <xf numFmtId="0" fontId="16" fillId="33" borderId="34" xfId="0" applyFont="1" applyFill="1" applyBorder="1" applyAlignment="1" applyProtection="1">
      <alignment horizontal="center"/>
    </xf>
    <xf numFmtId="164" fontId="23" fillId="39" borderId="19" xfId="0" applyNumberFormat="1" applyFont="1" applyFill="1" applyBorder="1" applyAlignment="1" applyProtection="1">
      <alignment horizontal="center"/>
    </xf>
    <xf numFmtId="0" fontId="27" fillId="38" borderId="19" xfId="0" applyFont="1" applyFill="1" applyBorder="1" applyAlignment="1" applyProtection="1">
      <alignment horizontal="center"/>
    </xf>
    <xf numFmtId="0" fontId="0" fillId="38" borderId="19" xfId="0" applyFill="1" applyBorder="1" applyAlignment="1" applyProtection="1">
      <alignment horizontal="center"/>
    </xf>
    <xf numFmtId="0" fontId="0" fillId="36" borderId="19" xfId="0" applyFill="1" applyBorder="1" applyAlignment="1" applyProtection="1">
      <alignment horizontal="center"/>
    </xf>
    <xf numFmtId="0" fontId="0" fillId="40" borderId="19" xfId="0" applyFill="1" applyBorder="1" applyAlignment="1" applyProtection="1">
      <alignment horizontal="center"/>
    </xf>
    <xf numFmtId="0" fontId="0" fillId="34" borderId="19" xfId="0" applyFill="1" applyBorder="1" applyAlignment="1" applyProtection="1">
      <alignment horizontal="center"/>
    </xf>
    <xf numFmtId="0" fontId="0" fillId="35" borderId="19" xfId="0" applyFill="1" applyBorder="1" applyAlignment="1" applyProtection="1">
      <alignment horizontal="center"/>
    </xf>
    <xf numFmtId="0" fontId="0" fillId="35" borderId="41" xfId="0" applyFill="1" applyBorder="1" applyAlignment="1" applyProtection="1">
      <alignment horizontal="center"/>
    </xf>
    <xf numFmtId="164" fontId="33" fillId="0" borderId="10" xfId="0" applyNumberFormat="1" applyFont="1" applyBorder="1" applyAlignment="1" applyProtection="1">
      <alignment horizontal="center"/>
    </xf>
    <xf numFmtId="0" fontId="33" fillId="0" borderId="10" xfId="0" applyFont="1" applyBorder="1" applyAlignment="1" applyProtection="1">
      <alignment horizontal="center"/>
    </xf>
    <xf numFmtId="166" fontId="33" fillId="0" borderId="10" xfId="0" applyNumberFormat="1" applyFont="1" applyBorder="1" applyAlignment="1" applyProtection="1">
      <alignment horizontal="center"/>
    </xf>
    <xf numFmtId="0" fontId="32" fillId="0" borderId="10" xfId="0" applyFont="1" applyBorder="1" applyAlignment="1" applyProtection="1">
      <alignment horizontal="center"/>
    </xf>
    <xf numFmtId="1" fontId="33" fillId="0" borderId="10" xfId="0" applyNumberFormat="1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</xf>
    <xf numFmtId="0" fontId="29" fillId="0" borderId="0" xfId="0" applyFont="1" applyAlignment="1" applyProtection="1">
      <alignment horizontal="center"/>
    </xf>
    <xf numFmtId="164" fontId="33" fillId="0" borderId="0" xfId="0" applyNumberFormat="1" applyFont="1" applyAlignment="1" applyProtection="1">
      <alignment horizontal="center"/>
    </xf>
    <xf numFmtId="166" fontId="33" fillId="0" borderId="0" xfId="0" applyNumberFormat="1" applyFont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166" fontId="0" fillId="0" borderId="0" xfId="0" applyNumberFormat="1" applyFont="1" applyAlignment="1" applyProtection="1">
      <alignment horizontal="center"/>
    </xf>
    <xf numFmtId="0" fontId="33" fillId="0" borderId="0" xfId="0" applyFont="1" applyProtection="1"/>
    <xf numFmtId="0" fontId="23" fillId="0" borderId="0" xfId="0" applyFont="1" applyProtection="1"/>
    <xf numFmtId="0" fontId="35" fillId="0" borderId="0" xfId="0" applyFont="1" applyAlignment="1" applyProtection="1">
      <alignment horizontal="left"/>
    </xf>
    <xf numFmtId="0" fontId="37" fillId="35" borderId="22" xfId="0" applyFont="1" applyFill="1" applyBorder="1" applyAlignment="1" applyProtection="1">
      <alignment horizontal="center"/>
    </xf>
    <xf numFmtId="0" fontId="38" fillId="35" borderId="22" xfId="0" applyFont="1" applyFill="1" applyBorder="1" applyAlignment="1" applyProtection="1">
      <alignment horizontal="center"/>
    </xf>
    <xf numFmtId="0" fontId="0" fillId="41" borderId="0" xfId="0" applyFill="1" applyProtection="1"/>
    <xf numFmtId="0" fontId="0" fillId="41" borderId="0" xfId="0" applyFill="1" applyAlignment="1" applyProtection="1">
      <alignment horizontal="center"/>
    </xf>
    <xf numFmtId="0" fontId="16" fillId="0" borderId="35" xfId="0" applyFont="1" applyBorder="1" applyAlignment="1" applyProtection="1"/>
    <xf numFmtId="0" fontId="16" fillId="0" borderId="32" xfId="0" applyFont="1" applyBorder="1" applyAlignment="1" applyProtection="1"/>
    <xf numFmtId="0" fontId="16" fillId="0" borderId="36" xfId="0" applyFont="1" applyBorder="1" applyAlignment="1" applyProtection="1"/>
    <xf numFmtId="1" fontId="33" fillId="0" borderId="10" xfId="0" applyNumberFormat="1" applyFont="1" applyBorder="1" applyAlignment="1" applyProtection="1">
      <alignment horizontal="center" vertical="center" wrapText="1"/>
    </xf>
    <xf numFmtId="0" fontId="40" fillId="0" borderId="0" xfId="0" applyFont="1" applyAlignment="1" applyProtection="1">
      <alignment horizontal="left"/>
    </xf>
    <xf numFmtId="0" fontId="40" fillId="0" borderId="0" xfId="0" applyFont="1" applyAlignment="1" applyProtection="1">
      <alignment horizontal="center"/>
    </xf>
    <xf numFmtId="0" fontId="40" fillId="0" borderId="0" xfId="0" applyFont="1" applyProtection="1"/>
    <xf numFmtId="0" fontId="25" fillId="0" borderId="33" xfId="0" applyFont="1" applyBorder="1"/>
    <xf numFmtId="0" fontId="0" fillId="0" borderId="42" xfId="0" applyBorder="1"/>
    <xf numFmtId="0" fontId="0" fillId="0" borderId="34" xfId="0" applyBorder="1"/>
    <xf numFmtId="0" fontId="0" fillId="0" borderId="44" xfId="0" applyBorder="1"/>
    <xf numFmtId="0" fontId="0" fillId="0" borderId="0" xfId="0" applyBorder="1"/>
    <xf numFmtId="0" fontId="0" fillId="0" borderId="24" xfId="0" applyBorder="1"/>
    <xf numFmtId="0" fontId="14" fillId="0" borderId="44" xfId="0" applyFont="1" applyBorder="1"/>
    <xf numFmtId="0" fontId="0" fillId="0" borderId="44" xfId="0" applyFont="1" applyBorder="1"/>
    <xf numFmtId="0" fontId="42" fillId="0" borderId="0" xfId="0" applyFont="1"/>
    <xf numFmtId="0" fontId="29" fillId="36" borderId="10" xfId="0" applyFont="1" applyFill="1" applyBorder="1" applyAlignment="1" applyProtection="1">
      <alignment horizontal="left"/>
      <protection locked="0"/>
    </xf>
    <xf numFmtId="0" fontId="0" fillId="0" borderId="0" xfId="0" applyFont="1" applyProtection="1"/>
    <xf numFmtId="0" fontId="16" fillId="0" borderId="0" xfId="0" applyFont="1"/>
    <xf numFmtId="0" fontId="21" fillId="42" borderId="0" xfId="0" applyFont="1" applyFill="1"/>
    <xf numFmtId="0" fontId="0" fillId="42" borderId="0" xfId="0" applyFill="1"/>
    <xf numFmtId="0" fontId="21" fillId="36" borderId="0" xfId="0" applyFont="1" applyFill="1"/>
    <xf numFmtId="0" fontId="0" fillId="36" borderId="0" xfId="0" applyFill="1"/>
    <xf numFmtId="0" fontId="0" fillId="37" borderId="0" xfId="0" applyFont="1" applyFill="1" applyBorder="1" applyAlignment="1" applyProtection="1">
      <alignment horizontal="center"/>
    </xf>
    <xf numFmtId="0" fontId="0" fillId="38" borderId="0" xfId="0" applyFill="1" applyBorder="1" applyAlignment="1" applyProtection="1">
      <alignment horizontal="center"/>
    </xf>
    <xf numFmtId="0" fontId="0" fillId="43" borderId="14" xfId="0" applyFill="1" applyBorder="1" applyAlignment="1">
      <alignment horizontal="center"/>
    </xf>
    <xf numFmtId="0" fontId="0" fillId="43" borderId="10" xfId="0" applyFill="1" applyBorder="1" applyAlignment="1">
      <alignment horizontal="left"/>
    </xf>
    <xf numFmtId="0" fontId="0" fillId="43" borderId="10" xfId="0" applyNumberFormat="1" applyFont="1" applyFill="1" applyBorder="1" applyAlignment="1" applyProtection="1">
      <alignment horizontal="center"/>
    </xf>
    <xf numFmtId="0" fontId="0" fillId="43" borderId="10" xfId="0" applyNumberFormat="1" applyFill="1" applyBorder="1" applyAlignment="1" applyProtection="1">
      <alignment horizontal="center"/>
    </xf>
    <xf numFmtId="0" fontId="0" fillId="43" borderId="10" xfId="0" applyFont="1" applyFill="1" applyBorder="1" applyAlignment="1" applyProtection="1">
      <alignment horizontal="center"/>
    </xf>
    <xf numFmtId="0" fontId="0" fillId="43" borderId="10" xfId="0" applyFill="1" applyBorder="1" applyAlignment="1">
      <alignment horizontal="center"/>
    </xf>
    <xf numFmtId="0" fontId="0" fillId="43" borderId="10" xfId="0" applyFill="1" applyBorder="1" applyAlignment="1" applyProtection="1">
      <alignment horizontal="center"/>
    </xf>
    <xf numFmtId="0" fontId="0" fillId="43" borderId="10" xfId="0" applyFont="1" applyFill="1" applyBorder="1" applyAlignment="1">
      <alignment horizontal="center"/>
    </xf>
    <xf numFmtId="0" fontId="0" fillId="43" borderId="15" xfId="0" applyFill="1" applyBorder="1" applyAlignment="1">
      <alignment horizontal="center"/>
    </xf>
    <xf numFmtId="0" fontId="0" fillId="44" borderId="14" xfId="0" applyFill="1" applyBorder="1" applyAlignment="1">
      <alignment horizontal="center"/>
    </xf>
    <xf numFmtId="0" fontId="0" fillId="44" borderId="10" xfId="0" applyFill="1" applyBorder="1" applyAlignment="1">
      <alignment horizontal="left"/>
    </xf>
    <xf numFmtId="0" fontId="0" fillId="44" borderId="10" xfId="0" applyFill="1" applyBorder="1" applyAlignment="1">
      <alignment horizontal="center"/>
    </xf>
    <xf numFmtId="0" fontId="0" fillId="44" borderId="10" xfId="0" applyFont="1" applyFill="1" applyBorder="1" applyAlignment="1">
      <alignment horizontal="center"/>
    </xf>
    <xf numFmtId="0" fontId="0" fillId="44" borderId="10" xfId="0" applyFont="1" applyFill="1" applyBorder="1" applyAlignment="1" applyProtection="1">
      <alignment horizontal="center"/>
    </xf>
    <xf numFmtId="0" fontId="0" fillId="44" borderId="10" xfId="0" applyFill="1" applyBorder="1" applyAlignment="1" applyProtection="1">
      <alignment horizontal="center"/>
    </xf>
    <xf numFmtId="0" fontId="25" fillId="33" borderId="22" xfId="0" applyFont="1" applyFill="1" applyBorder="1" applyAlignment="1">
      <alignment horizontal="center"/>
    </xf>
    <xf numFmtId="0" fontId="25" fillId="33" borderId="0" xfId="0" applyFont="1" applyFill="1" applyBorder="1" applyAlignment="1">
      <alignment horizontal="left"/>
    </xf>
    <xf numFmtId="0" fontId="16" fillId="33" borderId="23" xfId="0" applyFont="1" applyFill="1" applyBorder="1" applyAlignment="1">
      <alignment horizontal="center"/>
    </xf>
    <xf numFmtId="0" fontId="0" fillId="33" borderId="31" xfId="0" applyFill="1" applyBorder="1" applyAlignment="1">
      <alignment horizontal="center"/>
    </xf>
    <xf numFmtId="0" fontId="0" fillId="33" borderId="48" xfId="0" applyFill="1" applyBorder="1" applyAlignment="1">
      <alignment horizontal="left"/>
    </xf>
    <xf numFmtId="0" fontId="0" fillId="33" borderId="29" xfId="0" applyFill="1" applyBorder="1" applyAlignment="1">
      <alignment horizontal="center"/>
    </xf>
    <xf numFmtId="0" fontId="29" fillId="43" borderId="0" xfId="0" applyFont="1" applyFill="1"/>
    <xf numFmtId="0" fontId="29" fillId="44" borderId="0" xfId="0" applyFont="1" applyFill="1"/>
    <xf numFmtId="0" fontId="29" fillId="0" borderId="0" xfId="0" applyFont="1"/>
    <xf numFmtId="0" fontId="29" fillId="4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29" fillId="0" borderId="0" xfId="0" applyFont="1" applyFill="1"/>
    <xf numFmtId="0" fontId="0" fillId="0" borderId="0" xfId="0" applyFill="1"/>
    <xf numFmtId="0" fontId="36" fillId="0" borderId="0" xfId="0" applyFont="1" applyAlignment="1" applyProtection="1">
      <alignment horizontal="right"/>
      <protection locked="0"/>
    </xf>
    <xf numFmtId="0" fontId="36" fillId="0" borderId="0" xfId="0" applyFont="1" applyFill="1" applyAlignment="1" applyProtection="1"/>
    <xf numFmtId="0" fontId="16" fillId="3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3" borderId="35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44" borderId="35" xfId="0" applyFill="1" applyBorder="1" applyAlignment="1" applyProtection="1">
      <alignment horizontal="center"/>
    </xf>
    <xf numFmtId="0" fontId="0" fillId="44" borderId="35" xfId="0" applyFont="1" applyFill="1" applyBorder="1" applyAlignment="1">
      <alignment horizontal="center"/>
    </xf>
    <xf numFmtId="0" fontId="0" fillId="43" borderId="35" xfId="0" applyFill="1" applyBorder="1" applyAlignment="1" applyProtection="1">
      <alignment horizontal="center"/>
    </xf>
    <xf numFmtId="0" fontId="0" fillId="0" borderId="35" xfId="0" applyFill="1" applyBorder="1" applyAlignment="1" applyProtection="1">
      <alignment horizontal="center"/>
    </xf>
    <xf numFmtId="0" fontId="0" fillId="0" borderId="35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33" borderId="48" xfId="0" applyFill="1" applyBorder="1" applyAlignment="1">
      <alignment horizontal="center"/>
    </xf>
    <xf numFmtId="0" fontId="0" fillId="44" borderId="11" xfId="0" applyFill="1" applyBorder="1" applyAlignment="1">
      <alignment horizontal="center"/>
    </xf>
    <xf numFmtId="0" fontId="0" fillId="44" borderId="12" xfId="0" applyFill="1" applyBorder="1" applyAlignment="1">
      <alignment horizontal="left"/>
    </xf>
    <xf numFmtId="0" fontId="0" fillId="44" borderId="12" xfId="0" applyFont="1" applyFill="1" applyBorder="1" applyAlignment="1" applyProtection="1">
      <alignment horizontal="center"/>
    </xf>
    <xf numFmtId="0" fontId="0" fillId="44" borderId="12" xfId="0" applyFill="1" applyBorder="1" applyAlignment="1" applyProtection="1">
      <alignment horizontal="center"/>
    </xf>
    <xf numFmtId="0" fontId="0" fillId="44" borderId="12" xfId="0" applyFont="1" applyFill="1" applyBorder="1" applyAlignment="1">
      <alignment horizontal="center"/>
    </xf>
    <xf numFmtId="0" fontId="0" fillId="44" borderId="49" xfId="0" applyFill="1" applyBorder="1" applyAlignment="1">
      <alignment horizontal="center"/>
    </xf>
    <xf numFmtId="0" fontId="0" fillId="44" borderId="13" xfId="0" applyFill="1" applyBorder="1" applyAlignment="1">
      <alignment horizontal="center"/>
    </xf>
    <xf numFmtId="0" fontId="0" fillId="44" borderId="15" xfId="0" applyFill="1" applyBorder="1" applyAlignment="1">
      <alignment horizontal="center"/>
    </xf>
    <xf numFmtId="0" fontId="16" fillId="33" borderId="51" xfId="0" applyFont="1" applyFill="1" applyBorder="1" applyAlignment="1">
      <alignment horizontal="center"/>
    </xf>
    <xf numFmtId="0" fontId="16" fillId="33" borderId="28" xfId="0" applyFont="1" applyFill="1" applyBorder="1" applyAlignment="1">
      <alignment horizontal="center"/>
    </xf>
    <xf numFmtId="0" fontId="0" fillId="33" borderId="52" xfId="0" applyFill="1" applyBorder="1" applyAlignment="1">
      <alignment horizontal="center"/>
    </xf>
    <xf numFmtId="0" fontId="0" fillId="45" borderId="30" xfId="0" applyFill="1" applyBorder="1" applyAlignment="1" applyProtection="1">
      <alignment horizontal="center"/>
    </xf>
    <xf numFmtId="0" fontId="0" fillId="45" borderId="23" xfId="0" applyFill="1" applyBorder="1" applyAlignment="1" applyProtection="1">
      <alignment horizontal="center"/>
    </xf>
    <xf numFmtId="0" fontId="0" fillId="45" borderId="19" xfId="0" applyFill="1" applyBorder="1" applyAlignment="1" applyProtection="1">
      <alignment horizontal="center"/>
    </xf>
    <xf numFmtId="0" fontId="41" fillId="0" borderId="10" xfId="0" applyFont="1" applyBorder="1" applyAlignment="1" applyProtection="1">
      <alignment horizontal="center"/>
    </xf>
    <xf numFmtId="0" fontId="19" fillId="0" borderId="30" xfId="0" applyFont="1" applyBorder="1" applyAlignment="1" applyProtection="1">
      <alignment horizontal="center"/>
    </xf>
    <xf numFmtId="0" fontId="19" fillId="0" borderId="19" xfId="0" applyFont="1" applyFill="1" applyBorder="1" applyAlignment="1" applyProtection="1">
      <alignment horizontal="center"/>
    </xf>
    <xf numFmtId="0" fontId="14" fillId="0" borderId="0" xfId="0" applyFont="1" applyFill="1" applyAlignment="1" applyProtection="1">
      <alignment horizontal="left"/>
    </xf>
    <xf numFmtId="0" fontId="29" fillId="0" borderId="0" xfId="0" applyFont="1" applyFill="1" applyBorder="1" applyAlignment="1" applyProtection="1">
      <alignment horizontal="left"/>
      <protection locked="0"/>
    </xf>
    <xf numFmtId="0" fontId="24" fillId="33" borderId="26" xfId="0" applyFont="1" applyFill="1" applyBorder="1" applyAlignment="1" applyProtection="1"/>
    <xf numFmtId="0" fontId="0" fillId="33" borderId="0" xfId="0" applyFill="1" applyBorder="1" applyAlignment="1" applyProtection="1">
      <alignment horizontal="center"/>
    </xf>
    <xf numFmtId="0" fontId="0" fillId="0" borderId="0" xfId="0" applyFill="1" applyProtection="1"/>
    <xf numFmtId="0" fontId="38" fillId="35" borderId="27" xfId="0" applyFont="1" applyFill="1" applyBorder="1" applyAlignment="1" applyProtection="1">
      <alignment horizontal="left"/>
    </xf>
    <xf numFmtId="0" fontId="27" fillId="35" borderId="53" xfId="0" applyFont="1" applyFill="1" applyBorder="1" applyAlignment="1" applyProtection="1">
      <alignment horizontal="center"/>
    </xf>
    <xf numFmtId="0" fontId="38" fillId="35" borderId="21" xfId="0" applyFont="1" applyFill="1" applyBorder="1" applyAlignment="1" applyProtection="1">
      <alignment horizontal="left" vertical="center"/>
    </xf>
    <xf numFmtId="0" fontId="33" fillId="0" borderId="10" xfId="0" applyFont="1" applyBorder="1" applyAlignment="1">
      <alignment horizontal="center"/>
    </xf>
    <xf numFmtId="0" fontId="16" fillId="36" borderId="30" xfId="0" applyFont="1" applyFill="1" applyBorder="1" applyAlignment="1" applyProtection="1">
      <alignment horizontal="center"/>
    </xf>
    <xf numFmtId="0" fontId="16" fillId="36" borderId="34" xfId="0" applyFont="1" applyFill="1" applyBorder="1" applyAlignment="1" applyProtection="1">
      <alignment horizontal="center"/>
    </xf>
    <xf numFmtId="0" fontId="0" fillId="36" borderId="41" xfId="0" applyFill="1" applyBorder="1" applyAlignment="1" applyProtection="1">
      <alignment horizontal="center"/>
    </xf>
    <xf numFmtId="164" fontId="27" fillId="0" borderId="10" xfId="0" applyNumberFormat="1" applyFont="1" applyBorder="1" applyAlignment="1" applyProtection="1">
      <alignment horizontal="center"/>
    </xf>
    <xf numFmtId="2" fontId="41" fillId="0" borderId="10" xfId="0" applyNumberFormat="1" applyFont="1" applyBorder="1" applyAlignment="1" applyProtection="1">
      <alignment horizontal="center"/>
    </xf>
    <xf numFmtId="0" fontId="23" fillId="0" borderId="0" xfId="0" applyFont="1" applyBorder="1" applyAlignment="1" applyProtection="1">
      <alignment horizontal="left"/>
    </xf>
    <xf numFmtId="0" fontId="23" fillId="0" borderId="0" xfId="0" applyFont="1" applyFill="1" applyBorder="1" applyAlignment="1" applyProtection="1">
      <alignment horizontal="left"/>
    </xf>
    <xf numFmtId="0" fontId="29" fillId="0" borderId="0" xfId="0" applyFont="1" applyFill="1" applyAlignment="1" applyProtection="1">
      <alignment horizontal="center"/>
    </xf>
    <xf numFmtId="0" fontId="16" fillId="0" borderId="0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44" fillId="0" borderId="0" xfId="0" applyFont="1" applyFill="1" applyBorder="1" applyAlignment="1" applyProtection="1">
      <alignment horizontal="center"/>
    </xf>
    <xf numFmtId="164" fontId="14" fillId="0" borderId="0" xfId="0" applyNumberFormat="1" applyFont="1" applyAlignment="1" applyProtection="1">
      <alignment horizontal="center"/>
    </xf>
    <xf numFmtId="0" fontId="16" fillId="45" borderId="23" xfId="0" applyFont="1" applyFill="1" applyBorder="1" applyAlignment="1" applyProtection="1">
      <alignment horizontal="center"/>
    </xf>
    <xf numFmtId="0" fontId="16" fillId="45" borderId="24" xfId="0" applyFont="1" applyFill="1" applyBorder="1" applyAlignment="1" applyProtection="1">
      <alignment horizontal="center"/>
    </xf>
    <xf numFmtId="0" fontId="16" fillId="45" borderId="19" xfId="0" applyFont="1" applyFill="1" applyBorder="1" applyAlignment="1" applyProtection="1">
      <alignment horizontal="center"/>
    </xf>
    <xf numFmtId="0" fontId="16" fillId="45" borderId="41" xfId="0" applyFont="1" applyFill="1" applyBorder="1" applyAlignment="1" applyProtection="1">
      <alignment horizontal="center"/>
    </xf>
    <xf numFmtId="0" fontId="16" fillId="44" borderId="23" xfId="0" applyFont="1" applyFill="1" applyBorder="1" applyAlignment="1" applyProtection="1">
      <alignment horizontal="center"/>
    </xf>
    <xf numFmtId="0" fontId="16" fillId="44" borderId="24" xfId="0" applyFont="1" applyFill="1" applyBorder="1" applyAlignment="1" applyProtection="1">
      <alignment horizontal="center"/>
    </xf>
    <xf numFmtId="0" fontId="16" fillId="44" borderId="19" xfId="0" applyFont="1" applyFill="1" applyBorder="1" applyAlignment="1" applyProtection="1">
      <alignment horizontal="center"/>
    </xf>
    <xf numFmtId="0" fontId="16" fillId="44" borderId="41" xfId="0" applyFont="1" applyFill="1" applyBorder="1" applyAlignment="1" applyProtection="1">
      <alignment horizontal="center"/>
    </xf>
    <xf numFmtId="0" fontId="16" fillId="42" borderId="23" xfId="0" applyFont="1" applyFill="1" applyBorder="1" applyAlignment="1" applyProtection="1">
      <alignment horizontal="center"/>
    </xf>
    <xf numFmtId="0" fontId="16" fillId="42" borderId="24" xfId="0" applyFont="1" applyFill="1" applyBorder="1" applyAlignment="1" applyProtection="1">
      <alignment horizontal="center"/>
    </xf>
    <xf numFmtId="0" fontId="0" fillId="45" borderId="19" xfId="0" applyFont="1" applyFill="1" applyBorder="1" applyAlignment="1" applyProtection="1">
      <alignment horizontal="center"/>
    </xf>
    <xf numFmtId="0" fontId="0" fillId="42" borderId="19" xfId="0" applyFont="1" applyFill="1" applyBorder="1" applyAlignment="1" applyProtection="1">
      <alignment horizontal="center"/>
    </xf>
    <xf numFmtId="0" fontId="38" fillId="45" borderId="23" xfId="0" applyFont="1" applyFill="1" applyBorder="1" applyAlignment="1" applyProtection="1">
      <alignment horizontal="center"/>
    </xf>
    <xf numFmtId="0" fontId="38" fillId="45" borderId="24" xfId="0" applyFont="1" applyFill="1" applyBorder="1" applyAlignment="1" applyProtection="1">
      <alignment horizontal="center"/>
    </xf>
    <xf numFmtId="0" fontId="38" fillId="45" borderId="19" xfId="0" applyFont="1" applyFill="1" applyBorder="1" applyAlignment="1" applyProtection="1">
      <alignment horizontal="center"/>
    </xf>
    <xf numFmtId="0" fontId="38" fillId="45" borderId="41" xfId="0" applyFont="1" applyFill="1" applyBorder="1" applyAlignment="1" applyProtection="1">
      <alignment horizontal="center"/>
    </xf>
    <xf numFmtId="0" fontId="40" fillId="0" borderId="0" xfId="0" applyFont="1" applyFill="1" applyProtection="1"/>
    <xf numFmtId="0" fontId="14" fillId="0" borderId="0" xfId="0" applyFont="1" applyFill="1" applyProtection="1"/>
    <xf numFmtId="0" fontId="14" fillId="0" borderId="0" xfId="0" applyFont="1" applyProtection="1"/>
    <xf numFmtId="0" fontId="29" fillId="42" borderId="24" xfId="0" applyFont="1" applyFill="1" applyBorder="1" applyAlignment="1" applyProtection="1">
      <alignment horizontal="center"/>
    </xf>
    <xf numFmtId="0" fontId="38" fillId="44" borderId="23" xfId="0" applyFont="1" applyFill="1" applyBorder="1" applyAlignment="1" applyProtection="1">
      <alignment horizontal="center"/>
    </xf>
    <xf numFmtId="0" fontId="38" fillId="44" borderId="24" xfId="0" applyFont="1" applyFill="1" applyBorder="1" applyAlignment="1" applyProtection="1">
      <alignment horizontal="center"/>
    </xf>
    <xf numFmtId="0" fontId="38" fillId="44" borderId="19" xfId="0" applyFont="1" applyFill="1" applyBorder="1" applyAlignment="1" applyProtection="1">
      <alignment horizontal="center"/>
    </xf>
    <xf numFmtId="0" fontId="38" fillId="44" borderId="41" xfId="0" applyFont="1" applyFill="1" applyBorder="1" applyAlignment="1" applyProtection="1">
      <alignment horizontal="center"/>
    </xf>
    <xf numFmtId="0" fontId="0" fillId="44" borderId="19" xfId="0" applyFont="1" applyFill="1" applyBorder="1" applyAlignment="1" applyProtection="1">
      <alignment horizontal="center"/>
    </xf>
    <xf numFmtId="0" fontId="0" fillId="0" borderId="20" xfId="0" applyFont="1" applyFill="1" applyBorder="1" applyAlignment="1" applyProtection="1">
      <alignment horizontal="center"/>
    </xf>
    <xf numFmtId="0" fontId="40" fillId="0" borderId="20" xfId="0" applyFont="1" applyFill="1" applyBorder="1" applyProtection="1"/>
    <xf numFmtId="0" fontId="0" fillId="0" borderId="20" xfId="0" applyFill="1" applyBorder="1" applyAlignment="1" applyProtection="1">
      <alignment horizontal="center"/>
    </xf>
    <xf numFmtId="0" fontId="40" fillId="0" borderId="20" xfId="0" applyFont="1" applyBorder="1" applyProtection="1"/>
    <xf numFmtId="0" fontId="41" fillId="0" borderId="0" xfId="0" applyFont="1" applyAlignment="1" applyProtection="1">
      <alignment horizontal="right"/>
    </xf>
    <xf numFmtId="0" fontId="41" fillId="0" borderId="0" xfId="0" applyFont="1" applyFill="1" applyBorder="1" applyAlignment="1" applyProtection="1">
      <alignment horizontal="right"/>
      <protection locked="0"/>
    </xf>
    <xf numFmtId="0" fontId="41" fillId="0" borderId="0" xfId="0" applyFont="1" applyFill="1" applyAlignment="1" applyProtection="1">
      <alignment horizontal="left"/>
    </xf>
    <xf numFmtId="0" fontId="41" fillId="0" borderId="0" xfId="0" applyFont="1" applyFill="1" applyAlignment="1" applyProtection="1">
      <alignment horizontal="right"/>
    </xf>
    <xf numFmtId="0" fontId="41" fillId="33" borderId="26" xfId="0" applyFont="1" applyFill="1" applyBorder="1" applyAlignment="1" applyProtection="1">
      <alignment horizontal="right"/>
    </xf>
    <xf numFmtId="0" fontId="46" fillId="33" borderId="0" xfId="0" applyFont="1" applyFill="1" applyBorder="1" applyAlignment="1" applyProtection="1">
      <alignment horizontal="right"/>
    </xf>
    <xf numFmtId="0" fontId="16" fillId="0" borderId="0" xfId="0" quotePrefix="1" applyFont="1" applyFill="1" applyBorder="1" applyAlignment="1" applyProtection="1">
      <alignment horizontal="right"/>
    </xf>
    <xf numFmtId="0" fontId="30" fillId="0" borderId="0" xfId="0" applyFont="1" applyAlignment="1" applyProtection="1">
      <alignment horizontal="left"/>
    </xf>
    <xf numFmtId="166" fontId="34" fillId="0" borderId="10" xfId="0" applyNumberFormat="1" applyFont="1" applyFill="1" applyBorder="1" applyAlignment="1" applyProtection="1">
      <alignment horizontal="center" vertical="center"/>
    </xf>
    <xf numFmtId="0" fontId="0" fillId="42" borderId="24" xfId="0" applyFill="1" applyBorder="1" applyAlignment="1" applyProtection="1">
      <alignment horizontal="center"/>
    </xf>
    <xf numFmtId="0" fontId="0" fillId="42" borderId="19" xfId="0" applyFill="1" applyBorder="1" applyAlignment="1" applyProtection="1">
      <alignment horizontal="center"/>
    </xf>
    <xf numFmtId="0" fontId="27" fillId="0" borderId="0" xfId="0" applyFont="1" applyAlignment="1" applyProtection="1">
      <alignment horizontal="left"/>
    </xf>
    <xf numFmtId="1" fontId="33" fillId="0" borderId="14" xfId="0" applyNumberFormat="1" applyFont="1" applyBorder="1" applyAlignment="1" applyProtection="1">
      <alignment horizontal="center"/>
    </xf>
    <xf numFmtId="0" fontId="16" fillId="46" borderId="10" xfId="0" applyFont="1" applyFill="1" applyBorder="1" applyAlignment="1" applyProtection="1">
      <alignment horizontal="center"/>
      <protection locked="0"/>
    </xf>
    <xf numFmtId="0" fontId="24" fillId="33" borderId="27" xfId="0" applyFont="1" applyFill="1" applyBorder="1" applyAlignment="1" applyProtection="1"/>
    <xf numFmtId="0" fontId="18" fillId="33" borderId="26" xfId="0" applyFont="1" applyFill="1" applyBorder="1" applyAlignment="1" applyProtection="1">
      <alignment horizontal="center"/>
    </xf>
    <xf numFmtId="0" fontId="29" fillId="0" borderId="0" xfId="0" applyFont="1" applyProtection="1"/>
    <xf numFmtId="0" fontId="38" fillId="0" borderId="0" xfId="0" applyFont="1" applyAlignment="1" applyProtection="1">
      <alignment horizontal="right"/>
    </xf>
    <xf numFmtId="0" fontId="48" fillId="0" borderId="0" xfId="0" applyFont="1" applyAlignment="1" applyProtection="1">
      <alignment horizontal="right"/>
    </xf>
    <xf numFmtId="0" fontId="48" fillId="0" borderId="0" xfId="0" applyFont="1" applyAlignment="1" applyProtection="1">
      <alignment horizontal="center"/>
    </xf>
    <xf numFmtId="20" fontId="16" fillId="0" borderId="0" xfId="0" quotePrefix="1" applyNumberFormat="1" applyFont="1" applyAlignment="1" applyProtection="1">
      <alignment horizontal="right"/>
    </xf>
    <xf numFmtId="0" fontId="49" fillId="0" borderId="0" xfId="0" applyFont="1" applyAlignment="1" applyProtection="1">
      <alignment horizontal="center"/>
    </xf>
    <xf numFmtId="164" fontId="34" fillId="0" borderId="10" xfId="0" applyNumberFormat="1" applyFont="1" applyBorder="1" applyAlignment="1" applyProtection="1">
      <alignment horizontal="center"/>
    </xf>
    <xf numFmtId="20" fontId="16" fillId="0" borderId="0" xfId="0" applyNumberFormat="1" applyFont="1" applyBorder="1" applyAlignment="1" applyProtection="1">
      <alignment horizontal="right"/>
    </xf>
    <xf numFmtId="166" fontId="34" fillId="0" borderId="0" xfId="0" applyNumberFormat="1" applyFont="1" applyFill="1" applyBorder="1" applyAlignment="1" applyProtection="1">
      <alignment horizontal="center" vertical="center"/>
    </xf>
    <xf numFmtId="0" fontId="50" fillId="42" borderId="24" xfId="0" applyFont="1" applyFill="1" applyBorder="1" applyAlignment="1" applyProtection="1">
      <alignment horizontal="center"/>
    </xf>
    <xf numFmtId="0" fontId="50" fillId="42" borderId="23" xfId="0" applyFont="1" applyFill="1" applyBorder="1" applyAlignment="1" applyProtection="1">
      <alignment horizontal="center"/>
    </xf>
    <xf numFmtId="0" fontId="0" fillId="44" borderId="10" xfId="0" applyNumberFormat="1" applyFont="1" applyFill="1" applyBorder="1" applyAlignment="1" applyProtection="1">
      <alignment horizontal="center"/>
    </xf>
    <xf numFmtId="0" fontId="0" fillId="44" borderId="10" xfId="0" applyNumberFormat="1" applyFill="1" applyBorder="1" applyAlignment="1" applyProtection="1">
      <alignment horizontal="center"/>
    </xf>
    <xf numFmtId="0" fontId="53" fillId="0" borderId="0" xfId="0" applyFont="1"/>
    <xf numFmtId="0" fontId="0" fillId="47" borderId="10" xfId="0" applyFill="1" applyBorder="1" applyAlignment="1">
      <alignment horizontal="left"/>
    </xf>
    <xf numFmtId="0" fontId="0" fillId="47" borderId="14" xfId="0" applyFill="1" applyBorder="1" applyAlignment="1">
      <alignment horizontal="center"/>
    </xf>
    <xf numFmtId="0" fontId="0" fillId="47" borderId="10" xfId="0" applyNumberFormat="1" applyFont="1" applyFill="1" applyBorder="1" applyAlignment="1" applyProtection="1">
      <alignment horizontal="center"/>
    </xf>
    <xf numFmtId="0" fontId="0" fillId="47" borderId="10" xfId="0" applyNumberFormat="1" applyFill="1" applyBorder="1" applyAlignment="1" applyProtection="1">
      <alignment horizontal="center"/>
    </xf>
    <xf numFmtId="0" fontId="0" fillId="47" borderId="10" xfId="0" applyFont="1" applyFill="1" applyBorder="1" applyAlignment="1" applyProtection="1">
      <alignment horizontal="center"/>
    </xf>
    <xf numFmtId="0" fontId="0" fillId="47" borderId="35" xfId="0" applyFill="1" applyBorder="1" applyAlignment="1" applyProtection="1">
      <alignment horizontal="center"/>
    </xf>
    <xf numFmtId="0" fontId="0" fillId="47" borderId="15" xfId="0" applyFill="1" applyBorder="1" applyAlignment="1">
      <alignment horizontal="center"/>
    </xf>
    <xf numFmtId="0" fontId="50" fillId="42" borderId="19" xfId="0" applyFont="1" applyFill="1" applyBorder="1" applyAlignment="1" applyProtection="1">
      <alignment horizontal="center"/>
    </xf>
    <xf numFmtId="0" fontId="16" fillId="0" borderId="40" xfId="0" applyFont="1" applyBorder="1" applyAlignment="1" applyProtection="1"/>
    <xf numFmtId="0" fontId="16" fillId="0" borderId="43" xfId="0" applyFont="1" applyBorder="1" applyAlignment="1" applyProtection="1"/>
    <xf numFmtId="0" fontId="25" fillId="0" borderId="30" xfId="0" applyFont="1" applyBorder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49" fontId="0" fillId="0" borderId="0" xfId="0" applyNumberFormat="1" applyAlignment="1" applyProtection="1">
      <alignment horizontal="left"/>
      <protection locked="0"/>
    </xf>
    <xf numFmtId="49" fontId="37" fillId="0" borderId="14" xfId="0" applyNumberFormat="1" applyFont="1" applyBorder="1" applyAlignment="1" applyProtection="1">
      <alignment horizontal="center"/>
      <protection locked="0"/>
    </xf>
    <xf numFmtId="49" fontId="39" fillId="0" borderId="15" xfId="0" applyNumberFormat="1" applyFont="1" applyBorder="1" applyAlignment="1" applyProtection="1">
      <alignment horizontal="left"/>
      <protection locked="0"/>
    </xf>
    <xf numFmtId="0" fontId="27" fillId="0" borderId="14" xfId="0" applyFont="1" applyBorder="1" applyAlignment="1" applyProtection="1">
      <alignment horizontal="center"/>
    </xf>
    <xf numFmtId="0" fontId="39" fillId="0" borderId="15" xfId="0" applyNumberFormat="1" applyFont="1" applyBorder="1" applyAlignment="1" applyProtection="1">
      <alignment horizontal="left"/>
    </xf>
    <xf numFmtId="0" fontId="29" fillId="0" borderId="14" xfId="0" applyFont="1" applyBorder="1" applyAlignment="1" applyProtection="1">
      <alignment horizontal="center"/>
    </xf>
    <xf numFmtId="0" fontId="29" fillId="0" borderId="10" xfId="0" applyFont="1" applyBorder="1" applyAlignment="1" applyProtection="1">
      <alignment horizontal="center"/>
    </xf>
    <xf numFmtId="164" fontId="29" fillId="0" borderId="10" xfId="0" applyNumberFormat="1" applyFont="1" applyBorder="1" applyAlignment="1" applyProtection="1">
      <alignment horizontal="center"/>
    </xf>
    <xf numFmtId="164" fontId="29" fillId="0" borderId="15" xfId="0" applyNumberFormat="1" applyFont="1" applyBorder="1" applyAlignment="1" applyProtection="1">
      <alignment horizontal="center"/>
    </xf>
    <xf numFmtId="0" fontId="0" fillId="0" borderId="10" xfId="0" applyFont="1" applyBorder="1" applyAlignment="1" applyProtection="1">
      <alignment horizontal="center"/>
    </xf>
    <xf numFmtId="0" fontId="0" fillId="0" borderId="10" xfId="0" applyBorder="1"/>
    <xf numFmtId="0" fontId="33" fillId="0" borderId="10" xfId="0" applyFont="1" applyBorder="1" applyAlignment="1" applyProtection="1">
      <alignment horizontal="left"/>
    </xf>
    <xf numFmtId="0" fontId="32" fillId="0" borderId="10" xfId="0" applyFont="1" applyBorder="1" applyAlignment="1" applyProtection="1">
      <alignment horizontal="left"/>
    </xf>
    <xf numFmtId="0" fontId="0" fillId="48" borderId="0" xfId="0" applyFill="1"/>
    <xf numFmtId="0" fontId="0" fillId="0" borderId="15" xfId="0" applyFill="1" applyBorder="1" applyAlignment="1">
      <alignment horizontal="center"/>
    </xf>
    <xf numFmtId="0" fontId="0" fillId="44" borderId="14" xfId="0" applyFill="1" applyBorder="1" applyAlignment="1">
      <alignment horizontal="left"/>
    </xf>
    <xf numFmtId="0" fontId="57" fillId="0" borderId="0" xfId="42" applyAlignment="1" applyProtection="1"/>
    <xf numFmtId="0" fontId="0" fillId="0" borderId="14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164" fontId="0" fillId="0" borderId="10" xfId="0" applyNumberFormat="1" applyBorder="1" applyAlignment="1" applyProtection="1">
      <alignment horizontal="center"/>
    </xf>
    <xf numFmtId="164" fontId="0" fillId="0" borderId="15" xfId="0" applyNumberFormat="1" applyBorder="1" applyAlignment="1" applyProtection="1">
      <alignment horizontal="center"/>
    </xf>
    <xf numFmtId="0" fontId="39" fillId="0" borderId="15" xfId="0" applyFont="1" applyBorder="1" applyAlignment="1" applyProtection="1">
      <alignment horizontal="left"/>
    </xf>
    <xf numFmtId="0" fontId="16" fillId="34" borderId="56" xfId="0" applyFont="1" applyFill="1" applyBorder="1" applyAlignment="1" applyProtection="1">
      <alignment horizontal="center"/>
    </xf>
    <xf numFmtId="0" fontId="16" fillId="34" borderId="34" xfId="0" applyFont="1" applyFill="1" applyBorder="1" applyAlignment="1" applyProtection="1">
      <alignment horizontal="center"/>
    </xf>
    <xf numFmtId="0" fontId="16" fillId="34" borderId="57" xfId="0" applyFont="1" applyFill="1" applyBorder="1" applyAlignment="1" applyProtection="1">
      <alignment horizontal="center"/>
    </xf>
    <xf numFmtId="0" fontId="16" fillId="35" borderId="56" xfId="0" applyFont="1" applyFill="1" applyBorder="1" applyAlignment="1" applyProtection="1">
      <alignment horizontal="center"/>
    </xf>
    <xf numFmtId="0" fontId="16" fillId="35" borderId="34" xfId="0" applyFont="1" applyFill="1" applyBorder="1" applyAlignment="1" applyProtection="1">
      <alignment horizontal="center"/>
    </xf>
    <xf numFmtId="0" fontId="16" fillId="35" borderId="42" xfId="0" applyFont="1" applyFill="1" applyBorder="1" applyAlignment="1" applyProtection="1">
      <alignment horizontal="center"/>
    </xf>
    <xf numFmtId="0" fontId="16" fillId="33" borderId="33" xfId="0" applyFont="1" applyFill="1" applyBorder="1" applyAlignment="1" applyProtection="1">
      <alignment horizontal="center"/>
    </xf>
    <xf numFmtId="0" fontId="39" fillId="33" borderId="33" xfId="0" applyFont="1" applyFill="1" applyBorder="1" applyAlignment="1" applyProtection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0" fillId="50" borderId="10" xfId="0" applyFill="1" applyBorder="1"/>
    <xf numFmtId="0" fontId="0" fillId="44" borderId="35" xfId="0" applyFill="1" applyBorder="1" applyAlignment="1">
      <alignment horizontal="center"/>
    </xf>
    <xf numFmtId="0" fontId="0" fillId="46" borderId="0" xfId="0" applyFill="1" applyAlignment="1"/>
    <xf numFmtId="0" fontId="0" fillId="48" borderId="0" xfId="0" applyFill="1" applyAlignment="1"/>
    <xf numFmtId="0" fontId="29" fillId="46" borderId="33" xfId="0" applyFont="1" applyFill="1" applyBorder="1"/>
    <xf numFmtId="0" fontId="0" fillId="46" borderId="42" xfId="0" applyFill="1" applyBorder="1"/>
    <xf numFmtId="0" fontId="0" fillId="46" borderId="34" xfId="0" applyFill="1" applyBorder="1"/>
    <xf numFmtId="0" fontId="0" fillId="46" borderId="40" xfId="0" applyFill="1" applyBorder="1"/>
    <xf numFmtId="0" fontId="0" fillId="46" borderId="43" xfId="0" applyFill="1" applyBorder="1"/>
    <xf numFmtId="0" fontId="0" fillId="46" borderId="41" xfId="0" applyFill="1" applyBorder="1"/>
    <xf numFmtId="0" fontId="0" fillId="35" borderId="56" xfId="0" applyFill="1" applyBorder="1" applyAlignment="1" applyProtection="1">
      <alignment horizontal="center"/>
    </xf>
    <xf numFmtId="0" fontId="0" fillId="35" borderId="30" xfId="0" applyFill="1" applyBorder="1" applyAlignment="1" applyProtection="1">
      <alignment horizontal="center"/>
    </xf>
    <xf numFmtId="0" fontId="0" fillId="35" borderId="34" xfId="0" applyFill="1" applyBorder="1" applyAlignment="1" applyProtection="1">
      <alignment horizontal="center"/>
    </xf>
    <xf numFmtId="0" fontId="0" fillId="33" borderId="34" xfId="0" applyFill="1" applyBorder="1" applyAlignment="1" applyProtection="1">
      <alignment horizontal="center"/>
    </xf>
    <xf numFmtId="0" fontId="0" fillId="33" borderId="30" xfId="0" applyFill="1" applyBorder="1" applyAlignment="1" applyProtection="1">
      <alignment horizontal="center"/>
    </xf>
    <xf numFmtId="0" fontId="0" fillId="35" borderId="58" xfId="0" applyFill="1" applyBorder="1" applyAlignment="1" applyProtection="1">
      <alignment horizontal="center"/>
    </xf>
    <xf numFmtId="0" fontId="18" fillId="33" borderId="56" xfId="0" applyFont="1" applyFill="1" applyBorder="1" applyAlignment="1" applyProtection="1">
      <alignment horizontal="center"/>
    </xf>
    <xf numFmtId="0" fontId="18" fillId="33" borderId="34" xfId="0" applyFont="1" applyFill="1" applyBorder="1" applyAlignment="1" applyProtection="1">
      <alignment horizontal="center"/>
    </xf>
    <xf numFmtId="0" fontId="18" fillId="33" borderId="30" xfId="0" applyFont="1" applyFill="1" applyBorder="1" applyAlignment="1" applyProtection="1">
      <alignment horizontal="center"/>
    </xf>
    <xf numFmtId="0" fontId="18" fillId="33" borderId="33" xfId="0" applyFont="1" applyFill="1" applyBorder="1" applyAlignment="1" applyProtection="1">
      <alignment horizontal="center"/>
    </xf>
    <xf numFmtId="0" fontId="0" fillId="0" borderId="10" xfId="0" applyNumberFormat="1" applyBorder="1" applyAlignment="1" applyProtection="1">
      <alignment horizontal="center"/>
      <protection locked="0"/>
    </xf>
    <xf numFmtId="0" fontId="33" fillId="0" borderId="14" xfId="0" applyFont="1" applyBorder="1" applyAlignment="1" applyProtection="1">
      <alignment horizontal="center"/>
    </xf>
    <xf numFmtId="0" fontId="45" fillId="33" borderId="33" xfId="0" applyFont="1" applyFill="1" applyBorder="1" applyAlignment="1" applyProtection="1">
      <alignment horizontal="center"/>
    </xf>
    <xf numFmtId="49" fontId="37" fillId="0" borderId="11" xfId="0" applyNumberFormat="1" applyFont="1" applyBorder="1" applyAlignment="1" applyProtection="1">
      <alignment horizontal="center"/>
      <protection locked="0"/>
    </xf>
    <xf numFmtId="49" fontId="39" fillId="0" borderId="13" xfId="0" applyNumberFormat="1" applyFont="1" applyBorder="1" applyAlignment="1" applyProtection="1">
      <alignment horizontal="left"/>
      <protection locked="0"/>
    </xf>
    <xf numFmtId="0" fontId="29" fillId="0" borderId="11" xfId="0" applyFont="1" applyBorder="1" applyAlignment="1" applyProtection="1">
      <alignment horizontal="center"/>
      <protection locked="0"/>
    </xf>
    <xf numFmtId="0" fontId="29" fillId="0" borderId="12" xfId="0" applyFont="1" applyBorder="1" applyAlignment="1" applyProtection="1">
      <alignment horizontal="center"/>
      <protection locked="0"/>
    </xf>
    <xf numFmtId="164" fontId="29" fillId="0" borderId="12" xfId="0" applyNumberFormat="1" applyFont="1" applyBorder="1" applyAlignment="1" applyProtection="1">
      <alignment horizontal="center"/>
      <protection locked="0"/>
    </xf>
    <xf numFmtId="164" fontId="29" fillId="0" borderId="13" xfId="0" applyNumberFormat="1" applyFont="1" applyBorder="1" applyAlignment="1" applyProtection="1">
      <alignment horizontal="center"/>
      <protection locked="0"/>
    </xf>
    <xf numFmtId="0" fontId="0" fillId="0" borderId="12" xfId="0" applyNumberFormat="1" applyBorder="1" applyAlignment="1" applyProtection="1">
      <alignment horizontal="center"/>
      <protection locked="0"/>
    </xf>
    <xf numFmtId="1" fontId="33" fillId="0" borderId="11" xfId="0" applyNumberFormat="1" applyFont="1" applyBorder="1" applyAlignment="1" applyProtection="1">
      <alignment horizontal="center"/>
    </xf>
    <xf numFmtId="1" fontId="33" fillId="0" borderId="12" xfId="0" applyNumberFormat="1" applyFont="1" applyBorder="1" applyAlignment="1" applyProtection="1">
      <alignment horizontal="center"/>
    </xf>
    <xf numFmtId="2" fontId="41" fillId="0" borderId="12" xfId="0" applyNumberFormat="1" applyFont="1" applyBorder="1" applyAlignment="1" applyProtection="1">
      <alignment horizontal="center"/>
    </xf>
    <xf numFmtId="0" fontId="33" fillId="0" borderId="12" xfId="0" applyFont="1" applyBorder="1" applyAlignment="1">
      <alignment horizontal="center"/>
    </xf>
    <xf numFmtId="1" fontId="33" fillId="0" borderId="12" xfId="0" applyNumberFormat="1" applyFont="1" applyBorder="1" applyAlignment="1" applyProtection="1">
      <alignment horizontal="center" vertical="center" wrapText="1"/>
    </xf>
    <xf numFmtId="0" fontId="23" fillId="0" borderId="10" xfId="0" applyFont="1" applyBorder="1" applyAlignment="1" applyProtection="1">
      <alignment horizontal="left"/>
    </xf>
    <xf numFmtId="0" fontId="58" fillId="0" borderId="48" xfId="0" applyFont="1" applyBorder="1" applyAlignment="1" applyProtection="1"/>
    <xf numFmtId="0" fontId="27" fillId="0" borderId="15" xfId="0" applyFont="1" applyBorder="1" applyAlignment="1" applyProtection="1">
      <alignment horizontal="center"/>
    </xf>
    <xf numFmtId="49" fontId="37" fillId="0" borderId="14" xfId="0" applyNumberFormat="1" applyFont="1" applyFill="1" applyBorder="1" applyAlignment="1" applyProtection="1">
      <alignment horizontal="center"/>
      <protection locked="0"/>
    </xf>
    <xf numFmtId="49" fontId="58" fillId="0" borderId="14" xfId="0" applyNumberFormat="1" applyFont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</xf>
    <xf numFmtId="49" fontId="27" fillId="0" borderId="0" xfId="0" applyNumberFormat="1" applyFont="1" applyAlignment="1" applyProtection="1">
      <alignment horizontal="center"/>
    </xf>
    <xf numFmtId="0" fontId="55" fillId="0" borderId="10" xfId="0" applyFont="1" applyBorder="1"/>
    <xf numFmtId="0" fontId="55" fillId="0" borderId="19" xfId="0" applyFont="1" applyBorder="1"/>
    <xf numFmtId="0" fontId="60" fillId="0" borderId="59" xfId="0" applyFont="1" applyBorder="1" applyAlignment="1">
      <alignment horizontal="center"/>
    </xf>
    <xf numFmtId="0" fontId="41" fillId="0" borderId="15" xfId="0" applyFont="1" applyBorder="1" applyAlignment="1" applyProtection="1">
      <alignment horizontal="right"/>
    </xf>
    <xf numFmtId="0" fontId="40" fillId="0" borderId="0" xfId="0" applyFont="1" applyBorder="1" applyAlignment="1" applyProtection="1">
      <alignment horizontal="left"/>
    </xf>
    <xf numFmtId="0" fontId="0" fillId="0" borderId="0" xfId="0" applyFill="1" applyBorder="1" applyAlignment="1" applyProtection="1"/>
    <xf numFmtId="0" fontId="29" fillId="0" borderId="0" xfId="0" applyFont="1" applyFill="1" applyAlignment="1" applyProtection="1"/>
    <xf numFmtId="0" fontId="29" fillId="0" borderId="0" xfId="0" applyFont="1" applyFill="1" applyBorder="1" applyAlignment="1" applyProtection="1"/>
    <xf numFmtId="0" fontId="61" fillId="0" borderId="0" xfId="0" applyFont="1" applyFill="1" applyBorder="1" applyAlignment="1" applyProtection="1">
      <alignment horizontal="center"/>
    </xf>
    <xf numFmtId="0" fontId="16" fillId="51" borderId="61" xfId="0" applyFont="1" applyFill="1" applyBorder="1" applyAlignment="1">
      <alignment horizontal="center" vertical="center"/>
    </xf>
    <xf numFmtId="0" fontId="0" fillId="51" borderId="62" xfId="0" applyFill="1" applyBorder="1"/>
    <xf numFmtId="0" fontId="59" fillId="0" borderId="0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right"/>
    </xf>
    <xf numFmtId="0" fontId="41" fillId="0" borderId="15" xfId="0" applyFont="1" applyFill="1" applyBorder="1" applyAlignment="1" applyProtection="1">
      <alignment horizontal="right"/>
    </xf>
    <xf numFmtId="0" fontId="40" fillId="0" borderId="0" xfId="0" applyFont="1" applyBorder="1" applyProtection="1"/>
    <xf numFmtId="49" fontId="45" fillId="0" borderId="0" xfId="0" applyNumberFormat="1" applyFont="1" applyFill="1" applyAlignment="1" applyProtection="1">
      <alignment horizontal="center"/>
    </xf>
    <xf numFmtId="0" fontId="60" fillId="0" borderId="45" xfId="0" applyFont="1" applyBorder="1" applyAlignment="1">
      <alignment horizontal="center"/>
    </xf>
    <xf numFmtId="0" fontId="55" fillId="0" borderId="40" xfId="0" applyFont="1" applyBorder="1"/>
    <xf numFmtId="0" fontId="55" fillId="0" borderId="35" xfId="0" applyFont="1" applyBorder="1"/>
    <xf numFmtId="0" fontId="55" fillId="0" borderId="42" xfId="0" applyFont="1" applyBorder="1"/>
    <xf numFmtId="0" fontId="16" fillId="51" borderId="63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60" fillId="46" borderId="10" xfId="0" applyFont="1" applyFill="1" applyBorder="1" applyAlignment="1">
      <alignment horizontal="center" vertical="center"/>
    </xf>
    <xf numFmtId="0" fontId="20" fillId="46" borderId="10" xfId="0" applyFont="1" applyFill="1" applyBorder="1" applyAlignment="1">
      <alignment horizontal="center" vertical="center"/>
    </xf>
    <xf numFmtId="0" fontId="20" fillId="51" borderId="64" xfId="0" applyFont="1" applyFill="1" applyBorder="1"/>
    <xf numFmtId="0" fontId="20" fillId="51" borderId="60" xfId="0" applyFont="1" applyFill="1" applyBorder="1"/>
    <xf numFmtId="0" fontId="20" fillId="51" borderId="59" xfId="0" applyFont="1" applyFill="1" applyBorder="1"/>
    <xf numFmtId="0" fontId="20" fillId="46" borderId="30" xfId="0" applyFont="1" applyFill="1" applyBorder="1" applyAlignment="1">
      <alignment horizontal="center" vertical="center"/>
    </xf>
    <xf numFmtId="0" fontId="0" fillId="51" borderId="59" xfId="0" applyFill="1" applyBorder="1" applyAlignment="1">
      <alignment horizontal="center"/>
    </xf>
    <xf numFmtId="49" fontId="62" fillId="0" borderId="0" xfId="0" applyNumberFormat="1" applyFont="1" applyFill="1" applyAlignment="1" applyProtection="1"/>
    <xf numFmtId="167" fontId="0" fillId="0" borderId="0" xfId="0" applyNumberFormat="1"/>
    <xf numFmtId="0" fontId="0" fillId="51" borderId="59" xfId="0" applyFill="1" applyBorder="1"/>
    <xf numFmtId="0" fontId="63" fillId="51" borderId="59" xfId="0" applyFont="1" applyFill="1" applyBorder="1"/>
    <xf numFmtId="49" fontId="37" fillId="0" borderId="56" xfId="0" applyNumberFormat="1" applyFont="1" applyFill="1" applyBorder="1" applyAlignment="1" applyProtection="1">
      <alignment horizontal="center"/>
      <protection locked="0"/>
    </xf>
    <xf numFmtId="49" fontId="39" fillId="0" borderId="57" xfId="0" applyNumberFormat="1" applyFont="1" applyBorder="1" applyAlignment="1" applyProtection="1">
      <alignment horizontal="left"/>
      <protection locked="0"/>
    </xf>
    <xf numFmtId="49" fontId="37" fillId="0" borderId="65" xfId="0" applyNumberFormat="1" applyFont="1" applyBorder="1" applyAlignment="1" applyProtection="1">
      <alignment horizontal="center"/>
      <protection locked="0"/>
    </xf>
    <xf numFmtId="49" fontId="39" fillId="0" borderId="66" xfId="0" applyNumberFormat="1" applyFont="1" applyBorder="1" applyAlignment="1" applyProtection="1">
      <alignment horizontal="left"/>
      <protection locked="0"/>
    </xf>
    <xf numFmtId="49" fontId="37" fillId="0" borderId="16" xfId="0" applyNumberFormat="1" applyFont="1" applyFill="1" applyBorder="1" applyAlignment="1" applyProtection="1">
      <alignment horizontal="center"/>
      <protection locked="0"/>
    </xf>
    <xf numFmtId="49" fontId="39" fillId="0" borderId="18" xfId="0" applyNumberFormat="1" applyFont="1" applyBorder="1" applyAlignment="1" applyProtection="1">
      <alignment horizontal="left"/>
      <protection locked="0"/>
    </xf>
    <xf numFmtId="0" fontId="29" fillId="0" borderId="56" xfId="0" applyFont="1" applyBorder="1" applyAlignment="1" applyProtection="1">
      <alignment horizontal="center"/>
      <protection locked="0"/>
    </xf>
    <xf numFmtId="0" fontId="29" fillId="0" borderId="30" xfId="0" applyFont="1" applyBorder="1" applyAlignment="1" applyProtection="1">
      <alignment horizontal="center"/>
      <protection locked="0"/>
    </xf>
    <xf numFmtId="164" fontId="29" fillId="0" borderId="30" xfId="0" applyNumberFormat="1" applyFont="1" applyBorder="1" applyAlignment="1" applyProtection="1">
      <alignment horizontal="center"/>
      <protection locked="0"/>
    </xf>
    <xf numFmtId="164" fontId="29" fillId="0" borderId="57" xfId="0" applyNumberFormat="1" applyFont="1" applyBorder="1" applyAlignment="1" applyProtection="1">
      <alignment horizontal="center"/>
      <protection locked="0"/>
    </xf>
    <xf numFmtId="0" fontId="29" fillId="0" borderId="65" xfId="0" applyFont="1" applyBorder="1" applyAlignment="1" applyProtection="1">
      <alignment horizontal="center"/>
      <protection locked="0"/>
    </xf>
    <xf numFmtId="0" fontId="29" fillId="0" borderId="19" xfId="0" applyFont="1" applyBorder="1" applyAlignment="1" applyProtection="1">
      <alignment horizontal="center"/>
      <protection locked="0"/>
    </xf>
    <xf numFmtId="164" fontId="29" fillId="0" borderId="19" xfId="0" applyNumberFormat="1" applyFont="1" applyBorder="1" applyAlignment="1" applyProtection="1">
      <alignment horizontal="center"/>
      <protection locked="0"/>
    </xf>
    <xf numFmtId="164" fontId="29" fillId="0" borderId="66" xfId="0" applyNumberFormat="1" applyFont="1" applyBorder="1" applyAlignment="1" applyProtection="1">
      <alignment horizontal="center"/>
      <protection locked="0"/>
    </xf>
    <xf numFmtId="0" fontId="29" fillId="0" borderId="16" xfId="0" applyFont="1" applyBorder="1" applyAlignment="1" applyProtection="1">
      <alignment horizontal="center"/>
      <protection locked="0"/>
    </xf>
    <xf numFmtId="0" fontId="29" fillId="0" borderId="17" xfId="0" applyFont="1" applyBorder="1" applyAlignment="1" applyProtection="1">
      <alignment horizontal="center"/>
      <protection locked="0"/>
    </xf>
    <xf numFmtId="164" fontId="29" fillId="0" borderId="17" xfId="0" applyNumberFormat="1" applyFont="1" applyBorder="1" applyAlignment="1" applyProtection="1">
      <alignment horizontal="center"/>
      <protection locked="0"/>
    </xf>
    <xf numFmtId="164" fontId="29" fillId="0" borderId="18" xfId="0" applyNumberFormat="1" applyFont="1" applyBorder="1" applyAlignment="1" applyProtection="1">
      <alignment horizontal="center"/>
      <protection locked="0"/>
    </xf>
    <xf numFmtId="0" fontId="0" fillId="0" borderId="30" xfId="0" applyNumberFormat="1" applyBorder="1" applyAlignment="1" applyProtection="1">
      <alignment horizontal="center"/>
      <protection locked="0"/>
    </xf>
    <xf numFmtId="0" fontId="0" fillId="0" borderId="19" xfId="0" applyNumberFormat="1" applyBorder="1" applyAlignment="1" applyProtection="1">
      <alignment horizontal="center"/>
      <protection locked="0"/>
    </xf>
    <xf numFmtId="0" fontId="0" fillId="0" borderId="17" xfId="0" applyNumberFormat="1" applyBorder="1" applyAlignment="1" applyProtection="1">
      <alignment horizontal="center"/>
      <protection locked="0"/>
    </xf>
    <xf numFmtId="1" fontId="33" fillId="0" borderId="56" xfId="0" applyNumberFormat="1" applyFont="1" applyBorder="1" applyAlignment="1" applyProtection="1">
      <alignment horizontal="center"/>
    </xf>
    <xf numFmtId="1" fontId="33" fillId="0" borderId="30" xfId="0" applyNumberFormat="1" applyFont="1" applyBorder="1" applyAlignment="1" applyProtection="1">
      <alignment horizontal="center"/>
    </xf>
    <xf numFmtId="2" fontId="41" fillId="0" borderId="30" xfId="0" applyNumberFormat="1" applyFont="1" applyBorder="1" applyAlignment="1" applyProtection="1">
      <alignment horizontal="center"/>
    </xf>
    <xf numFmtId="0" fontId="33" fillId="0" borderId="30" xfId="0" applyFont="1" applyBorder="1" applyAlignment="1">
      <alignment horizontal="center"/>
    </xf>
    <xf numFmtId="1" fontId="33" fillId="0" borderId="30" xfId="0" applyNumberFormat="1" applyFont="1" applyBorder="1" applyAlignment="1" applyProtection="1">
      <alignment horizontal="center" vertical="center" wrapText="1"/>
    </xf>
    <xf numFmtId="0" fontId="41" fillId="0" borderId="57" xfId="0" applyFont="1" applyFill="1" applyBorder="1" applyAlignment="1" applyProtection="1">
      <alignment horizontal="right"/>
    </xf>
    <xf numFmtId="1" fontId="33" fillId="0" borderId="65" xfId="0" applyNumberFormat="1" applyFont="1" applyBorder="1" applyAlignment="1" applyProtection="1">
      <alignment horizontal="center"/>
    </xf>
    <xf numFmtId="1" fontId="33" fillId="0" borderId="19" xfId="0" applyNumberFormat="1" applyFont="1" applyBorder="1" applyAlignment="1" applyProtection="1">
      <alignment horizontal="center"/>
    </xf>
    <xf numFmtId="2" fontId="41" fillId="0" borderId="19" xfId="0" applyNumberFormat="1" applyFont="1" applyBorder="1" applyAlignment="1" applyProtection="1">
      <alignment horizontal="center"/>
    </xf>
    <xf numFmtId="0" fontId="33" fillId="0" borderId="19" xfId="0" applyFont="1" applyBorder="1" applyAlignment="1">
      <alignment horizontal="center"/>
    </xf>
    <xf numFmtId="1" fontId="33" fillId="0" borderId="19" xfId="0" applyNumberFormat="1" applyFont="1" applyBorder="1" applyAlignment="1" applyProtection="1">
      <alignment horizontal="center" vertical="center" wrapText="1"/>
    </xf>
    <xf numFmtId="0" fontId="41" fillId="0" borderId="66" xfId="0" applyFont="1" applyBorder="1" applyAlignment="1" applyProtection="1">
      <alignment horizontal="right"/>
    </xf>
    <xf numFmtId="1" fontId="33" fillId="0" borderId="16" xfId="0" applyNumberFormat="1" applyFont="1" applyBorder="1" applyAlignment="1" applyProtection="1">
      <alignment horizontal="center"/>
    </xf>
    <xf numFmtId="1" fontId="33" fillId="0" borderId="17" xfId="0" applyNumberFormat="1" applyFont="1" applyBorder="1" applyAlignment="1" applyProtection="1">
      <alignment horizontal="center"/>
    </xf>
    <xf numFmtId="2" fontId="41" fillId="0" borderId="17" xfId="0" applyNumberFormat="1" applyFont="1" applyBorder="1" applyAlignment="1" applyProtection="1">
      <alignment horizontal="center"/>
    </xf>
    <xf numFmtId="0" fontId="33" fillId="0" borderId="17" xfId="0" applyFont="1" applyBorder="1" applyAlignment="1">
      <alignment horizontal="center"/>
    </xf>
    <xf numFmtId="1" fontId="33" fillId="0" borderId="17" xfId="0" applyNumberFormat="1" applyFont="1" applyBorder="1" applyAlignment="1" applyProtection="1">
      <alignment horizontal="center" vertical="center" wrapText="1"/>
    </xf>
    <xf numFmtId="0" fontId="41" fillId="0" borderId="18" xfId="0" applyFont="1" applyBorder="1" applyAlignment="1" applyProtection="1">
      <alignment horizontal="right"/>
    </xf>
    <xf numFmtId="0" fontId="16" fillId="0" borderId="10" xfId="0" applyFont="1" applyBorder="1"/>
    <xf numFmtId="0" fontId="16" fillId="44" borderId="33" xfId="0" applyFont="1" applyFill="1" applyBorder="1" applyAlignment="1" applyProtection="1">
      <alignment horizontal="center"/>
    </xf>
    <xf numFmtId="0" fontId="16" fillId="44" borderId="34" xfId="0" applyFont="1" applyFill="1" applyBorder="1" applyAlignment="1" applyProtection="1">
      <alignment horizontal="center"/>
    </xf>
    <xf numFmtId="0" fontId="16" fillId="45" borderId="33" xfId="0" applyFont="1" applyFill="1" applyBorder="1" applyAlignment="1" applyProtection="1">
      <alignment horizontal="center"/>
    </xf>
    <xf numFmtId="0" fontId="16" fillId="45" borderId="34" xfId="0" applyFont="1" applyFill="1" applyBorder="1" applyAlignment="1" applyProtection="1">
      <alignment horizontal="center"/>
    </xf>
    <xf numFmtId="0" fontId="16" fillId="44" borderId="42" xfId="0" applyFont="1" applyFill="1" applyBorder="1" applyAlignment="1" applyProtection="1">
      <alignment horizontal="center"/>
    </xf>
    <xf numFmtId="0" fontId="16" fillId="45" borderId="42" xfId="0" applyFont="1" applyFill="1" applyBorder="1" applyAlignment="1" applyProtection="1">
      <alignment horizontal="center"/>
    </xf>
    <xf numFmtId="0" fontId="16" fillId="0" borderId="10" xfId="0" applyFont="1" applyBorder="1" applyAlignment="1" applyProtection="1">
      <alignment horizontal="center"/>
    </xf>
    <xf numFmtId="0" fontId="16" fillId="39" borderId="33" xfId="0" applyFont="1" applyFill="1" applyBorder="1" applyAlignment="1" applyProtection="1">
      <alignment horizontal="center"/>
    </xf>
    <xf numFmtId="0" fontId="16" fillId="39" borderId="34" xfId="0" applyFont="1" applyFill="1" applyBorder="1" applyAlignment="1" applyProtection="1">
      <alignment horizontal="center"/>
    </xf>
    <xf numFmtId="0" fontId="38" fillId="44" borderId="33" xfId="0" applyFont="1" applyFill="1" applyBorder="1" applyAlignment="1" applyProtection="1">
      <alignment horizontal="center"/>
    </xf>
    <xf numFmtId="0" fontId="38" fillId="44" borderId="34" xfId="0" applyFont="1" applyFill="1" applyBorder="1" applyAlignment="1" applyProtection="1">
      <alignment horizontal="center"/>
    </xf>
    <xf numFmtId="0" fontId="38" fillId="45" borderId="33" xfId="0" applyFont="1" applyFill="1" applyBorder="1" applyAlignment="1" applyProtection="1">
      <alignment horizontal="center"/>
    </xf>
    <xf numFmtId="0" fontId="38" fillId="45" borderId="34" xfId="0" applyFont="1" applyFill="1" applyBorder="1" applyAlignment="1" applyProtection="1">
      <alignment horizontal="center"/>
    </xf>
    <xf numFmtId="0" fontId="54" fillId="0" borderId="48" xfId="0" applyFont="1" applyFill="1" applyBorder="1" applyAlignment="1" applyProtection="1">
      <alignment horizontal="left"/>
    </xf>
    <xf numFmtId="0" fontId="30" fillId="33" borderId="0" xfId="0" applyFont="1" applyFill="1" applyBorder="1" applyAlignment="1" applyProtection="1">
      <alignment horizontal="center"/>
    </xf>
    <xf numFmtId="0" fontId="30" fillId="33" borderId="0" xfId="0" applyFont="1" applyFill="1" applyBorder="1" applyAlignment="1" applyProtection="1">
      <alignment horizontal="center" vertical="center"/>
    </xf>
    <xf numFmtId="0" fontId="26" fillId="38" borderId="30" xfId="0" applyFont="1" applyFill="1" applyBorder="1" applyAlignment="1" applyProtection="1">
      <alignment horizontal="center"/>
    </xf>
    <xf numFmtId="0" fontId="26" fillId="38" borderId="33" xfId="0" applyFont="1" applyFill="1" applyBorder="1" applyAlignment="1" applyProtection="1">
      <alignment horizontal="center"/>
    </xf>
    <xf numFmtId="0" fontId="26" fillId="38" borderId="34" xfId="0" applyFont="1" applyFill="1" applyBorder="1" applyAlignment="1" applyProtection="1">
      <alignment horizontal="center"/>
    </xf>
    <xf numFmtId="0" fontId="26" fillId="36" borderId="34" xfId="0" applyFont="1" applyFill="1" applyBorder="1" applyAlignment="1" applyProtection="1">
      <alignment horizontal="center"/>
    </xf>
    <xf numFmtId="0" fontId="26" fillId="36" borderId="30" xfId="0" applyFont="1" applyFill="1" applyBorder="1" applyAlignment="1" applyProtection="1">
      <alignment horizontal="center"/>
    </xf>
    <xf numFmtId="0" fontId="26" fillId="36" borderId="33" xfId="0" applyFont="1" applyFill="1" applyBorder="1" applyAlignment="1" applyProtection="1">
      <alignment horizontal="center"/>
    </xf>
    <xf numFmtId="0" fontId="26" fillId="40" borderId="30" xfId="0" applyFont="1" applyFill="1" applyBorder="1" applyAlignment="1" applyProtection="1">
      <alignment horizontal="center"/>
    </xf>
    <xf numFmtId="0" fontId="26" fillId="40" borderId="33" xfId="0" applyFont="1" applyFill="1" applyBorder="1" applyAlignment="1" applyProtection="1">
      <alignment horizontal="center"/>
    </xf>
    <xf numFmtId="0" fontId="21" fillId="38" borderId="0" xfId="0" applyFont="1" applyFill="1" applyBorder="1" applyAlignment="1" applyProtection="1">
      <alignment horizontal="left"/>
      <protection locked="0"/>
    </xf>
    <xf numFmtId="0" fontId="25" fillId="0" borderId="33" xfId="0" applyFont="1" applyBorder="1" applyAlignment="1" applyProtection="1">
      <alignment horizontal="center"/>
    </xf>
    <xf numFmtId="0" fontId="25" fillId="0" borderId="34" xfId="0" applyFont="1" applyBorder="1" applyAlignment="1" applyProtection="1">
      <alignment horizontal="center"/>
    </xf>
    <xf numFmtId="0" fontId="16" fillId="0" borderId="33" xfId="0" applyFont="1" applyBorder="1" applyAlignment="1" applyProtection="1">
      <alignment horizontal="center"/>
    </xf>
    <xf numFmtId="0" fontId="16" fillId="0" borderId="42" xfId="0" applyFont="1" applyBorder="1" applyAlignment="1" applyProtection="1">
      <alignment horizontal="center"/>
    </xf>
    <xf numFmtId="0" fontId="16" fillId="0" borderId="34" xfId="0" applyFont="1" applyBorder="1" applyAlignment="1" applyProtection="1">
      <alignment horizontal="center"/>
    </xf>
    <xf numFmtId="0" fontId="24" fillId="33" borderId="25" xfId="0" applyFont="1" applyFill="1" applyBorder="1" applyAlignment="1" applyProtection="1">
      <alignment horizontal="center"/>
    </xf>
    <xf numFmtId="0" fontId="24" fillId="33" borderId="26" xfId="0" applyFont="1" applyFill="1" applyBorder="1" applyAlignment="1" applyProtection="1">
      <alignment horizontal="center"/>
    </xf>
    <xf numFmtId="0" fontId="30" fillId="0" borderId="33" xfId="0" applyFont="1" applyFill="1" applyBorder="1" applyAlignment="1" applyProtection="1">
      <alignment horizontal="center" vertical="center" wrapText="1"/>
    </xf>
    <xf numFmtId="0" fontId="30" fillId="0" borderId="42" xfId="0" applyFont="1" applyFill="1" applyBorder="1" applyAlignment="1" applyProtection="1">
      <alignment horizontal="center" vertical="center" wrapText="1"/>
    </xf>
    <xf numFmtId="0" fontId="30" fillId="0" borderId="34" xfId="0" applyFont="1" applyFill="1" applyBorder="1" applyAlignment="1" applyProtection="1">
      <alignment horizontal="center" vertical="center" wrapText="1"/>
    </xf>
    <xf numFmtId="0" fontId="30" fillId="0" borderId="40" xfId="0" applyFont="1" applyFill="1" applyBorder="1" applyAlignment="1" applyProtection="1">
      <alignment horizontal="center" vertical="center" wrapText="1"/>
    </xf>
    <xf numFmtId="0" fontId="30" fillId="0" borderId="43" xfId="0" applyFont="1" applyFill="1" applyBorder="1" applyAlignment="1" applyProtection="1">
      <alignment horizontal="center" vertical="center" wrapText="1"/>
    </xf>
    <xf numFmtId="0" fontId="30" fillId="0" borderId="41" xfId="0" applyFont="1" applyFill="1" applyBorder="1" applyAlignment="1" applyProtection="1">
      <alignment horizontal="center" vertical="center" wrapText="1"/>
    </xf>
    <xf numFmtId="0" fontId="24" fillId="34" borderId="25" xfId="0" applyFont="1" applyFill="1" applyBorder="1" applyAlignment="1" applyProtection="1">
      <alignment horizontal="center"/>
    </xf>
    <xf numFmtId="0" fontId="24" fillId="34" borderId="26" xfId="0" applyFont="1" applyFill="1" applyBorder="1" applyAlignment="1" applyProtection="1">
      <alignment horizontal="center"/>
    </xf>
    <xf numFmtId="0" fontId="24" fillId="34" borderId="27" xfId="0" applyFont="1" applyFill="1" applyBorder="1" applyAlignment="1" applyProtection="1">
      <alignment horizontal="center"/>
    </xf>
    <xf numFmtId="0" fontId="16" fillId="0" borderId="35" xfId="0" applyFont="1" applyBorder="1" applyAlignment="1" applyProtection="1">
      <alignment horizontal="center"/>
    </xf>
    <xf numFmtId="0" fontId="16" fillId="0" borderId="32" xfId="0" applyFont="1" applyBorder="1" applyAlignment="1" applyProtection="1">
      <alignment horizontal="center"/>
    </xf>
    <xf numFmtId="0" fontId="38" fillId="0" borderId="35" xfId="0" applyFont="1" applyBorder="1" applyAlignment="1" applyProtection="1">
      <alignment horizontal="center"/>
    </xf>
    <xf numFmtId="0" fontId="38" fillId="0" borderId="32" xfId="0" applyFont="1" applyBorder="1" applyAlignment="1" applyProtection="1">
      <alignment horizontal="center"/>
    </xf>
    <xf numFmtId="0" fontId="38" fillId="0" borderId="36" xfId="0" applyFont="1" applyBorder="1" applyAlignment="1" applyProtection="1">
      <alignment horizontal="center"/>
    </xf>
    <xf numFmtId="0" fontId="31" fillId="33" borderId="26" xfId="0" applyFont="1" applyFill="1" applyBorder="1" applyAlignment="1" applyProtection="1">
      <alignment horizontal="center" wrapText="1"/>
    </xf>
    <xf numFmtId="0" fontId="20" fillId="0" borderId="35" xfId="0" applyFont="1" applyFill="1" applyBorder="1" applyAlignment="1" applyProtection="1">
      <alignment horizontal="center"/>
    </xf>
    <xf numFmtId="0" fontId="20" fillId="0" borderId="32" xfId="0" applyFont="1" applyFill="1" applyBorder="1" applyAlignment="1" applyProtection="1">
      <alignment horizontal="center"/>
    </xf>
    <xf numFmtId="0" fontId="20" fillId="0" borderId="36" xfId="0" applyFont="1" applyFill="1" applyBorder="1" applyAlignment="1" applyProtection="1">
      <alignment horizontal="center"/>
    </xf>
    <xf numFmtId="0" fontId="55" fillId="49" borderId="25" xfId="0" applyFont="1" applyFill="1" applyBorder="1" applyAlignment="1">
      <alignment horizontal="center" vertical="center" wrapText="1"/>
    </xf>
    <xf numFmtId="0" fontId="55" fillId="49" borderId="26" xfId="0" applyFont="1" applyFill="1" applyBorder="1" applyAlignment="1">
      <alignment horizontal="center" vertical="center" wrapText="1"/>
    </xf>
    <xf numFmtId="0" fontId="55" fillId="49" borderId="27" xfId="0" applyFont="1" applyFill="1" applyBorder="1" applyAlignment="1">
      <alignment horizontal="center" vertical="center" wrapText="1"/>
    </xf>
    <xf numFmtId="0" fontId="55" fillId="49" borderId="20" xfId="0" applyFont="1" applyFill="1" applyBorder="1" applyAlignment="1">
      <alignment horizontal="center" vertical="center" wrapText="1"/>
    </xf>
    <xf numFmtId="0" fontId="55" fillId="49" borderId="0" xfId="0" applyFont="1" applyFill="1" applyBorder="1" applyAlignment="1">
      <alignment horizontal="center" vertical="center" wrapText="1"/>
    </xf>
    <xf numFmtId="0" fontId="55" fillId="49" borderId="21" xfId="0" applyFont="1" applyFill="1" applyBorder="1" applyAlignment="1">
      <alignment horizontal="center" vertical="center" wrapText="1"/>
    </xf>
    <xf numFmtId="0" fontId="57" fillId="49" borderId="54" xfId="42" applyFill="1" applyBorder="1" applyAlignment="1" applyProtection="1">
      <alignment horizontal="center" vertical="top"/>
    </xf>
    <xf numFmtId="0" fontId="57" fillId="49" borderId="48" xfId="42" applyFill="1" applyBorder="1" applyAlignment="1" applyProtection="1">
      <alignment horizontal="center" vertical="top"/>
    </xf>
    <xf numFmtId="0" fontId="57" fillId="49" borderId="55" xfId="42" applyFill="1" applyBorder="1" applyAlignment="1" applyProtection="1">
      <alignment horizontal="center" vertical="top"/>
    </xf>
    <xf numFmtId="0" fontId="24" fillId="33" borderId="25" xfId="0" applyFont="1" applyFill="1" applyBorder="1" applyAlignment="1">
      <alignment horizontal="center" vertical="center"/>
    </xf>
    <xf numFmtId="0" fontId="24" fillId="33" borderId="37" xfId="0" applyFont="1" applyFill="1" applyBorder="1" applyAlignment="1">
      <alignment horizontal="center" vertical="center"/>
    </xf>
    <xf numFmtId="0" fontId="27" fillId="0" borderId="44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27" fillId="0" borderId="40" xfId="0" applyFont="1" applyBorder="1" applyAlignment="1">
      <alignment horizontal="center" vertical="center" wrapText="1"/>
    </xf>
    <xf numFmtId="0" fontId="27" fillId="0" borderId="43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0" fontId="20" fillId="0" borderId="47" xfId="0" applyFont="1" applyFill="1" applyBorder="1" applyAlignment="1">
      <alignment horizontal="center" vertical="center"/>
    </xf>
    <xf numFmtId="0" fontId="25" fillId="33" borderId="38" xfId="0" applyFont="1" applyFill="1" applyBorder="1" applyAlignment="1">
      <alignment horizontal="center"/>
    </xf>
    <xf numFmtId="0" fontId="25" fillId="33" borderId="26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rgb="FFFF0000"/>
      </font>
    </dxf>
    <dxf>
      <font>
        <b/>
        <i/>
      </font>
      <fill>
        <patternFill>
          <bgColor rgb="FFFFFF66"/>
        </patternFill>
      </fill>
    </dxf>
    <dxf>
      <font>
        <b/>
        <i/>
      </font>
      <fill>
        <patternFill>
          <bgColor rgb="FFFFCC66"/>
        </patternFill>
      </fill>
    </dxf>
    <dxf>
      <font>
        <b/>
        <i/>
      </font>
      <fill>
        <patternFill>
          <bgColor rgb="FFFFCCFF"/>
        </patternFill>
      </fill>
    </dxf>
    <dxf>
      <font>
        <b/>
        <i/>
      </font>
      <fill>
        <patternFill>
          <bgColor rgb="FFFFCC99"/>
        </patternFill>
      </fill>
    </dxf>
  </dxfs>
  <tableStyles count="0" defaultTableStyle="TableStyleMedium9" defaultPivotStyle="PivotStyleLight16"/>
  <colors>
    <mruColors>
      <color rgb="FF99FF33"/>
      <color rgb="FFFFB3FF"/>
      <color rgb="FFFFC5FF"/>
      <color rgb="FFFFFF99"/>
      <color rgb="FFFFCC66"/>
      <color rgb="FF0000CC"/>
      <color rgb="FFFCD5B4"/>
      <color rgb="FFFFCCFF"/>
      <color rgb="FFFFCC00"/>
      <color rgb="FFFEBA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142876</xdr:rowOff>
    </xdr:from>
    <xdr:to>
      <xdr:col>12</xdr:col>
      <xdr:colOff>552450</xdr:colOff>
      <xdr:row>33</xdr:row>
      <xdr:rowOff>85726</xdr:rowOff>
    </xdr:to>
    <xdr:sp macro="" textlink="">
      <xdr:nvSpPr>
        <xdr:cNvPr id="3" name="Cube 2"/>
        <xdr:cNvSpPr/>
      </xdr:nvSpPr>
      <xdr:spPr>
        <a:xfrm>
          <a:off x="3657600" y="4333876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352425</xdr:colOff>
      <xdr:row>8</xdr:row>
      <xdr:rowOff>0</xdr:rowOff>
    </xdr:from>
    <xdr:to>
      <xdr:col>10</xdr:col>
      <xdr:colOff>190500</xdr:colOff>
      <xdr:row>24</xdr:row>
      <xdr:rowOff>57151</xdr:rowOff>
    </xdr:to>
    <xdr:sp macro="" textlink="">
      <xdr:nvSpPr>
        <xdr:cNvPr id="4" name="Cube 3"/>
        <xdr:cNvSpPr/>
      </xdr:nvSpPr>
      <xdr:spPr>
        <a:xfrm>
          <a:off x="2295525" y="1743075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5</xdr:col>
      <xdr:colOff>438148</xdr:colOff>
      <xdr:row>9</xdr:row>
      <xdr:rowOff>1</xdr:rowOff>
    </xdr:from>
    <xdr:to>
      <xdr:col>9</xdr:col>
      <xdr:colOff>9525</xdr:colOff>
      <xdr:row>11</xdr:row>
      <xdr:rowOff>28577</xdr:rowOff>
    </xdr:to>
    <xdr:sp macro="" textlink="">
      <xdr:nvSpPr>
        <xdr:cNvPr id="5" name="Parallelogram 4"/>
        <xdr:cNvSpPr/>
      </xdr:nvSpPr>
      <xdr:spPr>
        <a:xfrm>
          <a:off x="5924548" y="2476501"/>
          <a:ext cx="2009777" cy="409576"/>
        </a:xfrm>
        <a:prstGeom prst="parallelogram">
          <a:avLst>
            <a:gd name="adj" fmla="val 1027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</xdr:col>
      <xdr:colOff>9525</xdr:colOff>
      <xdr:row>10</xdr:row>
      <xdr:rowOff>161926</xdr:rowOff>
    </xdr:from>
    <xdr:to>
      <xdr:col>3</xdr:col>
      <xdr:colOff>285750</xdr:colOff>
      <xdr:row>12</xdr:row>
      <xdr:rowOff>161926</xdr:rowOff>
    </xdr:to>
    <xdr:sp macro="" textlink="">
      <xdr:nvSpPr>
        <xdr:cNvPr id="24" name="Line Callout 2 23"/>
        <xdr:cNvSpPr/>
      </xdr:nvSpPr>
      <xdr:spPr>
        <a:xfrm>
          <a:off x="123825" y="2286001"/>
          <a:ext cx="1495425" cy="381000"/>
        </a:xfrm>
        <a:prstGeom prst="borderCallout2">
          <a:avLst>
            <a:gd name="adj1" fmla="val 1250"/>
            <a:gd name="adj2" fmla="val 100456"/>
            <a:gd name="adj3" fmla="val 3750"/>
            <a:gd name="adj4" fmla="val 127309"/>
            <a:gd name="adj5" fmla="val 57500"/>
            <a:gd name="adj6" fmla="val 144968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PT  (Plinth Top)</a:t>
          </a:r>
        </a:p>
      </xdr:txBody>
    </xdr:sp>
    <xdr:clientData/>
  </xdr:twoCellAnchor>
  <xdr:twoCellAnchor>
    <xdr:from>
      <xdr:col>6</xdr:col>
      <xdr:colOff>28575</xdr:colOff>
      <xdr:row>2</xdr:row>
      <xdr:rowOff>228600</xdr:rowOff>
    </xdr:from>
    <xdr:to>
      <xdr:col>8</xdr:col>
      <xdr:colOff>390525</xdr:colOff>
      <xdr:row>4</xdr:row>
      <xdr:rowOff>171450</xdr:rowOff>
    </xdr:to>
    <xdr:sp macro="" textlink="">
      <xdr:nvSpPr>
        <xdr:cNvPr id="29" name="Line Callout 2 28"/>
        <xdr:cNvSpPr/>
      </xdr:nvSpPr>
      <xdr:spPr>
        <a:xfrm>
          <a:off x="3190875" y="781050"/>
          <a:ext cx="1581150" cy="371475"/>
        </a:xfrm>
        <a:prstGeom prst="borderCallout2">
          <a:avLst>
            <a:gd name="adj1" fmla="val 101315"/>
            <a:gd name="adj2" fmla="val 31179"/>
            <a:gd name="adj3" fmla="val 198750"/>
            <a:gd name="adj4" fmla="val 31527"/>
            <a:gd name="adj5" fmla="val 287436"/>
            <a:gd name="adj6" fmla="val 14779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SC  (Scabble)</a:t>
          </a:r>
        </a:p>
      </xdr:txBody>
    </xdr:sp>
    <xdr:clientData/>
  </xdr:twoCellAnchor>
  <xdr:twoCellAnchor>
    <xdr:from>
      <xdr:col>11</xdr:col>
      <xdr:colOff>9524</xdr:colOff>
      <xdr:row>4</xdr:row>
      <xdr:rowOff>171450</xdr:rowOff>
    </xdr:from>
    <xdr:to>
      <xdr:col>13</xdr:col>
      <xdr:colOff>552450</xdr:colOff>
      <xdr:row>6</xdr:row>
      <xdr:rowOff>171450</xdr:rowOff>
    </xdr:to>
    <xdr:sp macro="" textlink="">
      <xdr:nvSpPr>
        <xdr:cNvPr id="33" name="Line Callout 2 32"/>
        <xdr:cNvSpPr/>
      </xdr:nvSpPr>
      <xdr:spPr>
        <a:xfrm>
          <a:off x="6219824" y="1152525"/>
          <a:ext cx="1762126" cy="381000"/>
        </a:xfrm>
        <a:prstGeom prst="borderCallout2">
          <a:avLst>
            <a:gd name="adj1" fmla="val 78750"/>
            <a:gd name="adj2" fmla="val -146"/>
            <a:gd name="adj3" fmla="val 81250"/>
            <a:gd name="adj4" fmla="val -44300"/>
            <a:gd name="adj5" fmla="val 195000"/>
            <a:gd name="adj6" fmla="val -45926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PTL  (Plinth Level)</a:t>
          </a:r>
        </a:p>
      </xdr:txBody>
    </xdr:sp>
    <xdr:clientData/>
  </xdr:twoCellAnchor>
  <xdr:twoCellAnchor>
    <xdr:from>
      <xdr:col>2</xdr:col>
      <xdr:colOff>19050</xdr:colOff>
      <xdr:row>5</xdr:row>
      <xdr:rowOff>161925</xdr:rowOff>
    </xdr:from>
    <xdr:to>
      <xdr:col>4</xdr:col>
      <xdr:colOff>381000</xdr:colOff>
      <xdr:row>7</xdr:row>
      <xdr:rowOff>161925</xdr:rowOff>
    </xdr:to>
    <xdr:sp macro="" textlink="">
      <xdr:nvSpPr>
        <xdr:cNvPr id="34" name="Line Callout 2 33"/>
        <xdr:cNvSpPr/>
      </xdr:nvSpPr>
      <xdr:spPr>
        <a:xfrm>
          <a:off x="742950" y="1333500"/>
          <a:ext cx="1581150" cy="381000"/>
        </a:xfrm>
        <a:prstGeom prst="borderCallout2">
          <a:avLst>
            <a:gd name="adj1" fmla="val 98750"/>
            <a:gd name="adj2" fmla="val 100457"/>
            <a:gd name="adj3" fmla="val 106250"/>
            <a:gd name="adj4" fmla="val 129719"/>
            <a:gd name="adj5" fmla="val 262500"/>
            <a:gd name="adj6" fmla="val 142489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SK  (Shear Key)</a:t>
          </a:r>
        </a:p>
      </xdr:txBody>
    </xdr:sp>
    <xdr:clientData/>
  </xdr:twoCellAnchor>
  <xdr:twoCellAnchor>
    <xdr:from>
      <xdr:col>2</xdr:col>
      <xdr:colOff>19050</xdr:colOff>
      <xdr:row>57</xdr:row>
      <xdr:rowOff>28576</xdr:rowOff>
    </xdr:from>
    <xdr:to>
      <xdr:col>12</xdr:col>
      <xdr:colOff>571500</xdr:colOff>
      <xdr:row>71</xdr:row>
      <xdr:rowOff>161926</xdr:rowOff>
    </xdr:to>
    <xdr:sp macro="" textlink="">
      <xdr:nvSpPr>
        <xdr:cNvPr id="36" name="Cube 35"/>
        <xdr:cNvSpPr/>
      </xdr:nvSpPr>
      <xdr:spPr>
        <a:xfrm>
          <a:off x="1238250" y="10144126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371475</xdr:colOff>
      <xdr:row>46</xdr:row>
      <xdr:rowOff>76200</xdr:rowOff>
    </xdr:from>
    <xdr:to>
      <xdr:col>10</xdr:col>
      <xdr:colOff>209550</xdr:colOff>
      <xdr:row>62</xdr:row>
      <xdr:rowOff>133351</xdr:rowOff>
    </xdr:to>
    <xdr:sp macro="" textlink="">
      <xdr:nvSpPr>
        <xdr:cNvPr id="37" name="Cube 36"/>
        <xdr:cNvSpPr/>
      </xdr:nvSpPr>
      <xdr:spPr>
        <a:xfrm>
          <a:off x="2809875" y="8096250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104775</xdr:colOff>
      <xdr:row>46</xdr:row>
      <xdr:rowOff>0</xdr:rowOff>
    </xdr:from>
    <xdr:to>
      <xdr:col>6</xdr:col>
      <xdr:colOff>161925</xdr:colOff>
      <xdr:row>49</xdr:row>
      <xdr:rowOff>28576</xdr:rowOff>
    </xdr:to>
    <xdr:sp macro="" textlink="">
      <xdr:nvSpPr>
        <xdr:cNvPr id="38" name="Flowchart: Magnetic Disk 37"/>
        <xdr:cNvSpPr/>
      </xdr:nvSpPr>
      <xdr:spPr>
        <a:xfrm>
          <a:off x="3762375" y="802005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457200</xdr:colOff>
      <xdr:row>44</xdr:row>
      <xdr:rowOff>57150</xdr:rowOff>
    </xdr:from>
    <xdr:to>
      <xdr:col>6</xdr:col>
      <xdr:colOff>514350</xdr:colOff>
      <xdr:row>47</xdr:row>
      <xdr:rowOff>85726</xdr:rowOff>
    </xdr:to>
    <xdr:sp macro="" textlink="">
      <xdr:nvSpPr>
        <xdr:cNvPr id="39" name="Flowchart: Magnetic Disk 38"/>
        <xdr:cNvSpPr/>
      </xdr:nvSpPr>
      <xdr:spPr>
        <a:xfrm>
          <a:off x="4114800" y="769620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95250</xdr:colOff>
      <xdr:row>45</xdr:row>
      <xdr:rowOff>171450</xdr:rowOff>
    </xdr:from>
    <xdr:to>
      <xdr:col>8</xdr:col>
      <xdr:colOff>152400</xdr:colOff>
      <xdr:row>49</xdr:row>
      <xdr:rowOff>9526</xdr:rowOff>
    </xdr:to>
    <xdr:sp macro="" textlink="">
      <xdr:nvSpPr>
        <xdr:cNvPr id="40" name="Flowchart: Magnetic Disk 39"/>
        <xdr:cNvSpPr/>
      </xdr:nvSpPr>
      <xdr:spPr>
        <a:xfrm>
          <a:off x="4972050" y="800100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466725</xdr:colOff>
      <xdr:row>44</xdr:row>
      <xdr:rowOff>47625</xdr:rowOff>
    </xdr:from>
    <xdr:to>
      <xdr:col>8</xdr:col>
      <xdr:colOff>523875</xdr:colOff>
      <xdr:row>47</xdr:row>
      <xdr:rowOff>76201</xdr:rowOff>
    </xdr:to>
    <xdr:sp macro="" textlink="">
      <xdr:nvSpPr>
        <xdr:cNvPr id="41" name="Flowchart: Magnetic Disk 40"/>
        <xdr:cNvSpPr/>
      </xdr:nvSpPr>
      <xdr:spPr>
        <a:xfrm>
          <a:off x="5343525" y="7686675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</xdr:col>
      <xdr:colOff>28575</xdr:colOff>
      <xdr:row>48</xdr:row>
      <xdr:rowOff>161926</xdr:rowOff>
    </xdr:from>
    <xdr:to>
      <xdr:col>3</xdr:col>
      <xdr:colOff>314325</xdr:colOff>
      <xdr:row>50</xdr:row>
      <xdr:rowOff>161926</xdr:rowOff>
    </xdr:to>
    <xdr:sp macro="" textlink="">
      <xdr:nvSpPr>
        <xdr:cNvPr id="42" name="Line Callout 2 41"/>
        <xdr:cNvSpPr/>
      </xdr:nvSpPr>
      <xdr:spPr>
        <a:xfrm>
          <a:off x="142875" y="9744076"/>
          <a:ext cx="1504950" cy="381000"/>
        </a:xfrm>
        <a:prstGeom prst="borderCallout2">
          <a:avLst>
            <a:gd name="adj1" fmla="val 1250"/>
            <a:gd name="adj2" fmla="val 100456"/>
            <a:gd name="adj3" fmla="val 3750"/>
            <a:gd name="adj4" fmla="val 127309"/>
            <a:gd name="adj5" fmla="val 80000"/>
            <a:gd name="adj6" fmla="val 144960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PT  (Plinth Top)</a:t>
          </a:r>
        </a:p>
      </xdr:txBody>
    </xdr:sp>
    <xdr:clientData/>
  </xdr:twoCellAnchor>
  <xdr:twoCellAnchor>
    <xdr:from>
      <xdr:col>11</xdr:col>
      <xdr:colOff>219075</xdr:colOff>
      <xdr:row>51</xdr:row>
      <xdr:rowOff>161925</xdr:rowOff>
    </xdr:from>
    <xdr:to>
      <xdr:col>13</xdr:col>
      <xdr:colOff>581025</xdr:colOff>
      <xdr:row>53</xdr:row>
      <xdr:rowOff>161925</xdr:rowOff>
    </xdr:to>
    <xdr:sp macro="" textlink="">
      <xdr:nvSpPr>
        <xdr:cNvPr id="44" name="Line Callout 2 43"/>
        <xdr:cNvSpPr/>
      </xdr:nvSpPr>
      <xdr:spPr>
        <a:xfrm>
          <a:off x="6429375" y="10315575"/>
          <a:ext cx="1581150" cy="381000"/>
        </a:xfrm>
        <a:prstGeom prst="borderCallout2">
          <a:avLst>
            <a:gd name="adj1" fmla="val 101250"/>
            <a:gd name="adj2" fmla="val 81782"/>
            <a:gd name="adj3" fmla="val 201250"/>
            <a:gd name="adj4" fmla="val 82730"/>
            <a:gd name="adj5" fmla="val 265000"/>
            <a:gd name="adj6" fmla="val 6176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TC  (Top Conc)</a:t>
          </a:r>
        </a:p>
      </xdr:txBody>
    </xdr:sp>
    <xdr:clientData/>
  </xdr:twoCellAnchor>
  <xdr:twoCellAnchor>
    <xdr:from>
      <xdr:col>11</xdr:col>
      <xdr:colOff>9524</xdr:colOff>
      <xdr:row>43</xdr:row>
      <xdr:rowOff>161925</xdr:rowOff>
    </xdr:from>
    <xdr:to>
      <xdr:col>13</xdr:col>
      <xdr:colOff>552450</xdr:colOff>
      <xdr:row>45</xdr:row>
      <xdr:rowOff>161925</xdr:rowOff>
    </xdr:to>
    <xdr:sp macro="" textlink="">
      <xdr:nvSpPr>
        <xdr:cNvPr id="45" name="Line Callout 2 44"/>
        <xdr:cNvSpPr/>
      </xdr:nvSpPr>
      <xdr:spPr>
        <a:xfrm>
          <a:off x="6219824" y="8791575"/>
          <a:ext cx="1762126" cy="381000"/>
        </a:xfrm>
        <a:prstGeom prst="borderCallout2">
          <a:avLst>
            <a:gd name="adj1" fmla="val 61250"/>
            <a:gd name="adj2" fmla="val -146"/>
            <a:gd name="adj3" fmla="val 61250"/>
            <a:gd name="adj4" fmla="val -39975"/>
            <a:gd name="adj5" fmla="val 165000"/>
            <a:gd name="adj6" fmla="val -43223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PTL  (Plinth Level)</a:t>
          </a:r>
        </a:p>
      </xdr:txBody>
    </xdr:sp>
    <xdr:clientData/>
  </xdr:twoCellAnchor>
  <xdr:twoCellAnchor>
    <xdr:from>
      <xdr:col>3</xdr:col>
      <xdr:colOff>19050</xdr:colOff>
      <xdr:row>42</xdr:row>
      <xdr:rowOff>180975</xdr:rowOff>
    </xdr:from>
    <xdr:to>
      <xdr:col>5</xdr:col>
      <xdr:colOff>381000</xdr:colOff>
      <xdr:row>44</xdr:row>
      <xdr:rowOff>171450</xdr:rowOff>
    </xdr:to>
    <xdr:sp macro="" textlink="">
      <xdr:nvSpPr>
        <xdr:cNvPr id="46" name="Line Callout 2 45"/>
        <xdr:cNvSpPr/>
      </xdr:nvSpPr>
      <xdr:spPr>
        <a:xfrm>
          <a:off x="1352550" y="8620125"/>
          <a:ext cx="1581150" cy="371475"/>
        </a:xfrm>
        <a:prstGeom prst="borderCallout2">
          <a:avLst>
            <a:gd name="adj1" fmla="val 11250"/>
            <a:gd name="adj2" fmla="val 99855"/>
            <a:gd name="adj3" fmla="val 11250"/>
            <a:gd name="adj4" fmla="val 130321"/>
            <a:gd name="adj5" fmla="val 67820"/>
            <a:gd name="adj6" fmla="val 144899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BT  (Bolt)</a:t>
          </a:r>
        </a:p>
      </xdr:txBody>
    </xdr:sp>
    <xdr:clientData/>
  </xdr:twoCellAnchor>
  <xdr:twoCellAnchor>
    <xdr:from>
      <xdr:col>11</xdr:col>
      <xdr:colOff>228600</xdr:colOff>
      <xdr:row>13</xdr:row>
      <xdr:rowOff>171450</xdr:rowOff>
    </xdr:from>
    <xdr:to>
      <xdr:col>13</xdr:col>
      <xdr:colOff>590550</xdr:colOff>
      <xdr:row>15</xdr:row>
      <xdr:rowOff>171450</xdr:rowOff>
    </xdr:to>
    <xdr:sp macro="" textlink="">
      <xdr:nvSpPr>
        <xdr:cNvPr id="48" name="Line Callout 2 47"/>
        <xdr:cNvSpPr/>
      </xdr:nvSpPr>
      <xdr:spPr>
        <a:xfrm>
          <a:off x="6438900" y="2867025"/>
          <a:ext cx="1581150" cy="381000"/>
        </a:xfrm>
        <a:prstGeom prst="borderCallout2">
          <a:avLst>
            <a:gd name="adj1" fmla="val 101250"/>
            <a:gd name="adj2" fmla="val 81782"/>
            <a:gd name="adj3" fmla="val 188750"/>
            <a:gd name="adj4" fmla="val 82128"/>
            <a:gd name="adj5" fmla="val 242500"/>
            <a:gd name="adj6" fmla="val 5935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TC  (Top Conc)</a:t>
          </a:r>
        </a:p>
      </xdr:txBody>
    </xdr:sp>
    <xdr:clientData/>
  </xdr:twoCellAnchor>
  <xdr:twoCellAnchor>
    <xdr:from>
      <xdr:col>8</xdr:col>
      <xdr:colOff>47625</xdr:colOff>
      <xdr:row>40</xdr:row>
      <xdr:rowOff>19050</xdr:rowOff>
    </xdr:from>
    <xdr:to>
      <xdr:col>10</xdr:col>
      <xdr:colOff>590551</xdr:colOff>
      <xdr:row>41</xdr:row>
      <xdr:rowOff>161925</xdr:rowOff>
    </xdr:to>
    <xdr:sp macro="" textlink="">
      <xdr:nvSpPr>
        <xdr:cNvPr id="20" name="Line Callout 2 19"/>
        <xdr:cNvSpPr/>
      </xdr:nvSpPr>
      <xdr:spPr>
        <a:xfrm>
          <a:off x="4429125" y="8029575"/>
          <a:ext cx="1762126" cy="381000"/>
        </a:xfrm>
        <a:prstGeom prst="borderCallout2">
          <a:avLst>
            <a:gd name="adj1" fmla="val 101250"/>
            <a:gd name="adj2" fmla="val 13367"/>
            <a:gd name="adj3" fmla="val 166250"/>
            <a:gd name="adj4" fmla="val 13538"/>
            <a:gd name="adj5" fmla="val 220000"/>
            <a:gd name="adj6" fmla="val 24885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BTL  (Bolt Level)</a:t>
          </a:r>
        </a:p>
      </xdr:txBody>
    </xdr:sp>
    <xdr:clientData/>
  </xdr:twoCellAnchor>
  <xdr:oneCellAnchor>
    <xdr:from>
      <xdr:col>4</xdr:col>
      <xdr:colOff>533400</xdr:colOff>
      <xdr:row>15</xdr:row>
      <xdr:rowOff>57151</xdr:rowOff>
    </xdr:from>
    <xdr:ext cx="2266019" cy="621176"/>
    <xdr:sp macro="" textlink="">
      <xdr:nvSpPr>
        <xdr:cNvPr id="22" name="Rectangle 21"/>
        <xdr:cNvSpPr/>
      </xdr:nvSpPr>
      <xdr:spPr>
        <a:xfrm rot="20052243">
          <a:off x="2476500" y="3133726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INSITU</a:t>
          </a:r>
        </a:p>
      </xdr:txBody>
    </xdr:sp>
    <xdr:clientData/>
  </xdr:oneCellAnchor>
  <xdr:oneCellAnchor>
    <xdr:from>
      <xdr:col>4</xdr:col>
      <xdr:colOff>581025</xdr:colOff>
      <xdr:row>54</xdr:row>
      <xdr:rowOff>0</xdr:rowOff>
    </xdr:from>
    <xdr:ext cx="2266019" cy="621176"/>
    <xdr:sp macro="" textlink="">
      <xdr:nvSpPr>
        <xdr:cNvPr id="23" name="Rectangle 22"/>
        <xdr:cNvSpPr/>
      </xdr:nvSpPr>
      <xdr:spPr>
        <a:xfrm rot="20052243">
          <a:off x="2524125" y="10725150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INSITU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142876</xdr:rowOff>
    </xdr:from>
    <xdr:to>
      <xdr:col>12</xdr:col>
      <xdr:colOff>552450</xdr:colOff>
      <xdr:row>33</xdr:row>
      <xdr:rowOff>85726</xdr:rowOff>
    </xdr:to>
    <xdr:sp macro="" textlink="">
      <xdr:nvSpPr>
        <xdr:cNvPr id="2" name="Cube 1"/>
        <xdr:cNvSpPr/>
      </xdr:nvSpPr>
      <xdr:spPr>
        <a:xfrm>
          <a:off x="723900" y="3790951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352425</xdr:colOff>
      <xdr:row>8</xdr:row>
      <xdr:rowOff>0</xdr:rowOff>
    </xdr:from>
    <xdr:to>
      <xdr:col>10</xdr:col>
      <xdr:colOff>190500</xdr:colOff>
      <xdr:row>24</xdr:row>
      <xdr:rowOff>57151</xdr:rowOff>
    </xdr:to>
    <xdr:sp macro="" textlink="">
      <xdr:nvSpPr>
        <xdr:cNvPr id="3" name="Cube 2"/>
        <xdr:cNvSpPr/>
      </xdr:nvSpPr>
      <xdr:spPr>
        <a:xfrm>
          <a:off x="2295525" y="1743075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5</xdr:col>
      <xdr:colOff>438148</xdr:colOff>
      <xdr:row>9</xdr:row>
      <xdr:rowOff>1</xdr:rowOff>
    </xdr:from>
    <xdr:to>
      <xdr:col>9</xdr:col>
      <xdr:colOff>9525</xdr:colOff>
      <xdr:row>11</xdr:row>
      <xdr:rowOff>28577</xdr:rowOff>
    </xdr:to>
    <xdr:sp macro="" textlink="">
      <xdr:nvSpPr>
        <xdr:cNvPr id="4" name="Parallelogram 3"/>
        <xdr:cNvSpPr/>
      </xdr:nvSpPr>
      <xdr:spPr>
        <a:xfrm>
          <a:off x="2990848" y="1933576"/>
          <a:ext cx="2009777" cy="409576"/>
        </a:xfrm>
        <a:prstGeom prst="parallelogram">
          <a:avLst>
            <a:gd name="adj" fmla="val 1027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</xdr:col>
      <xdr:colOff>9525</xdr:colOff>
      <xdr:row>13</xdr:row>
      <xdr:rowOff>152401</xdr:rowOff>
    </xdr:from>
    <xdr:to>
      <xdr:col>3</xdr:col>
      <xdr:colOff>371475</xdr:colOff>
      <xdr:row>15</xdr:row>
      <xdr:rowOff>152401</xdr:rowOff>
    </xdr:to>
    <xdr:sp macro="" textlink="">
      <xdr:nvSpPr>
        <xdr:cNvPr id="5" name="Line Callout 2 4"/>
        <xdr:cNvSpPr/>
      </xdr:nvSpPr>
      <xdr:spPr>
        <a:xfrm>
          <a:off x="123825" y="2847976"/>
          <a:ext cx="1581150" cy="381000"/>
        </a:xfrm>
        <a:prstGeom prst="borderCallout2">
          <a:avLst>
            <a:gd name="adj1" fmla="val 46250"/>
            <a:gd name="adj2" fmla="val 99854"/>
            <a:gd name="adj3" fmla="val 46250"/>
            <a:gd name="adj4" fmla="val 119479"/>
            <a:gd name="adj5" fmla="val -5000"/>
            <a:gd name="adj6" fmla="val 153333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CE  (Plinth face)</a:t>
          </a:r>
        </a:p>
      </xdr:txBody>
    </xdr:sp>
    <xdr:clientData/>
  </xdr:twoCellAnchor>
  <xdr:twoCellAnchor>
    <xdr:from>
      <xdr:col>5</xdr:col>
      <xdr:colOff>495300</xdr:colOff>
      <xdr:row>2</xdr:row>
      <xdr:rowOff>200025</xdr:rowOff>
    </xdr:from>
    <xdr:to>
      <xdr:col>8</xdr:col>
      <xdr:colOff>247650</xdr:colOff>
      <xdr:row>4</xdr:row>
      <xdr:rowOff>152400</xdr:rowOff>
    </xdr:to>
    <xdr:sp macro="" textlink="">
      <xdr:nvSpPr>
        <xdr:cNvPr id="6" name="Line Callout 2 5"/>
        <xdr:cNvSpPr/>
      </xdr:nvSpPr>
      <xdr:spPr>
        <a:xfrm>
          <a:off x="3048000" y="752475"/>
          <a:ext cx="1581150" cy="381000"/>
        </a:xfrm>
        <a:prstGeom prst="borderCallout2">
          <a:avLst>
            <a:gd name="adj1" fmla="val 98750"/>
            <a:gd name="adj2" fmla="val 34191"/>
            <a:gd name="adj3" fmla="val 198750"/>
            <a:gd name="adj4" fmla="val 33936"/>
            <a:gd name="adj5" fmla="val 290000"/>
            <a:gd name="adj6" fmla="val 21405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SC  (Scabble)</a:t>
          </a:r>
        </a:p>
      </xdr:txBody>
    </xdr:sp>
    <xdr:clientData/>
  </xdr:twoCellAnchor>
  <xdr:twoCellAnchor>
    <xdr:from>
      <xdr:col>10</xdr:col>
      <xdr:colOff>581023</xdr:colOff>
      <xdr:row>4</xdr:row>
      <xdr:rowOff>152400</xdr:rowOff>
    </xdr:from>
    <xdr:to>
      <xdr:col>13</xdr:col>
      <xdr:colOff>581024</xdr:colOff>
      <xdr:row>6</xdr:row>
      <xdr:rowOff>152400</xdr:rowOff>
    </xdr:to>
    <xdr:sp macro="" textlink="">
      <xdr:nvSpPr>
        <xdr:cNvPr id="7" name="Line Callout 2 6"/>
        <xdr:cNvSpPr/>
      </xdr:nvSpPr>
      <xdr:spPr>
        <a:xfrm>
          <a:off x="6181723" y="1133475"/>
          <a:ext cx="1828801" cy="381000"/>
        </a:xfrm>
        <a:prstGeom prst="borderCallout2">
          <a:avLst>
            <a:gd name="adj1" fmla="val 78750"/>
            <a:gd name="adj2" fmla="val -146"/>
            <a:gd name="adj3" fmla="val 81250"/>
            <a:gd name="adj4" fmla="val -38354"/>
            <a:gd name="adj5" fmla="val 192500"/>
            <a:gd name="adj6" fmla="val -39439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COL  (Plinth Level)</a:t>
          </a:r>
        </a:p>
      </xdr:txBody>
    </xdr:sp>
    <xdr:clientData/>
  </xdr:twoCellAnchor>
  <xdr:twoCellAnchor>
    <xdr:from>
      <xdr:col>2</xdr:col>
      <xdr:colOff>19050</xdr:colOff>
      <xdr:row>58</xdr:row>
      <xdr:rowOff>28576</xdr:rowOff>
    </xdr:from>
    <xdr:to>
      <xdr:col>12</xdr:col>
      <xdr:colOff>571500</xdr:colOff>
      <xdr:row>72</xdr:row>
      <xdr:rowOff>161926</xdr:rowOff>
    </xdr:to>
    <xdr:sp macro="" textlink="">
      <xdr:nvSpPr>
        <xdr:cNvPr id="8" name="Cube 7"/>
        <xdr:cNvSpPr/>
      </xdr:nvSpPr>
      <xdr:spPr>
        <a:xfrm>
          <a:off x="742950" y="11325226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371475</xdr:colOff>
      <xdr:row>47</xdr:row>
      <xdr:rowOff>76200</xdr:rowOff>
    </xdr:from>
    <xdr:to>
      <xdr:col>10</xdr:col>
      <xdr:colOff>209550</xdr:colOff>
      <xdr:row>63</xdr:row>
      <xdr:rowOff>133351</xdr:rowOff>
    </xdr:to>
    <xdr:sp macro="" textlink="">
      <xdr:nvSpPr>
        <xdr:cNvPr id="9" name="Cube 8"/>
        <xdr:cNvSpPr/>
      </xdr:nvSpPr>
      <xdr:spPr>
        <a:xfrm>
          <a:off x="2314575" y="9277350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104775</xdr:colOff>
      <xdr:row>47</xdr:row>
      <xdr:rowOff>0</xdr:rowOff>
    </xdr:from>
    <xdr:to>
      <xdr:col>6</xdr:col>
      <xdr:colOff>161925</xdr:colOff>
      <xdr:row>50</xdr:row>
      <xdr:rowOff>28576</xdr:rowOff>
    </xdr:to>
    <xdr:sp macro="" textlink="">
      <xdr:nvSpPr>
        <xdr:cNvPr id="10" name="Flowchart: Magnetic Disk 9"/>
        <xdr:cNvSpPr/>
      </xdr:nvSpPr>
      <xdr:spPr>
        <a:xfrm>
          <a:off x="3267075" y="920115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457200</xdr:colOff>
      <xdr:row>45</xdr:row>
      <xdr:rowOff>57150</xdr:rowOff>
    </xdr:from>
    <xdr:to>
      <xdr:col>6</xdr:col>
      <xdr:colOff>514350</xdr:colOff>
      <xdr:row>48</xdr:row>
      <xdr:rowOff>85726</xdr:rowOff>
    </xdr:to>
    <xdr:sp macro="" textlink="">
      <xdr:nvSpPr>
        <xdr:cNvPr id="11" name="Flowchart: Magnetic Disk 10"/>
        <xdr:cNvSpPr/>
      </xdr:nvSpPr>
      <xdr:spPr>
        <a:xfrm>
          <a:off x="3619500" y="887730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95250</xdr:colOff>
      <xdr:row>46</xdr:row>
      <xdr:rowOff>171450</xdr:rowOff>
    </xdr:from>
    <xdr:to>
      <xdr:col>8</xdr:col>
      <xdr:colOff>152400</xdr:colOff>
      <xdr:row>50</xdr:row>
      <xdr:rowOff>9526</xdr:rowOff>
    </xdr:to>
    <xdr:sp macro="" textlink="">
      <xdr:nvSpPr>
        <xdr:cNvPr id="12" name="Flowchart: Magnetic Disk 11"/>
        <xdr:cNvSpPr/>
      </xdr:nvSpPr>
      <xdr:spPr>
        <a:xfrm>
          <a:off x="4476750" y="918210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466725</xdr:colOff>
      <xdr:row>45</xdr:row>
      <xdr:rowOff>47625</xdr:rowOff>
    </xdr:from>
    <xdr:to>
      <xdr:col>8</xdr:col>
      <xdr:colOff>523875</xdr:colOff>
      <xdr:row>48</xdr:row>
      <xdr:rowOff>76201</xdr:rowOff>
    </xdr:to>
    <xdr:sp macro="" textlink="">
      <xdr:nvSpPr>
        <xdr:cNvPr id="13" name="Flowchart: Magnetic Disk 12"/>
        <xdr:cNvSpPr/>
      </xdr:nvSpPr>
      <xdr:spPr>
        <a:xfrm>
          <a:off x="4848225" y="8867775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11</xdr:col>
      <xdr:colOff>9524</xdr:colOff>
      <xdr:row>44</xdr:row>
      <xdr:rowOff>152400</xdr:rowOff>
    </xdr:from>
    <xdr:to>
      <xdr:col>14</xdr:col>
      <xdr:colOff>0</xdr:colOff>
      <xdr:row>46</xdr:row>
      <xdr:rowOff>152400</xdr:rowOff>
    </xdr:to>
    <xdr:sp macro="" textlink="">
      <xdr:nvSpPr>
        <xdr:cNvPr id="15" name="Line Callout 2 14"/>
        <xdr:cNvSpPr/>
      </xdr:nvSpPr>
      <xdr:spPr>
        <a:xfrm>
          <a:off x="6219824" y="8782050"/>
          <a:ext cx="1819276" cy="381000"/>
        </a:xfrm>
        <a:prstGeom prst="borderCallout2">
          <a:avLst>
            <a:gd name="adj1" fmla="val 61250"/>
            <a:gd name="adj2" fmla="val 901"/>
            <a:gd name="adj3" fmla="val 61250"/>
            <a:gd name="adj4" fmla="val -36783"/>
            <a:gd name="adj5" fmla="val 165000"/>
            <a:gd name="adj6" fmla="val -4362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COL  (Plinth Level)</a:t>
          </a:r>
        </a:p>
      </xdr:txBody>
    </xdr:sp>
    <xdr:clientData/>
  </xdr:twoCellAnchor>
  <xdr:twoCellAnchor>
    <xdr:from>
      <xdr:col>3</xdr:col>
      <xdr:colOff>9525</xdr:colOff>
      <xdr:row>43</xdr:row>
      <xdr:rowOff>152400</xdr:rowOff>
    </xdr:from>
    <xdr:to>
      <xdr:col>5</xdr:col>
      <xdr:colOff>371475</xdr:colOff>
      <xdr:row>45</xdr:row>
      <xdr:rowOff>152400</xdr:rowOff>
    </xdr:to>
    <xdr:sp macro="" textlink="">
      <xdr:nvSpPr>
        <xdr:cNvPr id="16" name="Line Callout 2 15"/>
        <xdr:cNvSpPr/>
      </xdr:nvSpPr>
      <xdr:spPr>
        <a:xfrm>
          <a:off x="1343025" y="8591550"/>
          <a:ext cx="1581150" cy="381000"/>
        </a:xfrm>
        <a:prstGeom prst="borderCallout2">
          <a:avLst>
            <a:gd name="adj1" fmla="val 11250"/>
            <a:gd name="adj2" fmla="val 99855"/>
            <a:gd name="adj3" fmla="val 11250"/>
            <a:gd name="adj4" fmla="val 130321"/>
            <a:gd name="adj5" fmla="val 75000"/>
            <a:gd name="adj6" fmla="val 145501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BO  (Bolt)</a:t>
          </a:r>
        </a:p>
      </xdr:txBody>
    </xdr:sp>
    <xdr:clientData/>
  </xdr:twoCellAnchor>
  <xdr:twoCellAnchor>
    <xdr:from>
      <xdr:col>10</xdr:col>
      <xdr:colOff>66674</xdr:colOff>
      <xdr:row>40</xdr:row>
      <xdr:rowOff>180975</xdr:rowOff>
    </xdr:from>
    <xdr:to>
      <xdr:col>13</xdr:col>
      <xdr:colOff>57150</xdr:colOff>
      <xdr:row>42</xdr:row>
      <xdr:rowOff>171450</xdr:rowOff>
    </xdr:to>
    <xdr:sp macro="" textlink="">
      <xdr:nvSpPr>
        <xdr:cNvPr id="17" name="Line Callout 2 16"/>
        <xdr:cNvSpPr/>
      </xdr:nvSpPr>
      <xdr:spPr>
        <a:xfrm>
          <a:off x="5667374" y="8001000"/>
          <a:ext cx="1819276" cy="419100"/>
        </a:xfrm>
        <a:prstGeom prst="borderCallout2">
          <a:avLst>
            <a:gd name="adj1" fmla="val 101250"/>
            <a:gd name="adj2" fmla="val 12943"/>
            <a:gd name="adj3" fmla="val 156250"/>
            <a:gd name="adj4" fmla="val 12431"/>
            <a:gd name="adj5" fmla="val 208636"/>
            <a:gd name="adj6" fmla="val -4362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BTL  (Bolt Level)</a:t>
          </a:r>
        </a:p>
      </xdr:txBody>
    </xdr:sp>
    <xdr:clientData/>
  </xdr:twoCellAnchor>
  <xdr:oneCellAnchor>
    <xdr:from>
      <xdr:col>4</xdr:col>
      <xdr:colOff>568242</xdr:colOff>
      <xdr:row>16</xdr:row>
      <xdr:rowOff>62052</xdr:rowOff>
    </xdr:from>
    <xdr:ext cx="2266019" cy="621176"/>
    <xdr:sp macro="" textlink="">
      <xdr:nvSpPr>
        <xdr:cNvPr id="18" name="Rectangle 17"/>
        <xdr:cNvSpPr/>
      </xdr:nvSpPr>
      <xdr:spPr>
        <a:xfrm rot="20052243">
          <a:off x="2511342" y="3329127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PRECAST</a:t>
          </a:r>
        </a:p>
      </xdr:txBody>
    </xdr:sp>
    <xdr:clientData/>
  </xdr:oneCellAnchor>
  <xdr:oneCellAnchor>
    <xdr:from>
      <xdr:col>5</xdr:col>
      <xdr:colOff>15791</xdr:colOff>
      <xdr:row>55</xdr:row>
      <xdr:rowOff>166828</xdr:rowOff>
    </xdr:from>
    <xdr:ext cx="2266019" cy="621176"/>
    <xdr:sp macro="" textlink="">
      <xdr:nvSpPr>
        <xdr:cNvPr id="19" name="Rectangle 18"/>
        <xdr:cNvSpPr/>
      </xdr:nvSpPr>
      <xdr:spPr>
        <a:xfrm rot="20052243">
          <a:off x="2568491" y="10891978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PRECAST</a:t>
          </a:r>
        </a:p>
      </xdr:txBody>
    </xdr:sp>
    <xdr:clientData/>
  </xdr:oneCellAnchor>
  <xdr:twoCellAnchor>
    <xdr:from>
      <xdr:col>6</xdr:col>
      <xdr:colOff>314325</xdr:colOff>
      <xdr:row>41</xdr:row>
      <xdr:rowOff>9524</xdr:rowOff>
    </xdr:from>
    <xdr:to>
      <xdr:col>9</xdr:col>
      <xdr:colOff>66675</xdr:colOff>
      <xdr:row>42</xdr:row>
      <xdr:rowOff>152399</xdr:rowOff>
    </xdr:to>
    <xdr:sp macro="" textlink="">
      <xdr:nvSpPr>
        <xdr:cNvPr id="21" name="Line Callout 2 20"/>
        <xdr:cNvSpPr/>
      </xdr:nvSpPr>
      <xdr:spPr>
        <a:xfrm>
          <a:off x="3463528" y="8260555"/>
          <a:ext cx="1574006" cy="381000"/>
        </a:xfrm>
        <a:prstGeom prst="borderCallout2">
          <a:avLst>
            <a:gd name="adj1" fmla="val 103750"/>
            <a:gd name="adj2" fmla="val 42023"/>
            <a:gd name="adj3" fmla="val 287500"/>
            <a:gd name="adj4" fmla="val 41389"/>
            <a:gd name="adj5" fmla="val 364688"/>
            <a:gd name="adj6" fmla="val 21943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SC  (Scabble)</a:t>
          </a:r>
        </a:p>
      </xdr:txBody>
    </xdr:sp>
    <xdr:clientData/>
  </xdr:twoCellAnchor>
  <xdr:twoCellAnchor>
    <xdr:from>
      <xdr:col>1</xdr:col>
      <xdr:colOff>19050</xdr:colOff>
      <xdr:row>53</xdr:row>
      <xdr:rowOff>0</xdr:rowOff>
    </xdr:from>
    <xdr:to>
      <xdr:col>3</xdr:col>
      <xdr:colOff>381000</xdr:colOff>
      <xdr:row>55</xdr:row>
      <xdr:rowOff>0</xdr:rowOff>
    </xdr:to>
    <xdr:sp macro="" textlink="">
      <xdr:nvSpPr>
        <xdr:cNvPr id="22" name="Line Callout 2 21"/>
        <xdr:cNvSpPr/>
      </xdr:nvSpPr>
      <xdr:spPr>
        <a:xfrm>
          <a:off x="133350" y="10582275"/>
          <a:ext cx="1581150" cy="381000"/>
        </a:xfrm>
        <a:prstGeom prst="borderCallout2">
          <a:avLst>
            <a:gd name="adj1" fmla="val 46250"/>
            <a:gd name="adj2" fmla="val 99854"/>
            <a:gd name="adj3" fmla="val 46250"/>
            <a:gd name="adj4" fmla="val 119479"/>
            <a:gd name="adj5" fmla="val -5000"/>
            <a:gd name="adj6" fmla="val 153333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CE  (Plinth face)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142876</xdr:rowOff>
    </xdr:from>
    <xdr:to>
      <xdr:col>12</xdr:col>
      <xdr:colOff>552450</xdr:colOff>
      <xdr:row>33</xdr:row>
      <xdr:rowOff>85726</xdr:rowOff>
    </xdr:to>
    <xdr:sp macro="" textlink="">
      <xdr:nvSpPr>
        <xdr:cNvPr id="2" name="Cube 1"/>
        <xdr:cNvSpPr/>
      </xdr:nvSpPr>
      <xdr:spPr>
        <a:xfrm>
          <a:off x="1219200" y="3914776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352425</xdr:colOff>
      <xdr:row>8</xdr:row>
      <xdr:rowOff>0</xdr:rowOff>
    </xdr:from>
    <xdr:to>
      <xdr:col>10</xdr:col>
      <xdr:colOff>190500</xdr:colOff>
      <xdr:row>24</xdr:row>
      <xdr:rowOff>57151</xdr:rowOff>
    </xdr:to>
    <xdr:sp macro="" textlink="">
      <xdr:nvSpPr>
        <xdr:cNvPr id="3" name="Cube 2"/>
        <xdr:cNvSpPr/>
      </xdr:nvSpPr>
      <xdr:spPr>
        <a:xfrm>
          <a:off x="2790825" y="1866900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5</xdr:col>
      <xdr:colOff>438148</xdr:colOff>
      <xdr:row>9</xdr:row>
      <xdr:rowOff>1</xdr:rowOff>
    </xdr:from>
    <xdr:to>
      <xdr:col>9</xdr:col>
      <xdr:colOff>9525</xdr:colOff>
      <xdr:row>11</xdr:row>
      <xdr:rowOff>28577</xdr:rowOff>
    </xdr:to>
    <xdr:sp macro="" textlink="">
      <xdr:nvSpPr>
        <xdr:cNvPr id="4" name="Parallelogram 3"/>
        <xdr:cNvSpPr/>
      </xdr:nvSpPr>
      <xdr:spPr>
        <a:xfrm>
          <a:off x="3486148" y="2057401"/>
          <a:ext cx="2009777" cy="409576"/>
        </a:xfrm>
        <a:prstGeom prst="parallelogram">
          <a:avLst>
            <a:gd name="adj" fmla="val 1027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</xdr:col>
      <xdr:colOff>9525</xdr:colOff>
      <xdr:row>13</xdr:row>
      <xdr:rowOff>152401</xdr:rowOff>
    </xdr:from>
    <xdr:to>
      <xdr:col>3</xdr:col>
      <xdr:colOff>371475</xdr:colOff>
      <xdr:row>15</xdr:row>
      <xdr:rowOff>152401</xdr:rowOff>
    </xdr:to>
    <xdr:sp macro="" textlink="">
      <xdr:nvSpPr>
        <xdr:cNvPr id="5" name="Line Callout 2 4"/>
        <xdr:cNvSpPr/>
      </xdr:nvSpPr>
      <xdr:spPr>
        <a:xfrm>
          <a:off x="123825" y="2971801"/>
          <a:ext cx="1581150" cy="381000"/>
        </a:xfrm>
        <a:prstGeom prst="borderCallout2">
          <a:avLst>
            <a:gd name="adj1" fmla="val 46250"/>
            <a:gd name="adj2" fmla="val 99854"/>
            <a:gd name="adj3" fmla="val 46250"/>
            <a:gd name="adj4" fmla="val 119479"/>
            <a:gd name="adj5" fmla="val -5000"/>
            <a:gd name="adj6" fmla="val 153333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CE  (Plinth face)</a:t>
          </a:r>
        </a:p>
      </xdr:txBody>
    </xdr:sp>
    <xdr:clientData/>
  </xdr:twoCellAnchor>
  <xdr:twoCellAnchor>
    <xdr:from>
      <xdr:col>5</xdr:col>
      <xdr:colOff>495300</xdr:colOff>
      <xdr:row>2</xdr:row>
      <xdr:rowOff>200025</xdr:rowOff>
    </xdr:from>
    <xdr:to>
      <xdr:col>8</xdr:col>
      <xdr:colOff>247650</xdr:colOff>
      <xdr:row>4</xdr:row>
      <xdr:rowOff>152400</xdr:rowOff>
    </xdr:to>
    <xdr:sp macro="" textlink="">
      <xdr:nvSpPr>
        <xdr:cNvPr id="6" name="Line Callout 2 5"/>
        <xdr:cNvSpPr/>
      </xdr:nvSpPr>
      <xdr:spPr>
        <a:xfrm>
          <a:off x="3048000" y="752475"/>
          <a:ext cx="1581150" cy="381000"/>
        </a:xfrm>
        <a:prstGeom prst="borderCallout2">
          <a:avLst>
            <a:gd name="adj1" fmla="val 98750"/>
            <a:gd name="adj2" fmla="val 34191"/>
            <a:gd name="adj3" fmla="val 198750"/>
            <a:gd name="adj4" fmla="val 33936"/>
            <a:gd name="adj5" fmla="val 290000"/>
            <a:gd name="adj6" fmla="val 21405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SC  (Scabble)</a:t>
          </a:r>
        </a:p>
      </xdr:txBody>
    </xdr:sp>
    <xdr:clientData/>
  </xdr:twoCellAnchor>
  <xdr:twoCellAnchor>
    <xdr:from>
      <xdr:col>10</xdr:col>
      <xdr:colOff>581023</xdr:colOff>
      <xdr:row>4</xdr:row>
      <xdr:rowOff>152400</xdr:rowOff>
    </xdr:from>
    <xdr:to>
      <xdr:col>13</xdr:col>
      <xdr:colOff>581024</xdr:colOff>
      <xdr:row>6</xdr:row>
      <xdr:rowOff>152400</xdr:rowOff>
    </xdr:to>
    <xdr:sp macro="" textlink="">
      <xdr:nvSpPr>
        <xdr:cNvPr id="8" name="Line Callout 2 7"/>
        <xdr:cNvSpPr/>
      </xdr:nvSpPr>
      <xdr:spPr>
        <a:xfrm>
          <a:off x="6181723" y="1257300"/>
          <a:ext cx="1828801" cy="381000"/>
        </a:xfrm>
        <a:prstGeom prst="borderCallout2">
          <a:avLst>
            <a:gd name="adj1" fmla="val 78750"/>
            <a:gd name="adj2" fmla="val -146"/>
            <a:gd name="adj3" fmla="val 81250"/>
            <a:gd name="adj4" fmla="val -38354"/>
            <a:gd name="adj5" fmla="val 192500"/>
            <a:gd name="adj6" fmla="val -39439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COL  (Plinth Level)</a:t>
          </a:r>
        </a:p>
      </xdr:txBody>
    </xdr:sp>
    <xdr:clientData/>
  </xdr:twoCellAnchor>
  <xdr:twoCellAnchor>
    <xdr:from>
      <xdr:col>2</xdr:col>
      <xdr:colOff>19050</xdr:colOff>
      <xdr:row>57</xdr:row>
      <xdr:rowOff>28576</xdr:rowOff>
    </xdr:from>
    <xdr:to>
      <xdr:col>12</xdr:col>
      <xdr:colOff>571500</xdr:colOff>
      <xdr:row>71</xdr:row>
      <xdr:rowOff>161926</xdr:rowOff>
    </xdr:to>
    <xdr:sp macro="" textlink="">
      <xdr:nvSpPr>
        <xdr:cNvPr id="10" name="Cube 9"/>
        <xdr:cNvSpPr/>
      </xdr:nvSpPr>
      <xdr:spPr>
        <a:xfrm>
          <a:off x="1238250" y="11191876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371475</xdr:colOff>
      <xdr:row>46</xdr:row>
      <xdr:rowOff>76200</xdr:rowOff>
    </xdr:from>
    <xdr:to>
      <xdr:col>10</xdr:col>
      <xdr:colOff>209550</xdr:colOff>
      <xdr:row>62</xdr:row>
      <xdr:rowOff>133351</xdr:rowOff>
    </xdr:to>
    <xdr:sp macro="" textlink="">
      <xdr:nvSpPr>
        <xdr:cNvPr id="11" name="Cube 10"/>
        <xdr:cNvSpPr/>
      </xdr:nvSpPr>
      <xdr:spPr>
        <a:xfrm>
          <a:off x="2809875" y="9144000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104775</xdr:colOff>
      <xdr:row>46</xdr:row>
      <xdr:rowOff>0</xdr:rowOff>
    </xdr:from>
    <xdr:to>
      <xdr:col>6</xdr:col>
      <xdr:colOff>161925</xdr:colOff>
      <xdr:row>49</xdr:row>
      <xdr:rowOff>28576</xdr:rowOff>
    </xdr:to>
    <xdr:sp macro="" textlink="">
      <xdr:nvSpPr>
        <xdr:cNvPr id="12" name="Flowchart: Magnetic Disk 11"/>
        <xdr:cNvSpPr/>
      </xdr:nvSpPr>
      <xdr:spPr>
        <a:xfrm>
          <a:off x="3762375" y="906780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457200</xdr:colOff>
      <xdr:row>44</xdr:row>
      <xdr:rowOff>57150</xdr:rowOff>
    </xdr:from>
    <xdr:to>
      <xdr:col>6</xdr:col>
      <xdr:colOff>514350</xdr:colOff>
      <xdr:row>47</xdr:row>
      <xdr:rowOff>85726</xdr:rowOff>
    </xdr:to>
    <xdr:sp macro="" textlink="">
      <xdr:nvSpPr>
        <xdr:cNvPr id="13" name="Flowchart: Magnetic Disk 12"/>
        <xdr:cNvSpPr/>
      </xdr:nvSpPr>
      <xdr:spPr>
        <a:xfrm>
          <a:off x="4114800" y="874395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95250</xdr:colOff>
      <xdr:row>45</xdr:row>
      <xdr:rowOff>171450</xdr:rowOff>
    </xdr:from>
    <xdr:to>
      <xdr:col>8</xdr:col>
      <xdr:colOff>152400</xdr:colOff>
      <xdr:row>49</xdr:row>
      <xdr:rowOff>9526</xdr:rowOff>
    </xdr:to>
    <xdr:sp macro="" textlink="">
      <xdr:nvSpPr>
        <xdr:cNvPr id="14" name="Flowchart: Magnetic Disk 13"/>
        <xdr:cNvSpPr/>
      </xdr:nvSpPr>
      <xdr:spPr>
        <a:xfrm>
          <a:off x="4972050" y="904875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466725</xdr:colOff>
      <xdr:row>44</xdr:row>
      <xdr:rowOff>47625</xdr:rowOff>
    </xdr:from>
    <xdr:to>
      <xdr:col>8</xdr:col>
      <xdr:colOff>523875</xdr:colOff>
      <xdr:row>47</xdr:row>
      <xdr:rowOff>76201</xdr:rowOff>
    </xdr:to>
    <xdr:sp macro="" textlink="">
      <xdr:nvSpPr>
        <xdr:cNvPr id="15" name="Flowchart: Magnetic Disk 14"/>
        <xdr:cNvSpPr/>
      </xdr:nvSpPr>
      <xdr:spPr>
        <a:xfrm>
          <a:off x="5343525" y="8734425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</xdr:col>
      <xdr:colOff>19050</xdr:colOff>
      <xdr:row>48</xdr:row>
      <xdr:rowOff>161926</xdr:rowOff>
    </xdr:from>
    <xdr:to>
      <xdr:col>3</xdr:col>
      <xdr:colOff>304800</xdr:colOff>
      <xdr:row>50</xdr:row>
      <xdr:rowOff>161926</xdr:rowOff>
    </xdr:to>
    <xdr:sp macro="" textlink="">
      <xdr:nvSpPr>
        <xdr:cNvPr id="16" name="Line Callout 2 15"/>
        <xdr:cNvSpPr/>
      </xdr:nvSpPr>
      <xdr:spPr>
        <a:xfrm>
          <a:off x="133350" y="9610726"/>
          <a:ext cx="1504950" cy="381000"/>
        </a:xfrm>
        <a:prstGeom prst="borderCallout2">
          <a:avLst>
            <a:gd name="adj1" fmla="val 1250"/>
            <a:gd name="adj2" fmla="val 100456"/>
            <a:gd name="adj3" fmla="val 3750"/>
            <a:gd name="adj4" fmla="val 127309"/>
            <a:gd name="adj5" fmla="val 80000"/>
            <a:gd name="adj6" fmla="val 144960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PC  (Plinth Cnr)</a:t>
          </a:r>
        </a:p>
      </xdr:txBody>
    </xdr:sp>
    <xdr:clientData/>
  </xdr:twoCellAnchor>
  <xdr:twoCellAnchor>
    <xdr:from>
      <xdr:col>11</xdr:col>
      <xdr:colOff>9524</xdr:colOff>
      <xdr:row>43</xdr:row>
      <xdr:rowOff>152400</xdr:rowOff>
    </xdr:from>
    <xdr:to>
      <xdr:col>14</xdr:col>
      <xdr:colOff>0</xdr:colOff>
      <xdr:row>45</xdr:row>
      <xdr:rowOff>152400</xdr:rowOff>
    </xdr:to>
    <xdr:sp macro="" textlink="">
      <xdr:nvSpPr>
        <xdr:cNvPr id="18" name="Line Callout 2 17"/>
        <xdr:cNvSpPr/>
      </xdr:nvSpPr>
      <xdr:spPr>
        <a:xfrm>
          <a:off x="6219824" y="8648700"/>
          <a:ext cx="1819276" cy="381000"/>
        </a:xfrm>
        <a:prstGeom prst="borderCallout2">
          <a:avLst>
            <a:gd name="adj1" fmla="val 61250"/>
            <a:gd name="adj2" fmla="val 901"/>
            <a:gd name="adj3" fmla="val 61250"/>
            <a:gd name="adj4" fmla="val -36783"/>
            <a:gd name="adj5" fmla="val 165000"/>
            <a:gd name="adj6" fmla="val -4362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COL  (Plinth Level)</a:t>
          </a:r>
        </a:p>
      </xdr:txBody>
    </xdr:sp>
    <xdr:clientData/>
  </xdr:twoCellAnchor>
  <xdr:twoCellAnchor>
    <xdr:from>
      <xdr:col>3</xdr:col>
      <xdr:colOff>9525</xdr:colOff>
      <xdr:row>42</xdr:row>
      <xdr:rowOff>152400</xdr:rowOff>
    </xdr:from>
    <xdr:to>
      <xdr:col>5</xdr:col>
      <xdr:colOff>371475</xdr:colOff>
      <xdr:row>44</xdr:row>
      <xdr:rowOff>152400</xdr:rowOff>
    </xdr:to>
    <xdr:sp macro="" textlink="">
      <xdr:nvSpPr>
        <xdr:cNvPr id="19" name="Line Callout 2 18"/>
        <xdr:cNvSpPr/>
      </xdr:nvSpPr>
      <xdr:spPr>
        <a:xfrm>
          <a:off x="1343025" y="8334375"/>
          <a:ext cx="1581150" cy="428625"/>
        </a:xfrm>
        <a:prstGeom prst="borderCallout2">
          <a:avLst>
            <a:gd name="adj1" fmla="val 11250"/>
            <a:gd name="adj2" fmla="val 99855"/>
            <a:gd name="adj3" fmla="val 11250"/>
            <a:gd name="adj4" fmla="val 130321"/>
            <a:gd name="adj5" fmla="val 75000"/>
            <a:gd name="adj6" fmla="val 145501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BO  (Bolt)</a:t>
          </a:r>
        </a:p>
      </xdr:txBody>
    </xdr:sp>
    <xdr:clientData/>
  </xdr:twoCellAnchor>
  <xdr:twoCellAnchor>
    <xdr:from>
      <xdr:col>8</xdr:col>
      <xdr:colOff>38099</xdr:colOff>
      <xdr:row>39</xdr:row>
      <xdr:rowOff>180975</xdr:rowOff>
    </xdr:from>
    <xdr:to>
      <xdr:col>11</xdr:col>
      <xdr:colOff>28575</xdr:colOff>
      <xdr:row>41</xdr:row>
      <xdr:rowOff>171450</xdr:rowOff>
    </xdr:to>
    <xdr:sp macro="" textlink="">
      <xdr:nvSpPr>
        <xdr:cNvPr id="17" name="Line Callout 2 16"/>
        <xdr:cNvSpPr/>
      </xdr:nvSpPr>
      <xdr:spPr>
        <a:xfrm>
          <a:off x="4419599" y="7620000"/>
          <a:ext cx="1819276" cy="419100"/>
        </a:xfrm>
        <a:prstGeom prst="borderCallout2">
          <a:avLst>
            <a:gd name="adj1" fmla="val 101250"/>
            <a:gd name="adj2" fmla="val 12943"/>
            <a:gd name="adj3" fmla="val 156250"/>
            <a:gd name="adj4" fmla="val 12431"/>
            <a:gd name="adj5" fmla="val 208636"/>
            <a:gd name="adj6" fmla="val 24960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BTL  (Bolt Level)</a:t>
          </a:r>
        </a:p>
      </xdr:txBody>
    </xdr:sp>
    <xdr:clientData/>
  </xdr:twoCellAnchor>
  <xdr:oneCellAnchor>
    <xdr:from>
      <xdr:col>4</xdr:col>
      <xdr:colOff>568242</xdr:colOff>
      <xdr:row>16</xdr:row>
      <xdr:rowOff>62052</xdr:rowOff>
    </xdr:from>
    <xdr:ext cx="2266019" cy="621176"/>
    <xdr:sp macro="" textlink="">
      <xdr:nvSpPr>
        <xdr:cNvPr id="20" name="Rectangle 19"/>
        <xdr:cNvSpPr/>
      </xdr:nvSpPr>
      <xdr:spPr>
        <a:xfrm rot="20052243">
          <a:off x="2511342" y="3329127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PRECAST</a:t>
          </a:r>
        </a:p>
      </xdr:txBody>
    </xdr:sp>
    <xdr:clientData/>
  </xdr:oneCellAnchor>
  <xdr:oneCellAnchor>
    <xdr:from>
      <xdr:col>5</xdr:col>
      <xdr:colOff>15791</xdr:colOff>
      <xdr:row>54</xdr:row>
      <xdr:rowOff>166828</xdr:rowOff>
    </xdr:from>
    <xdr:ext cx="2266019" cy="621176"/>
    <xdr:sp macro="" textlink="">
      <xdr:nvSpPr>
        <xdr:cNvPr id="21" name="Rectangle 20"/>
        <xdr:cNvSpPr/>
      </xdr:nvSpPr>
      <xdr:spPr>
        <a:xfrm rot="20052243">
          <a:off x="2568491" y="10891978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PRECAST</a:t>
          </a:r>
        </a:p>
      </xdr:txBody>
    </xdr:sp>
    <xdr:clientData/>
  </xdr:oneCellAnchor>
  <xdr:twoCellAnchor>
    <xdr:from>
      <xdr:col>11</xdr:col>
      <xdr:colOff>114300</xdr:colOff>
      <xdr:row>51</xdr:row>
      <xdr:rowOff>152400</xdr:rowOff>
    </xdr:from>
    <xdr:to>
      <xdr:col>14</xdr:col>
      <xdr:colOff>9525</xdr:colOff>
      <xdr:row>53</xdr:row>
      <xdr:rowOff>152400</xdr:rowOff>
    </xdr:to>
    <xdr:sp macro="" textlink="">
      <xdr:nvSpPr>
        <xdr:cNvPr id="22" name="Line Callout 2 21"/>
        <xdr:cNvSpPr/>
      </xdr:nvSpPr>
      <xdr:spPr>
        <a:xfrm>
          <a:off x="6324600" y="10306050"/>
          <a:ext cx="1724025" cy="381000"/>
        </a:xfrm>
        <a:prstGeom prst="borderCallout2">
          <a:avLst>
            <a:gd name="adj1" fmla="val 101250"/>
            <a:gd name="adj2" fmla="val 81782"/>
            <a:gd name="adj3" fmla="val 201250"/>
            <a:gd name="adj4" fmla="val 82730"/>
            <a:gd name="adj5" fmla="val 265000"/>
            <a:gd name="adj6" fmla="val 6176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TCB  (Top Conc)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Procedures%20&amp;%20Specifications/LCPL%20Survey%20Specifications%20&amp;%20Tolerances/NEW%20TOLERANC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CI1312"/>
  <sheetViews>
    <sheetView tabSelected="1" zoomScale="75" zoomScaleNormal="75" workbookViewId="0">
      <pane ySplit="9" topLeftCell="A10" activePane="bottomLeft" state="frozen"/>
      <selection pane="bottomLeft" activeCell="C25" sqref="C25"/>
    </sheetView>
  </sheetViews>
  <sheetFormatPr defaultColWidth="9.140625" defaultRowHeight="15"/>
  <cols>
    <col min="1" max="1" width="1.42578125" style="4" customWidth="1"/>
    <col min="2" max="2" width="60.42578125" style="32" customWidth="1"/>
    <col min="3" max="3" width="111.7109375" style="32" bestFit="1" customWidth="1"/>
    <col min="4" max="4" width="0.85546875" style="4" customWidth="1"/>
    <col min="5" max="5" width="5.7109375" style="4" customWidth="1"/>
    <col min="6" max="6" width="31.28515625" style="4" customWidth="1"/>
    <col min="7" max="8" width="10.28515625" style="4" customWidth="1"/>
    <col min="9" max="9" width="7.7109375" style="4" customWidth="1"/>
    <col min="10" max="10" width="0.85546875" style="4" customWidth="1"/>
    <col min="11" max="12" width="10.140625" style="4" customWidth="1"/>
    <col min="13" max="13" width="26.7109375" style="4" customWidth="1"/>
    <col min="14" max="15" width="8.7109375" style="4" customWidth="1"/>
    <col min="16" max="16" width="7.7109375" style="4" customWidth="1"/>
    <col min="17" max="17" width="0.85546875" style="4" customWidth="1"/>
    <col min="18" max="20" width="5" style="4" customWidth="1"/>
    <col min="21" max="21" width="5" customWidth="1"/>
    <col min="22" max="22" width="5" style="4" customWidth="1"/>
    <col min="23" max="23" width="25.7109375" style="4" customWidth="1"/>
    <col min="24" max="24" width="4.140625" style="42" customWidth="1"/>
    <col min="25" max="25" width="4.5703125" style="4" customWidth="1"/>
    <col min="26" max="26" width="3.5703125" style="233" customWidth="1"/>
    <col min="27" max="27" width="1.28515625" style="106" customWidth="1"/>
    <col min="28" max="28" width="48.28515625" style="27" bestFit="1" customWidth="1"/>
    <col min="29" max="29" width="7" style="222" bestFit="1" customWidth="1"/>
    <col min="30" max="30" width="18.7109375" style="27" bestFit="1" customWidth="1"/>
    <col min="31" max="31" width="9.140625" style="27" customWidth="1"/>
    <col min="32" max="32" width="9.28515625" style="27" customWidth="1"/>
    <col min="33" max="33" width="9.140625" style="27" customWidth="1"/>
    <col min="34" max="34" width="23.140625" style="32" hidden="1" customWidth="1"/>
    <col min="35" max="42" width="7.5703125" style="4" hidden="1" customWidth="1"/>
    <col min="43" max="43" width="16.85546875" style="4" hidden="1" customWidth="1"/>
    <col min="44" max="44" width="15.28515625" style="4" hidden="1" customWidth="1"/>
    <col min="45" max="46" width="7.5703125" style="4" hidden="1" customWidth="1"/>
    <col min="47" max="47" width="15.28515625" style="4" hidden="1" customWidth="1"/>
    <col min="48" max="48" width="8.42578125" style="4" hidden="1" customWidth="1"/>
    <col min="49" max="49" width="4.5703125" style="4" hidden="1" customWidth="1"/>
    <col min="50" max="50" width="4.42578125" style="4" hidden="1" customWidth="1"/>
    <col min="51" max="51" width="9.140625" style="4" hidden="1" customWidth="1"/>
    <col min="52" max="52" width="21.42578125" style="4" hidden="1" customWidth="1"/>
    <col min="53" max="53" width="15.28515625" style="4" hidden="1" customWidth="1"/>
    <col min="54" max="54" width="10.7109375" style="4" hidden="1" customWidth="1"/>
    <col min="55" max="55" width="23.5703125" style="4" hidden="1" customWidth="1"/>
    <col min="56" max="59" width="9.140625" style="4" hidden="1" customWidth="1"/>
    <col min="60" max="63" width="10.7109375" style="4" hidden="1" customWidth="1"/>
    <col min="64" max="67" width="9.140625" style="4" hidden="1" customWidth="1"/>
    <col min="68" max="68" width="10.5703125" style="4" hidden="1" customWidth="1"/>
    <col min="69" max="69" width="9.42578125" style="4" hidden="1" customWidth="1"/>
    <col min="70" max="70" width="10.5703125" style="4" hidden="1" customWidth="1"/>
    <col min="71" max="75" width="9.42578125" style="4" hidden="1" customWidth="1"/>
    <col min="76" max="83" width="9.28515625" style="4" hidden="1" customWidth="1"/>
    <col min="84" max="85" width="9.5703125" style="4" hidden="1" customWidth="1"/>
    <col min="86" max="86" width="9.140625" style="4" hidden="1" customWidth="1"/>
    <col min="87" max="87" width="12.5703125" style="4" hidden="1" customWidth="1"/>
    <col min="88" max="16384" width="9.140625" style="4"/>
  </cols>
  <sheetData>
    <row r="1" spans="1:87" ht="21">
      <c r="A1" s="43"/>
      <c r="B1" s="95" t="s">
        <v>2</v>
      </c>
      <c r="F1" s="357"/>
      <c r="G1" s="356"/>
      <c r="H1" s="355"/>
      <c r="K1" s="355"/>
      <c r="L1" s="356"/>
      <c r="M1" s="360"/>
      <c r="R1" s="354"/>
      <c r="S1" s="354"/>
      <c r="T1" s="354"/>
      <c r="U1" s="354"/>
      <c r="V1" s="354"/>
      <c r="W1" s="202"/>
      <c r="X1" s="29"/>
      <c r="Y1" s="28"/>
      <c r="AA1" s="105"/>
      <c r="AC1" s="221"/>
      <c r="AD1" s="187"/>
      <c r="AE1" s="187"/>
      <c r="AF1" s="187"/>
      <c r="AH1" s="98" t="s">
        <v>51</v>
      </c>
      <c r="AI1" s="98"/>
      <c r="AJ1" s="98"/>
      <c r="AK1" s="99"/>
      <c r="AL1" s="99"/>
      <c r="AM1" s="99"/>
      <c r="AN1" s="98" t="s">
        <v>51</v>
      </c>
      <c r="AO1" s="99"/>
      <c r="AP1" s="99"/>
      <c r="AQ1" s="99"/>
      <c r="AR1" s="98" t="s">
        <v>51</v>
      </c>
      <c r="AS1" s="99"/>
      <c r="AT1" s="99"/>
      <c r="AU1" s="99"/>
      <c r="AV1" s="99"/>
      <c r="AW1" s="99"/>
      <c r="AX1" s="99"/>
      <c r="AY1" s="99"/>
      <c r="AZ1" s="98" t="s">
        <v>51</v>
      </c>
      <c r="BA1" s="99"/>
      <c r="BB1" s="99"/>
      <c r="BC1" s="99"/>
      <c r="BD1" s="99"/>
      <c r="BE1" s="98" t="s">
        <v>51</v>
      </c>
      <c r="BF1" s="99"/>
      <c r="BG1" s="99"/>
      <c r="BH1" s="99"/>
      <c r="BI1" s="99"/>
      <c r="BJ1" s="98" t="s">
        <v>51</v>
      </c>
      <c r="BK1" s="98"/>
      <c r="BL1" s="99"/>
      <c r="BM1" s="99"/>
      <c r="BN1" s="99"/>
      <c r="BO1" s="98"/>
      <c r="BP1" s="98"/>
      <c r="BQ1" s="98" t="s">
        <v>51</v>
      </c>
      <c r="BR1" s="98"/>
      <c r="BS1" s="98"/>
      <c r="BT1" s="98"/>
      <c r="BU1" s="98"/>
      <c r="BV1" s="98"/>
      <c r="BW1" s="98"/>
      <c r="BX1" s="98"/>
      <c r="BY1" s="98" t="s">
        <v>51</v>
      </c>
      <c r="BZ1" s="98"/>
      <c r="CA1" s="98"/>
      <c r="CB1" s="98"/>
      <c r="CC1" s="98"/>
      <c r="CD1" s="98"/>
      <c r="CE1" s="98"/>
      <c r="CF1" s="98"/>
      <c r="CG1" s="98"/>
      <c r="CH1" s="98" t="s">
        <v>51</v>
      </c>
      <c r="CI1" s="98"/>
    </row>
    <row r="2" spans="1:87" ht="18.75">
      <c r="B2" s="154" t="s">
        <v>96</v>
      </c>
      <c r="C2" s="378"/>
      <c r="N2" s="33"/>
      <c r="O2" s="28"/>
      <c r="R2" s="33"/>
      <c r="S2" s="33"/>
      <c r="T2" s="200"/>
      <c r="W2" s="201"/>
      <c r="X2" s="198"/>
      <c r="Y2" s="34"/>
      <c r="AA2" s="105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CG2" s="2"/>
    </row>
    <row r="3" spans="1:87" ht="18.75">
      <c r="B3" s="364"/>
      <c r="C3" s="348"/>
      <c r="I3" s="35"/>
      <c r="J3" s="36"/>
      <c r="L3" s="37" t="s">
        <v>48</v>
      </c>
      <c r="M3" s="21">
        <f ca="1">TODAY()</f>
        <v>42204</v>
      </c>
      <c r="N3" s="38"/>
      <c r="R3" s="38"/>
      <c r="S3" s="38"/>
      <c r="T3" s="199"/>
      <c r="W3" s="46"/>
      <c r="X3" s="198"/>
      <c r="Y3" s="34"/>
      <c r="Z3" s="234"/>
      <c r="AA3" s="184"/>
      <c r="AB3" s="116" t="s">
        <v>178</v>
      </c>
      <c r="AE3" s="117"/>
      <c r="AH3" s="244" t="s">
        <v>329</v>
      </c>
      <c r="AM3" s="34"/>
      <c r="AN3" s="28"/>
      <c r="AO3" s="28"/>
      <c r="AP3" s="28"/>
      <c r="AQ3" s="28"/>
      <c r="AR3" s="28"/>
      <c r="AS3" s="34"/>
      <c r="AT3" s="28"/>
      <c r="AU3" s="28"/>
      <c r="AV3" s="28"/>
      <c r="AW3" s="28"/>
      <c r="AX3" s="28"/>
      <c r="AY3" s="34"/>
      <c r="AZ3" s="28"/>
      <c r="BA3" s="28"/>
      <c r="BB3" s="28"/>
      <c r="BC3" s="28"/>
      <c r="BD3" s="28"/>
      <c r="BE3" s="34"/>
      <c r="BF3" s="28"/>
      <c r="CF3" s="256"/>
      <c r="CG3" s="59"/>
    </row>
    <row r="4" spans="1:87" ht="18.75">
      <c r="A4" s="36"/>
      <c r="B4" s="153" t="s">
        <v>38</v>
      </c>
      <c r="C4" s="446" t="str">
        <f>AREAS!A26&amp;": "&amp;""&amp;B10&amp;""&amp;B11&amp;" "&amp;AREAS!A29</f>
        <v>PLANT WEST: GAHC-GAHD-MEG-WALLS  C1-BASE INSITU QA</v>
      </c>
      <c r="D4" s="446"/>
      <c r="E4" s="446"/>
      <c r="F4" s="446"/>
      <c r="L4" s="37" t="s">
        <v>47</v>
      </c>
      <c r="M4" s="26" t="str">
        <f>AREAS!F3</f>
        <v>CIV</v>
      </c>
      <c r="N4" s="39"/>
      <c r="O4" s="39"/>
      <c r="P4" s="39"/>
      <c r="R4" s="40"/>
      <c r="S4" s="40"/>
      <c r="T4" s="40"/>
      <c r="V4" s="41"/>
      <c r="W4" s="46"/>
      <c r="X4" s="197"/>
      <c r="Y4" s="43"/>
      <c r="Z4" s="235"/>
      <c r="AA4" s="183"/>
      <c r="AB4" s="44" t="s">
        <v>13</v>
      </c>
      <c r="AD4" s="251" t="s">
        <v>150</v>
      </c>
      <c r="AE4" s="117"/>
      <c r="AH4" s="244" t="s">
        <v>330</v>
      </c>
      <c r="AM4" s="28"/>
      <c r="AN4" s="28"/>
      <c r="AO4" s="28"/>
      <c r="AP4" s="28"/>
      <c r="AQ4" s="34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H4" s="34"/>
      <c r="BI4" s="28"/>
      <c r="BJ4" s="28"/>
      <c r="BK4" s="28"/>
      <c r="CF4" s="239"/>
      <c r="CG4" s="257"/>
      <c r="CH4" s="240"/>
    </row>
    <row r="5" spans="1:87" ht="19.5" thickBot="1">
      <c r="A5" s="36"/>
      <c r="B5" s="435"/>
      <c r="C5" s="435"/>
      <c r="E5" s="343"/>
      <c r="F5" s="343" t="s">
        <v>204</v>
      </c>
      <c r="G5" s="343"/>
      <c r="H5" s="343"/>
      <c r="I5" s="343"/>
      <c r="J5" s="36"/>
      <c r="K5" s="36"/>
      <c r="L5" s="36"/>
      <c r="M5" s="45"/>
      <c r="N5" s="36"/>
      <c r="O5" s="36"/>
      <c r="Q5" s="36"/>
      <c r="W5" s="46"/>
      <c r="X5" s="29"/>
      <c r="Y5" s="34"/>
      <c r="Z5" s="236"/>
      <c r="AA5" s="220"/>
      <c r="AB5" s="106"/>
      <c r="AC5" s="252"/>
      <c r="AD5" s="254" t="s">
        <v>152</v>
      </c>
      <c r="AE5" s="43"/>
      <c r="AH5" s="244">
        <v>141012</v>
      </c>
      <c r="AI5" s="275" t="s">
        <v>333</v>
      </c>
      <c r="AJ5" s="274"/>
      <c r="AK5" s="274"/>
      <c r="AL5" s="274"/>
      <c r="AM5" s="274"/>
      <c r="AN5" s="274"/>
      <c r="AO5" s="274"/>
      <c r="AS5" s="454" t="s">
        <v>44</v>
      </c>
      <c r="AT5" s="455"/>
      <c r="AU5" s="456"/>
      <c r="AV5" s="181" t="s">
        <v>108</v>
      </c>
      <c r="BC5" s="28"/>
      <c r="BD5" s="28"/>
      <c r="BE5" s="28"/>
      <c r="BF5" s="28"/>
      <c r="CD5" s="449" t="s">
        <v>138</v>
      </c>
      <c r="CE5" s="450"/>
      <c r="CF5" s="450"/>
      <c r="CG5" s="450"/>
      <c r="CH5" s="450"/>
      <c r="CI5" s="451"/>
    </row>
    <row r="6" spans="1:87" ht="18.75" customHeight="1">
      <c r="B6" s="189"/>
      <c r="C6" s="188" t="s">
        <v>49</v>
      </c>
      <c r="D6" s="46"/>
      <c r="E6" s="460" t="s">
        <v>12</v>
      </c>
      <c r="F6" s="461"/>
      <c r="G6" s="461"/>
      <c r="H6" s="461"/>
      <c r="I6" s="462"/>
      <c r="K6" s="452" t="s">
        <v>11</v>
      </c>
      <c r="L6" s="453"/>
      <c r="M6" s="453"/>
      <c r="N6" s="185"/>
      <c r="O6" s="248" t="s">
        <v>149</v>
      </c>
      <c r="P6" s="247"/>
      <c r="Q6" s="47"/>
      <c r="R6" s="453" t="s">
        <v>10</v>
      </c>
      <c r="S6" s="453"/>
      <c r="T6" s="453"/>
      <c r="U6" s="453"/>
      <c r="V6" s="453"/>
      <c r="W6" s="185"/>
      <c r="X6" s="468" t="s">
        <v>61</v>
      </c>
      <c r="Y6" s="468"/>
      <c r="Z6" s="237"/>
      <c r="AA6" s="229"/>
      <c r="AB6" s="123" t="s">
        <v>80</v>
      </c>
      <c r="AC6" s="253" t="s">
        <v>151</v>
      </c>
      <c r="AD6" s="246">
        <v>50</v>
      </c>
      <c r="AH6" s="469" t="s">
        <v>33</v>
      </c>
      <c r="AI6" s="470"/>
      <c r="AJ6" s="470"/>
      <c r="AK6" s="470"/>
      <c r="AL6" s="471"/>
      <c r="AM6" s="469" t="s">
        <v>43</v>
      </c>
      <c r="AN6" s="470"/>
      <c r="AO6" s="470"/>
      <c r="AP6" s="470"/>
      <c r="AQ6" s="470"/>
      <c r="AR6" s="471"/>
      <c r="AS6" s="457"/>
      <c r="AT6" s="458"/>
      <c r="AU6" s="459"/>
      <c r="AV6" s="182" t="s">
        <v>107</v>
      </c>
      <c r="AW6" s="48"/>
      <c r="BH6" s="100" t="s">
        <v>136</v>
      </c>
      <c r="BI6" s="101"/>
      <c r="BJ6" s="101"/>
      <c r="BK6" s="102"/>
      <c r="BP6" s="465" t="s">
        <v>137</v>
      </c>
      <c r="BQ6" s="466"/>
      <c r="BR6" s="466"/>
      <c r="BS6" s="467"/>
      <c r="BT6" s="463" t="s">
        <v>131</v>
      </c>
      <c r="BU6" s="464"/>
      <c r="BV6" s="464"/>
      <c r="BW6" s="464"/>
      <c r="BX6" s="464"/>
      <c r="BY6" s="464"/>
      <c r="BZ6" s="464"/>
      <c r="CA6" s="464"/>
      <c r="CB6" s="464"/>
      <c r="CC6" s="464"/>
      <c r="CD6" s="271"/>
      <c r="CE6" s="272"/>
      <c r="CF6" s="447" t="s">
        <v>174</v>
      </c>
      <c r="CG6" s="448"/>
      <c r="CH6" s="272"/>
      <c r="CI6" s="273" t="s">
        <v>173</v>
      </c>
    </row>
    <row r="7" spans="1:87" ht="18.75" customHeight="1">
      <c r="A7" s="5"/>
      <c r="B7" s="96" t="s">
        <v>45</v>
      </c>
      <c r="C7" s="190" t="s">
        <v>50</v>
      </c>
      <c r="D7" s="46"/>
      <c r="E7" s="49"/>
      <c r="F7" s="50"/>
      <c r="G7" s="50"/>
      <c r="H7" s="50"/>
      <c r="I7" s="51"/>
      <c r="J7" s="52"/>
      <c r="K7" s="53"/>
      <c r="L7" s="54"/>
      <c r="M7" s="54"/>
      <c r="N7" s="54"/>
      <c r="O7" s="54"/>
      <c r="P7" s="54"/>
      <c r="Q7" s="20"/>
      <c r="R7" s="436" t="s">
        <v>71</v>
      </c>
      <c r="S7" s="436"/>
      <c r="T7" s="436"/>
      <c r="U7" s="436"/>
      <c r="V7" s="436"/>
      <c r="W7" s="186"/>
      <c r="X7" s="437" t="s">
        <v>64</v>
      </c>
      <c r="Y7" s="437"/>
      <c r="Z7" s="238"/>
      <c r="AA7" s="230"/>
      <c r="AB7" s="106"/>
      <c r="AC7" s="250" t="s">
        <v>144</v>
      </c>
      <c r="AD7" s="241">
        <v>50</v>
      </c>
      <c r="AH7" s="55" t="s">
        <v>22</v>
      </c>
      <c r="AI7" s="438" t="s">
        <v>30</v>
      </c>
      <c r="AJ7" s="439"/>
      <c r="AK7" s="440" t="s">
        <v>31</v>
      </c>
      <c r="AL7" s="438"/>
      <c r="AM7" s="442" t="s">
        <v>40</v>
      </c>
      <c r="AN7" s="443"/>
      <c r="AO7" s="441" t="s">
        <v>41</v>
      </c>
      <c r="AP7" s="442"/>
      <c r="AQ7" s="56" t="s">
        <v>30</v>
      </c>
      <c r="AR7" s="57" t="s">
        <v>31</v>
      </c>
      <c r="AS7" s="444" t="s">
        <v>40</v>
      </c>
      <c r="AT7" s="445"/>
      <c r="AU7" s="58" t="s">
        <v>30</v>
      </c>
      <c r="AV7" s="177" t="s">
        <v>105</v>
      </c>
      <c r="AW7" s="46"/>
      <c r="AY7" s="428" t="s">
        <v>26</v>
      </c>
      <c r="AZ7" s="428"/>
      <c r="BA7" s="428"/>
      <c r="BB7" s="428"/>
      <c r="BC7" s="428"/>
      <c r="BE7" s="428" t="s">
        <v>42</v>
      </c>
      <c r="BF7" s="428"/>
      <c r="BH7" s="429" t="s">
        <v>34</v>
      </c>
      <c r="BI7" s="430"/>
      <c r="BJ7" s="429" t="s">
        <v>37</v>
      </c>
      <c r="BK7" s="430"/>
      <c r="BM7" s="428" t="s">
        <v>111</v>
      </c>
      <c r="BN7" s="428"/>
      <c r="BP7" s="431" t="s">
        <v>34</v>
      </c>
      <c r="BQ7" s="432"/>
      <c r="BR7" s="433" t="s">
        <v>37</v>
      </c>
      <c r="BS7" s="434"/>
      <c r="BT7" s="422" t="s">
        <v>34</v>
      </c>
      <c r="BU7" s="423"/>
      <c r="BV7" s="424" t="s">
        <v>37</v>
      </c>
      <c r="BW7" s="425"/>
      <c r="BX7" s="422" t="s">
        <v>34</v>
      </c>
      <c r="BY7" s="426"/>
      <c r="BZ7" s="423"/>
      <c r="CA7" s="424" t="s">
        <v>37</v>
      </c>
      <c r="CB7" s="427"/>
      <c r="CC7" s="425"/>
      <c r="CD7" s="212" t="s">
        <v>132</v>
      </c>
      <c r="CE7" s="212"/>
      <c r="CF7" s="213" t="s">
        <v>146</v>
      </c>
      <c r="CG7" s="213" t="s">
        <v>147</v>
      </c>
      <c r="CH7" s="213" t="s">
        <v>132</v>
      </c>
      <c r="CI7" s="212" t="s">
        <v>175</v>
      </c>
    </row>
    <row r="8" spans="1:87" ht="15.75">
      <c r="A8" s="5"/>
      <c r="B8" s="96" t="s">
        <v>46</v>
      </c>
      <c r="C8" s="190" t="s">
        <v>116</v>
      </c>
      <c r="D8" s="59"/>
      <c r="E8" s="297" t="s">
        <v>8</v>
      </c>
      <c r="F8" s="298" t="s">
        <v>15</v>
      </c>
      <c r="G8" s="69" t="s">
        <v>3</v>
      </c>
      <c r="H8" s="69" t="s">
        <v>4</v>
      </c>
      <c r="I8" s="299" t="s">
        <v>5</v>
      </c>
      <c r="J8" s="60"/>
      <c r="K8" s="300" t="s">
        <v>7</v>
      </c>
      <c r="L8" s="70" t="s">
        <v>8</v>
      </c>
      <c r="M8" s="301" t="s">
        <v>115</v>
      </c>
      <c r="N8" s="301" t="s">
        <v>3</v>
      </c>
      <c r="O8" s="71" t="s">
        <v>4</v>
      </c>
      <c r="P8" s="302" t="s">
        <v>5</v>
      </c>
      <c r="Q8" s="60"/>
      <c r="R8" s="72" t="s">
        <v>0</v>
      </c>
      <c r="S8" s="71" t="s">
        <v>1</v>
      </c>
      <c r="T8" s="71" t="s">
        <v>112</v>
      </c>
      <c r="U8" s="71" t="s">
        <v>110</v>
      </c>
      <c r="V8" s="71" t="s">
        <v>9</v>
      </c>
      <c r="W8" s="303" t="s">
        <v>29</v>
      </c>
      <c r="X8" s="71" t="s">
        <v>62</v>
      </c>
      <c r="Y8" s="303" t="s">
        <v>63</v>
      </c>
      <c r="Z8" s="304" t="s">
        <v>143</v>
      </c>
      <c r="AA8" s="231"/>
      <c r="AB8" s="124" t="s">
        <v>39</v>
      </c>
      <c r="AC8" s="250" t="s">
        <v>145</v>
      </c>
      <c r="AD8" s="255">
        <f>ATAN(1/AD6)/PI()*180</f>
        <v>1.1457628381751035</v>
      </c>
      <c r="AH8" s="62"/>
      <c r="AI8" s="63" t="s">
        <v>20</v>
      </c>
      <c r="AJ8" s="63" t="s">
        <v>21</v>
      </c>
      <c r="AK8" s="63" t="s">
        <v>20</v>
      </c>
      <c r="AL8" s="63" t="s">
        <v>21</v>
      </c>
      <c r="AM8" s="64" t="s">
        <v>20</v>
      </c>
      <c r="AN8" s="64" t="s">
        <v>21</v>
      </c>
      <c r="AO8" s="64" t="s">
        <v>20</v>
      </c>
      <c r="AP8" s="64" t="s">
        <v>21</v>
      </c>
      <c r="AQ8" s="65" t="s">
        <v>32</v>
      </c>
      <c r="AR8" s="66" t="s">
        <v>32</v>
      </c>
      <c r="AS8" s="67" t="s">
        <v>20</v>
      </c>
      <c r="AT8" s="67" t="s">
        <v>21</v>
      </c>
      <c r="AU8" s="68" t="s">
        <v>32</v>
      </c>
      <c r="AV8" s="178" t="s">
        <v>106</v>
      </c>
      <c r="AW8" s="46"/>
      <c r="AY8" s="69" t="s">
        <v>8</v>
      </c>
      <c r="AZ8" s="69" t="s">
        <v>15</v>
      </c>
      <c r="BA8" s="70" t="s">
        <v>7</v>
      </c>
      <c r="BB8" s="70" t="s">
        <v>8</v>
      </c>
      <c r="BC8" s="70" t="s">
        <v>14</v>
      </c>
      <c r="BE8" s="71" t="s">
        <v>0</v>
      </c>
      <c r="BF8" s="72" t="s">
        <v>1</v>
      </c>
      <c r="BH8" s="61" t="s">
        <v>35</v>
      </c>
      <c r="BI8" s="61" t="s">
        <v>36</v>
      </c>
      <c r="BJ8" s="61" t="s">
        <v>35</v>
      </c>
      <c r="BK8" s="61" t="s">
        <v>36</v>
      </c>
      <c r="BM8" s="192" t="s">
        <v>0</v>
      </c>
      <c r="BN8" s="193" t="s">
        <v>1</v>
      </c>
      <c r="BP8" s="224" t="s">
        <v>35</v>
      </c>
      <c r="BQ8" s="225" t="s">
        <v>36</v>
      </c>
      <c r="BR8" s="216" t="s">
        <v>35</v>
      </c>
      <c r="BS8" s="217" t="s">
        <v>36</v>
      </c>
      <c r="BT8" s="208" t="s">
        <v>0</v>
      </c>
      <c r="BU8" s="209" t="s">
        <v>1</v>
      </c>
      <c r="BV8" s="204" t="s">
        <v>0</v>
      </c>
      <c r="BW8" s="205" t="s">
        <v>1</v>
      </c>
      <c r="BX8" s="208" t="s">
        <v>141</v>
      </c>
      <c r="BY8" s="208" t="s">
        <v>134</v>
      </c>
      <c r="BZ8" s="209" t="s">
        <v>139</v>
      </c>
      <c r="CA8" s="204" t="s">
        <v>141</v>
      </c>
      <c r="CB8" s="204" t="s">
        <v>134</v>
      </c>
      <c r="CC8" s="205" t="s">
        <v>139</v>
      </c>
      <c r="CD8" s="212" t="s">
        <v>140</v>
      </c>
      <c r="CE8" s="212" t="s">
        <v>133</v>
      </c>
      <c r="CF8" s="258" t="s">
        <v>153</v>
      </c>
      <c r="CG8" s="259" t="s">
        <v>148</v>
      </c>
      <c r="CH8" s="213" t="s">
        <v>135</v>
      </c>
      <c r="CI8" s="259" t="s">
        <v>171</v>
      </c>
    </row>
    <row r="9" spans="1:87" ht="15.75" thickBot="1">
      <c r="A9" s="2"/>
      <c r="B9" s="97"/>
      <c r="C9" s="190" t="s">
        <v>117</v>
      </c>
      <c r="D9" s="59"/>
      <c r="E9" s="297"/>
      <c r="F9" s="298"/>
      <c r="G9" s="69"/>
      <c r="H9" s="69"/>
      <c r="I9" s="299"/>
      <c r="J9" s="46"/>
      <c r="K9" s="317"/>
      <c r="L9" s="318"/>
      <c r="M9" s="319"/>
      <c r="N9" s="320"/>
      <c r="O9" s="321"/>
      <c r="P9" s="322"/>
      <c r="Q9" s="60"/>
      <c r="R9" s="323" t="s">
        <v>6</v>
      </c>
      <c r="S9" s="324" t="s">
        <v>6</v>
      </c>
      <c r="T9" s="71" t="s">
        <v>109</v>
      </c>
      <c r="U9" s="325" t="s">
        <v>6</v>
      </c>
      <c r="V9" s="325" t="s">
        <v>6</v>
      </c>
      <c r="W9" s="326"/>
      <c r="X9" s="325" t="s">
        <v>6</v>
      </c>
      <c r="Y9" s="326" t="s">
        <v>6</v>
      </c>
      <c r="Z9" s="329"/>
      <c r="AA9" s="232"/>
      <c r="AH9" s="74"/>
      <c r="AI9" s="75"/>
      <c r="AJ9" s="75"/>
      <c r="AK9" s="75"/>
      <c r="AL9" s="75"/>
      <c r="AM9" s="76"/>
      <c r="AN9" s="76"/>
      <c r="AO9" s="76"/>
      <c r="AP9" s="76"/>
      <c r="AQ9" s="76"/>
      <c r="AR9" s="76"/>
      <c r="AS9" s="77"/>
      <c r="AT9" s="77"/>
      <c r="AU9" s="77"/>
      <c r="AV9" s="179" t="s">
        <v>100</v>
      </c>
      <c r="AW9" s="46"/>
      <c r="AY9" s="78"/>
      <c r="AZ9" s="78"/>
      <c r="BA9" s="79"/>
      <c r="BB9" s="79"/>
      <c r="BC9" s="79"/>
      <c r="BE9" s="79"/>
      <c r="BF9" s="80"/>
      <c r="BH9" s="73"/>
      <c r="BI9" s="73"/>
      <c r="BJ9" s="73"/>
      <c r="BK9" s="73"/>
      <c r="BM9" s="76"/>
      <c r="BN9" s="194"/>
      <c r="BP9" s="226"/>
      <c r="BQ9" s="227"/>
      <c r="BR9" s="218"/>
      <c r="BS9" s="219"/>
      <c r="BT9" s="210"/>
      <c r="BU9" s="211"/>
      <c r="BV9" s="206"/>
      <c r="BW9" s="207"/>
      <c r="BX9" s="228" t="s">
        <v>142</v>
      </c>
      <c r="BY9" s="228" t="s">
        <v>142</v>
      </c>
      <c r="BZ9" s="211"/>
      <c r="CA9" s="214" t="s">
        <v>142</v>
      </c>
      <c r="CB9" s="214" t="s">
        <v>142</v>
      </c>
      <c r="CC9" s="207"/>
      <c r="CD9" s="215" t="s">
        <v>142</v>
      </c>
      <c r="CE9" s="212"/>
      <c r="CF9" s="242" t="s">
        <v>142</v>
      </c>
      <c r="CG9" s="243" t="s">
        <v>142</v>
      </c>
      <c r="CH9" s="223"/>
      <c r="CI9" s="270" t="s">
        <v>172</v>
      </c>
    </row>
    <row r="10" spans="1:87" ht="15" customHeight="1">
      <c r="B10" s="330" t="s">
        <v>331</v>
      </c>
      <c r="C10" s="331" t="s">
        <v>333</v>
      </c>
      <c r="D10" s="7"/>
      <c r="E10" s="332" t="s">
        <v>335</v>
      </c>
      <c r="F10" s="333" t="s">
        <v>334</v>
      </c>
      <c r="G10" s="334">
        <v>597.70500000000004</v>
      </c>
      <c r="H10" s="334">
        <v>513.62199999999996</v>
      </c>
      <c r="I10" s="335">
        <v>20.100000000000001</v>
      </c>
      <c r="J10" s="8"/>
      <c r="K10" s="332" t="s">
        <v>336</v>
      </c>
      <c r="L10" s="336" t="s">
        <v>16</v>
      </c>
      <c r="M10" s="333" t="s">
        <v>337</v>
      </c>
      <c r="N10" s="334">
        <v>597.69500000000005</v>
      </c>
      <c r="O10" s="334">
        <v>513.61300000000006</v>
      </c>
      <c r="P10" s="335">
        <v>20.495999999999999</v>
      </c>
      <c r="Q10" s="7"/>
      <c r="R10" s="337">
        <f>IF(OR(AV10="ENL",AV10="EN"),IF(N10="","",(N10-G10)*1000),"")</f>
        <v>-9.9999999999909051</v>
      </c>
      <c r="S10" s="338">
        <f>IF(OR(AV10="ENL",AV10="EN"),IF(O10="","",(O10-H10)*1000),"")</f>
        <v>-8.9999999999008651</v>
      </c>
      <c r="T10" s="339"/>
      <c r="U10" s="340"/>
      <c r="V10" s="338">
        <f>IF(OR(AV10="ENL",AV10="L"),IF(P10="","",(P10-I10)*1000),"")</f>
        <v>395.99999999999727</v>
      </c>
      <c r="W10" s="341" t="str">
        <f>AH10</f>
        <v>Top Conc Base (is)</v>
      </c>
      <c r="X10" s="338"/>
      <c r="Y10" s="338"/>
      <c r="Z10" s="361"/>
      <c r="AA10" s="353"/>
      <c r="AB10" s="104" t="str">
        <f>IF(AQ10&lt;&gt;"","Abs Tol Exceeded",IF(AR10&lt;&gt;"","Abs Tol Exceeded","")) &amp; " " &amp; AQ10 &amp; " " &amp; AR10</f>
        <v>Abs Tol Exceeded  (V: -6,+0mm)</v>
      </c>
      <c r="AC10" s="106"/>
      <c r="AH10" s="82" t="str">
        <f>IFERROR(VLOOKUP(L10,'Tolerances '!$B$6:$H$46,2,FALSE),"## INVALID CODE ##")</f>
        <v>Top Conc Base (is)</v>
      </c>
      <c r="AI10" s="82">
        <f>IFERROR(VLOOKUP(L10,'Tolerances '!$B$6:$H$46,3,FALSE),"")</f>
        <v>-10</v>
      </c>
      <c r="AJ10" s="82">
        <f>IFERROR(VLOOKUP(L10,'Tolerances '!$B$6:$H$46,4,FALSE),"")</f>
        <v>10</v>
      </c>
      <c r="AK10" s="82">
        <f>IFERROR(VLOOKUP(L10,'Tolerances '!$B$6:$H$46,5,FALSE),"")</f>
        <v>-6</v>
      </c>
      <c r="AL10" s="82">
        <f>IFERROR(VLOOKUP(L10,'Tolerances '!$B$6:$H$46,6,FALSE),"")</f>
        <v>0</v>
      </c>
      <c r="AM10" s="83">
        <f>IF(OR(L10="BO",L10="BT"),-9999.5,AI10-0.5)</f>
        <v>-10.5</v>
      </c>
      <c r="AN10" s="83">
        <f>IF(OR(L10="BO",L10="BT"),9999.5,AJ10+0.5)</f>
        <v>10.5</v>
      </c>
      <c r="AO10" s="83">
        <f>AK10-0.5</f>
        <v>-6.5</v>
      </c>
      <c r="AP10" s="83">
        <f>AL10+0.5</f>
        <v>0.5</v>
      </c>
      <c r="AQ10" s="84" t="str">
        <f>IF(AND(R10&lt;&gt;"",S10&lt;&gt;""),IF(OR(R10&lt;AM10,R10&gt;AN10),"(H: "&amp;AI10&amp;",+"&amp;AJ10&amp;"mm)",IF(OR(S10&lt;AM10,S10&gt;AN10),"(H: "&amp;AI10&amp;",+"&amp;AJ10&amp;"mm)","")),IF(U10&lt;&gt;"",    IF(OR(U10&lt;AM10,U10&gt;AN10),"(OS: "&amp;AI10&amp;",+"&amp;AJ10&amp;"mm)",""),""))</f>
        <v/>
      </c>
      <c r="AR10" s="84" t="str">
        <f>IF(V10&lt;&gt;"",IF(OR(V10&lt;AO10,V10&gt;AP10),"(V: "&amp;AK10&amp;",+"&amp;AL10&amp;"mm)",""),"")</f>
        <v>(V: -6,+0mm)</v>
      </c>
      <c r="AS10" s="83"/>
      <c r="AT10" s="83"/>
      <c r="AU10" s="84"/>
      <c r="AV10" s="180" t="str">
        <f>IFERROR(VLOOKUP(L10,'Tolerances '!$B$6:$H$46,7,FALSE),"")</f>
        <v>ENL</v>
      </c>
      <c r="AW10" s="1"/>
      <c r="AY10" s="82" t="str">
        <f t="shared" ref="AY10:AZ13" si="0">TRIM(E10)</f>
        <v>BOC</v>
      </c>
      <c r="AZ10" s="82" t="str">
        <f t="shared" si="0"/>
        <v>PW MAIN 0900FND0604 0 FND</v>
      </c>
      <c r="BA10" s="82" t="str">
        <f t="shared" ref="BA10:BC13" si="1">TRIM(K10)</f>
        <v>TPS0054</v>
      </c>
      <c r="BB10" s="82" t="str">
        <f t="shared" si="1"/>
        <v>TC</v>
      </c>
      <c r="BC10" s="82" t="str">
        <f t="shared" si="1"/>
        <v>FND INSITU 141012THR1</v>
      </c>
      <c r="BE10" s="85"/>
      <c r="BF10" s="85"/>
      <c r="BH10" s="81" t="str">
        <f t="shared" ref="BH10:BI13" si="2">IF(OR($L10="BT",$L10="BO"),G10,"")</f>
        <v/>
      </c>
      <c r="BI10" s="81" t="str">
        <f t="shared" si="2"/>
        <v/>
      </c>
      <c r="BJ10" s="81" t="str">
        <f t="shared" ref="BJ10:BK13" si="3">IF(OR($L10="BT",$L10="BO"),N10,"")</f>
        <v/>
      </c>
      <c r="BK10" s="81" t="str">
        <f t="shared" si="3"/>
        <v/>
      </c>
      <c r="BM10" s="195"/>
      <c r="BN10" s="195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2"/>
      <c r="CI10" s="83"/>
    </row>
    <row r="11" spans="1:87" ht="15" customHeight="1">
      <c r="B11" s="345" t="s">
        <v>332</v>
      </c>
      <c r="C11" s="277" t="s">
        <v>330</v>
      </c>
      <c r="D11" s="7"/>
      <c r="E11" s="25" t="s">
        <v>335</v>
      </c>
      <c r="F11" s="24" t="s">
        <v>334</v>
      </c>
      <c r="G11" s="22">
        <v>610.04300000000001</v>
      </c>
      <c r="H11" s="22">
        <v>513.62199999999996</v>
      </c>
      <c r="I11" s="23">
        <v>20.100000000000001</v>
      </c>
      <c r="J11" s="8"/>
      <c r="K11" s="25" t="s">
        <v>338</v>
      </c>
      <c r="L11" s="327" t="s">
        <v>16</v>
      </c>
      <c r="M11" s="24" t="s">
        <v>337</v>
      </c>
      <c r="N11" s="22">
        <v>610.04100000000005</v>
      </c>
      <c r="O11" s="22">
        <v>513.62</v>
      </c>
      <c r="P11" s="23">
        <v>20.509</v>
      </c>
      <c r="Q11" s="7"/>
      <c r="R11" s="245">
        <f>IF(OR(AV11="ENL",AV11="EN"),IF(N11="","",(N11-G11)*1000),"")</f>
        <v>-1.9999999999527063</v>
      </c>
      <c r="S11" s="85">
        <f>IF(OR(AV11="ENL",AV11="EN"),IF(O11="","",(O11-H11)*1000),"")</f>
        <v>-1.9999999999527063</v>
      </c>
      <c r="T11" s="196"/>
      <c r="U11" s="191"/>
      <c r="V11" s="85">
        <f>IF(OR(AV11="ENL",AV11="L"),IF(P11="","",(P11-I11)*1000),"")</f>
        <v>408.99999999999892</v>
      </c>
      <c r="W11" s="103" t="str">
        <f>AH11</f>
        <v>Top Conc Base (is)</v>
      </c>
      <c r="X11" s="85"/>
      <c r="Y11" s="85"/>
      <c r="Z11" s="362"/>
      <c r="AA11" s="353"/>
      <c r="AB11" s="104" t="str">
        <f>IF(AQ11&lt;&gt;"","Abs Tol Exceeded",IF(AR11&lt;&gt;"","Abs Tol Exceeded","")) &amp; " " &amp; AQ11 &amp; " " &amp; AR11</f>
        <v>Abs Tol Exceeded  (V: -6,+0mm)</v>
      </c>
      <c r="AC11" s="106"/>
      <c r="AH11" s="82" t="str">
        <f>IFERROR(VLOOKUP(L11,'Tolerances '!$B$6:$H$46,2,FALSE),"## INVALID CODE ##")</f>
        <v>Top Conc Base (is)</v>
      </c>
      <c r="AI11" s="82">
        <f>IFERROR(VLOOKUP(L11,'Tolerances '!$B$6:$H$46,3,FALSE),"")</f>
        <v>-10</v>
      </c>
      <c r="AJ11" s="82">
        <f>IFERROR(VLOOKUP(L11,'Tolerances '!$B$6:$H$46,4,FALSE),"")</f>
        <v>10</v>
      </c>
      <c r="AK11" s="82">
        <f>IFERROR(VLOOKUP(L11,'Tolerances '!$B$6:$H$46,5,FALSE),"")</f>
        <v>-6</v>
      </c>
      <c r="AL11" s="82">
        <f>IFERROR(VLOOKUP(L11,'Tolerances '!$B$6:$H$46,6,FALSE),"")</f>
        <v>0</v>
      </c>
      <c r="AM11" s="83">
        <f>IF(OR(L11="BO",L11="BT"),-9999.5,AI11-0.5)</f>
        <v>-10.5</v>
      </c>
      <c r="AN11" s="83">
        <f>IF(OR(L11="BO",L11="BT"),9999.5,AJ11+0.5)</f>
        <v>10.5</v>
      </c>
      <c r="AO11" s="83">
        <f>AK11-0.5</f>
        <v>-6.5</v>
      </c>
      <c r="AP11" s="83">
        <f>AL11+0.5</f>
        <v>0.5</v>
      </c>
      <c r="AQ11" s="84" t="str">
        <f>IF(AND(R11&lt;&gt;"",S11&lt;&gt;""),IF(OR(R11&lt;AM11,R11&gt;AN11),"(H: "&amp;AI11&amp;",+"&amp;AJ11&amp;"mm)",IF(OR(S11&lt;AM11,S11&gt;AN11),"(H: "&amp;AI11&amp;",+"&amp;AJ11&amp;"mm)","")),IF(U11&lt;&gt;"",    IF(OR(U11&lt;AM11,U11&gt;AN11),"(OS: "&amp;AI11&amp;",+"&amp;AJ11&amp;"mm)",""),""))</f>
        <v/>
      </c>
      <c r="AR11" s="84" t="str">
        <f>IF(V11&lt;&gt;"",IF(OR(V11&lt;AO11,V11&gt;AP11),"(V: "&amp;AK11&amp;",+"&amp;AL11&amp;"mm)",""),"")</f>
        <v>(V: -6,+0mm)</v>
      </c>
      <c r="AS11" s="83"/>
      <c r="AT11" s="83"/>
      <c r="AU11" s="84"/>
      <c r="AV11" s="180" t="str">
        <f>IFERROR(VLOOKUP(L11,'Tolerances '!$B$6:$H$46,7,FALSE),"")</f>
        <v>ENL</v>
      </c>
      <c r="AW11" s="1"/>
      <c r="AY11" s="82" t="str">
        <f t="shared" si="0"/>
        <v>BOC</v>
      </c>
      <c r="AZ11" s="82" t="str">
        <f t="shared" si="0"/>
        <v>PW MAIN 0900FND0604 0 FND</v>
      </c>
      <c r="BA11" s="82" t="str">
        <f t="shared" si="1"/>
        <v>TPS0055</v>
      </c>
      <c r="BB11" s="82" t="str">
        <f t="shared" si="1"/>
        <v>TC</v>
      </c>
      <c r="BC11" s="82" t="str">
        <f t="shared" si="1"/>
        <v>FND INSITU 141012THR1</v>
      </c>
      <c r="BE11" s="85"/>
      <c r="BF11" s="85"/>
      <c r="BH11" s="81" t="str">
        <f t="shared" si="2"/>
        <v/>
      </c>
      <c r="BI11" s="81" t="str">
        <f t="shared" si="2"/>
        <v/>
      </c>
      <c r="BJ11" s="81" t="str">
        <f t="shared" si="3"/>
        <v/>
      </c>
      <c r="BK11" s="81" t="str">
        <f t="shared" si="3"/>
        <v/>
      </c>
      <c r="BM11" s="195"/>
      <c r="BN11" s="195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2"/>
      <c r="CI11" s="83"/>
    </row>
    <row r="12" spans="1:87" ht="15" customHeight="1">
      <c r="B12" s="382"/>
      <c r="C12" s="383"/>
      <c r="D12" s="7"/>
      <c r="E12" s="388" t="s">
        <v>335</v>
      </c>
      <c r="F12" s="389" t="s">
        <v>334</v>
      </c>
      <c r="G12" s="390">
        <v>610.04300000000001</v>
      </c>
      <c r="H12" s="390">
        <v>506.62200000000001</v>
      </c>
      <c r="I12" s="391">
        <v>20.100000000000001</v>
      </c>
      <c r="J12" s="8"/>
      <c r="K12" s="388" t="s">
        <v>339</v>
      </c>
      <c r="L12" s="400" t="s">
        <v>16</v>
      </c>
      <c r="M12" s="389" t="s">
        <v>337</v>
      </c>
      <c r="N12" s="390">
        <v>610.03899999999999</v>
      </c>
      <c r="O12" s="390">
        <v>506.63099999999997</v>
      </c>
      <c r="P12" s="391">
        <v>20.503</v>
      </c>
      <c r="Q12" s="7"/>
      <c r="R12" s="403">
        <f>IF(OR(AV12="ENL",AV12="EN"),IF(N12="","",(N12-G12)*1000),"")</f>
        <v>-4.0000000000190994</v>
      </c>
      <c r="S12" s="404">
        <f>IF(OR(AV12="ENL",AV12="EN"),IF(O12="","",(O12-H12)*1000),"")</f>
        <v>8.9999999999577085</v>
      </c>
      <c r="T12" s="405"/>
      <c r="U12" s="406"/>
      <c r="V12" s="404">
        <f>IF(OR(AV12="ENL",AV12="L"),IF(P12="","",(P12-I12)*1000),"")</f>
        <v>402.99999999999869</v>
      </c>
      <c r="W12" s="407" t="str">
        <f>AH12</f>
        <v>Top Conc Base (is)</v>
      </c>
      <c r="X12" s="404"/>
      <c r="Y12" s="404"/>
      <c r="Z12" s="408"/>
      <c r="AA12" s="353"/>
      <c r="AB12" s="104" t="str">
        <f>IF(AQ12&lt;&gt;"","Abs Tol Exceeded",IF(AR12&lt;&gt;"","Abs Tol Exceeded","")) &amp; " " &amp; AQ12 &amp; " " &amp; AR12</f>
        <v>Abs Tol Exceeded  (V: -6,+0mm)</v>
      </c>
      <c r="AC12" s="106"/>
      <c r="AH12" s="82" t="str">
        <f>IFERROR(VLOOKUP(L12,'Tolerances '!$B$6:$H$46,2,FALSE),"## INVALID CODE ##")</f>
        <v>Top Conc Base (is)</v>
      </c>
      <c r="AI12" s="82">
        <f>IFERROR(VLOOKUP(L12,'Tolerances '!$B$6:$H$46,3,FALSE),"")</f>
        <v>-10</v>
      </c>
      <c r="AJ12" s="82">
        <f>IFERROR(VLOOKUP(L12,'Tolerances '!$B$6:$H$46,4,FALSE),"")</f>
        <v>10</v>
      </c>
      <c r="AK12" s="82">
        <f>IFERROR(VLOOKUP(L12,'Tolerances '!$B$6:$H$46,5,FALSE),"")</f>
        <v>-6</v>
      </c>
      <c r="AL12" s="82">
        <f>IFERROR(VLOOKUP(L12,'Tolerances '!$B$6:$H$46,6,FALSE),"")</f>
        <v>0</v>
      </c>
      <c r="AM12" s="83">
        <f>IF(OR(L12="BO",L12="BT"),-9999.5,AI12-0.5)</f>
        <v>-10.5</v>
      </c>
      <c r="AN12" s="83">
        <f>IF(OR(L12="BO",L12="BT"),9999.5,AJ12+0.5)</f>
        <v>10.5</v>
      </c>
      <c r="AO12" s="83">
        <f>AK12-0.5</f>
        <v>-6.5</v>
      </c>
      <c r="AP12" s="83">
        <f>AL12+0.5</f>
        <v>0.5</v>
      </c>
      <c r="AQ12" s="84" t="str">
        <f>IF(AND(R12&lt;&gt;"",S12&lt;&gt;""),IF(OR(R12&lt;AM12,R12&gt;AN12),"(H: "&amp;AI12&amp;",+"&amp;AJ12&amp;"mm)",IF(OR(S12&lt;AM12,S12&gt;AN12),"(H: "&amp;AI12&amp;",+"&amp;AJ12&amp;"mm)","")),IF(U12&lt;&gt;"",    IF(OR(U12&lt;AM12,U12&gt;AN12),"(OS: "&amp;AI12&amp;",+"&amp;AJ12&amp;"mm)",""),""))</f>
        <v/>
      </c>
      <c r="AR12" s="84" t="str">
        <f>IF(V12&lt;&gt;"",IF(OR(V12&lt;AO12,V12&gt;AP12),"(V: "&amp;AK12&amp;",+"&amp;AL12&amp;"mm)",""),"")</f>
        <v>(V: -6,+0mm)</v>
      </c>
      <c r="AS12" s="83"/>
      <c r="AT12" s="83"/>
      <c r="AU12" s="84"/>
      <c r="AV12" s="180" t="str">
        <f>IFERROR(VLOOKUP(L12,'Tolerances '!$B$6:$H$46,7,FALSE),"")</f>
        <v>ENL</v>
      </c>
      <c r="AW12" s="1"/>
      <c r="AY12" s="82" t="str">
        <f t="shared" si="0"/>
        <v>BOC</v>
      </c>
      <c r="AZ12" s="82" t="str">
        <f t="shared" si="0"/>
        <v>PW MAIN 0900FND0604 0 FND</v>
      </c>
      <c r="BA12" s="82" t="str">
        <f t="shared" si="1"/>
        <v>TPS0002</v>
      </c>
      <c r="BB12" s="82" t="str">
        <f t="shared" si="1"/>
        <v>TC</v>
      </c>
      <c r="BC12" s="82" t="str">
        <f t="shared" si="1"/>
        <v>FND INSITU 141012THR1</v>
      </c>
      <c r="BE12" s="85"/>
      <c r="BF12" s="85"/>
      <c r="BH12" s="81" t="str">
        <f t="shared" si="2"/>
        <v/>
      </c>
      <c r="BI12" s="81" t="str">
        <f t="shared" si="2"/>
        <v/>
      </c>
      <c r="BJ12" s="81" t="str">
        <f t="shared" si="3"/>
        <v/>
      </c>
      <c r="BK12" s="81" t="str">
        <f t="shared" si="3"/>
        <v/>
      </c>
      <c r="BM12" s="195"/>
      <c r="BN12" s="195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2"/>
      <c r="CI12" s="83"/>
    </row>
    <row r="13" spans="1:87" ht="15" customHeight="1" thickBot="1">
      <c r="B13" s="386"/>
      <c r="C13" s="387"/>
      <c r="D13" s="7"/>
      <c r="E13" s="396" t="s">
        <v>335</v>
      </c>
      <c r="F13" s="397" t="s">
        <v>334</v>
      </c>
      <c r="G13" s="398">
        <v>597.70500000000004</v>
      </c>
      <c r="H13" s="398">
        <v>506.62200000000001</v>
      </c>
      <c r="I13" s="399">
        <v>20.100000000000001</v>
      </c>
      <c r="J13" s="8"/>
      <c r="K13" s="396" t="s">
        <v>340</v>
      </c>
      <c r="L13" s="402" t="s">
        <v>16</v>
      </c>
      <c r="M13" s="397" t="s">
        <v>337</v>
      </c>
      <c r="N13" s="398">
        <v>597.69899999999996</v>
      </c>
      <c r="O13" s="398">
        <v>506.63600000000002</v>
      </c>
      <c r="P13" s="399">
        <v>20.510999999999999</v>
      </c>
      <c r="Q13" s="7"/>
      <c r="R13" s="415">
        <f>IF(OR(AV13="ENL",AV13="EN"),IF(N13="","",(N13-G13)*1000),"")</f>
        <v>-6.0000000000854925</v>
      </c>
      <c r="S13" s="416">
        <f>IF(OR(AV13="ENL",AV13="EN"),IF(O13="","",(O13-H13)*1000),"")</f>
        <v>14.000000000010004</v>
      </c>
      <c r="T13" s="417"/>
      <c r="U13" s="418"/>
      <c r="V13" s="416">
        <f>IF(OR(AV13="ENL",AV13="L"),IF(P13="","",(P13-I13)*1000),"")</f>
        <v>410.99999999999784</v>
      </c>
      <c r="W13" s="419" t="str">
        <f>AH13</f>
        <v>Top Conc Base (is)</v>
      </c>
      <c r="X13" s="416"/>
      <c r="Y13" s="416"/>
      <c r="Z13" s="420"/>
      <c r="AA13" s="353"/>
      <c r="AB13" s="104" t="str">
        <f>IF(AQ13&lt;&gt;"","Abs Tol Exceeded",IF(AR13&lt;&gt;"","Abs Tol Exceeded","")) &amp; " " &amp; AQ13 &amp; " " &amp; AR13</f>
        <v>Abs Tol Exceeded (H: -10,+10mm) (V: -6,+0mm)</v>
      </c>
      <c r="AC13" s="106"/>
      <c r="AH13" s="82" t="str">
        <f>IFERROR(VLOOKUP(L13,'Tolerances '!$B$6:$H$46,2,FALSE),"## INVALID CODE ##")</f>
        <v>Top Conc Base (is)</v>
      </c>
      <c r="AI13" s="82">
        <f>IFERROR(VLOOKUP(L13,'Tolerances '!$B$6:$H$46,3,FALSE),"")</f>
        <v>-10</v>
      </c>
      <c r="AJ13" s="82">
        <f>IFERROR(VLOOKUP(L13,'Tolerances '!$B$6:$H$46,4,FALSE),"")</f>
        <v>10</v>
      </c>
      <c r="AK13" s="82">
        <f>IFERROR(VLOOKUP(L13,'Tolerances '!$B$6:$H$46,5,FALSE),"")</f>
        <v>-6</v>
      </c>
      <c r="AL13" s="82">
        <f>IFERROR(VLOOKUP(L13,'Tolerances '!$B$6:$H$46,6,FALSE),"")</f>
        <v>0</v>
      </c>
      <c r="AM13" s="83">
        <f>IF(OR(L13="BO",L13="BT"),-9999.5,AI13-0.5)</f>
        <v>-10.5</v>
      </c>
      <c r="AN13" s="83">
        <f>IF(OR(L13="BO",L13="BT"),9999.5,AJ13+0.5)</f>
        <v>10.5</v>
      </c>
      <c r="AO13" s="83">
        <f>AK13-0.5</f>
        <v>-6.5</v>
      </c>
      <c r="AP13" s="83">
        <f>AL13+0.5</f>
        <v>0.5</v>
      </c>
      <c r="AQ13" s="84" t="str">
        <f>IF(AND(R13&lt;&gt;"",S13&lt;&gt;""),IF(OR(R13&lt;AM13,R13&gt;AN13),"(H: "&amp;AI13&amp;",+"&amp;AJ13&amp;"mm)",IF(OR(S13&lt;AM13,S13&gt;AN13),"(H: "&amp;AI13&amp;",+"&amp;AJ13&amp;"mm)","")),IF(U13&lt;&gt;"",    IF(OR(U13&lt;AM13,U13&gt;AN13),"(OS: "&amp;AI13&amp;",+"&amp;AJ13&amp;"mm)",""),""))</f>
        <v>(H: -10,+10mm)</v>
      </c>
      <c r="AR13" s="84" t="str">
        <f>IF(V13&lt;&gt;"",IF(OR(V13&lt;AO13,V13&gt;AP13),"(V: "&amp;AK13&amp;",+"&amp;AL13&amp;"mm)",""),"")</f>
        <v>(V: -6,+0mm)</v>
      </c>
      <c r="AS13" s="83"/>
      <c r="AT13" s="83"/>
      <c r="AU13" s="84"/>
      <c r="AV13" s="180" t="str">
        <f>IFERROR(VLOOKUP(L13,'Tolerances '!$B$6:$H$46,7,FALSE),"")</f>
        <v>ENL</v>
      </c>
      <c r="AW13" s="1"/>
      <c r="AY13" s="82" t="str">
        <f t="shared" si="0"/>
        <v>BOC</v>
      </c>
      <c r="AZ13" s="82" t="str">
        <f t="shared" si="0"/>
        <v>PW MAIN 0900FND0604 0 FND</v>
      </c>
      <c r="BA13" s="82" t="str">
        <f t="shared" si="1"/>
        <v>TPS0005</v>
      </c>
      <c r="BB13" s="82" t="str">
        <f t="shared" si="1"/>
        <v>TC</v>
      </c>
      <c r="BC13" s="82" t="str">
        <f t="shared" si="1"/>
        <v>FND INSITU 141012THR1</v>
      </c>
      <c r="BE13" s="85"/>
      <c r="BF13" s="85"/>
      <c r="BH13" s="81" t="str">
        <f t="shared" si="2"/>
        <v/>
      </c>
      <c r="BI13" s="81" t="str">
        <f t="shared" si="2"/>
        <v/>
      </c>
      <c r="BJ13" s="81" t="str">
        <f t="shared" si="3"/>
        <v/>
      </c>
      <c r="BK13" s="81" t="str">
        <f t="shared" si="3"/>
        <v/>
      </c>
      <c r="BM13" s="195"/>
      <c r="BN13" s="195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2"/>
      <c r="CI13" s="83"/>
    </row>
    <row r="14" spans="1:87" ht="15" customHeight="1">
      <c r="B14" s="384"/>
      <c r="C14" s="385"/>
      <c r="D14" s="7"/>
      <c r="E14" s="392"/>
      <c r="F14" s="393"/>
      <c r="G14" s="394"/>
      <c r="H14" s="394"/>
      <c r="I14" s="395"/>
      <c r="J14" s="8"/>
      <c r="K14" s="392"/>
      <c r="L14" s="401"/>
      <c r="M14" s="393"/>
      <c r="N14" s="394"/>
      <c r="O14" s="394"/>
      <c r="P14" s="395"/>
      <c r="Q14" s="7"/>
      <c r="R14" s="409"/>
      <c r="S14" s="410"/>
      <c r="T14" s="411"/>
      <c r="U14" s="412"/>
      <c r="V14" s="410"/>
      <c r="W14" s="413"/>
      <c r="X14" s="410"/>
      <c r="Y14" s="410"/>
      <c r="Z14" s="414"/>
      <c r="AA14" s="353"/>
      <c r="AB14" s="104"/>
      <c r="AC14" s="106"/>
      <c r="AH14" s="82"/>
      <c r="AI14" s="82"/>
      <c r="AJ14" s="82"/>
      <c r="AK14" s="82"/>
      <c r="AL14" s="82"/>
      <c r="AM14" s="83"/>
      <c r="AN14" s="83"/>
      <c r="AO14" s="83"/>
      <c r="AP14" s="83"/>
      <c r="AQ14" s="84"/>
      <c r="AR14" s="84"/>
      <c r="AS14" s="83"/>
      <c r="AT14" s="83"/>
      <c r="AU14" s="84"/>
      <c r="AV14" s="180"/>
      <c r="AW14" s="1"/>
      <c r="AY14" s="82"/>
      <c r="AZ14" s="82"/>
      <c r="BA14" s="82"/>
      <c r="BB14" s="82"/>
      <c r="BC14" s="82"/>
      <c r="BE14" s="85"/>
      <c r="BF14" s="85"/>
      <c r="BH14" s="81" t="str">
        <f>IFERROR(AVERAGE(BH10:BH13),"none")</f>
        <v>none</v>
      </c>
      <c r="BI14" s="81" t="str">
        <f>IFERROR(AVERAGE(BI10:BI13),"none")</f>
        <v>none</v>
      </c>
      <c r="BJ14" s="81" t="str">
        <f>IFERROR(AVERAGE(BJ10:BJ13),"none")</f>
        <v>none</v>
      </c>
      <c r="BK14" s="81" t="str">
        <f>IFERROR(AVERAGE(BK10:BK13),"none")</f>
        <v>none</v>
      </c>
      <c r="BM14" s="195"/>
      <c r="BN14" s="195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2"/>
      <c r="CI14" s="83"/>
    </row>
    <row r="15" spans="1:87" ht="15" customHeight="1">
      <c r="B15" s="276"/>
      <c r="C15" s="277"/>
      <c r="D15" s="7"/>
      <c r="E15" s="25"/>
      <c r="F15" s="24"/>
      <c r="G15" s="22"/>
      <c r="H15" s="22"/>
      <c r="I15" s="23"/>
      <c r="J15" s="8"/>
      <c r="K15" s="25"/>
      <c r="L15" s="327"/>
      <c r="M15" s="24"/>
      <c r="N15" s="22"/>
      <c r="O15" s="22"/>
      <c r="P15" s="23"/>
      <c r="Q15" s="7"/>
      <c r="R15" s="245"/>
      <c r="S15" s="85"/>
      <c r="T15" s="196"/>
      <c r="U15" s="191"/>
      <c r="V15" s="85"/>
      <c r="W15" s="103"/>
      <c r="X15" s="85"/>
      <c r="Y15" s="85"/>
      <c r="Z15" s="352"/>
      <c r="AA15" s="353"/>
      <c r="AB15" s="104"/>
      <c r="AC15" s="106"/>
      <c r="AH15" s="82"/>
      <c r="AI15" s="82"/>
      <c r="AJ15" s="82"/>
      <c r="AK15" s="82"/>
      <c r="AL15" s="82"/>
      <c r="AM15" s="83"/>
      <c r="AN15" s="83"/>
      <c r="AO15" s="83"/>
      <c r="AP15" s="83"/>
      <c r="AQ15" s="84"/>
      <c r="AR15" s="84"/>
      <c r="AS15" s="83"/>
      <c r="AT15" s="83"/>
      <c r="AU15" s="84"/>
      <c r="AV15" s="180"/>
      <c r="AW15" s="1"/>
      <c r="AY15" s="82"/>
      <c r="AZ15" s="82"/>
      <c r="BA15" s="82"/>
      <c r="BB15" s="82"/>
      <c r="BC15" s="82"/>
      <c r="BE15" s="85"/>
      <c r="BF15" s="85"/>
      <c r="BH15" s="81"/>
      <c r="BI15" s="81"/>
      <c r="BJ15" s="81"/>
      <c r="BK15" s="81"/>
      <c r="BM15" s="195"/>
      <c r="BN15" s="195"/>
      <c r="BP15" s="81"/>
      <c r="BQ15" s="81"/>
      <c r="BR15" s="81"/>
      <c r="BS15" s="81"/>
      <c r="BT15" s="81"/>
      <c r="BU15" s="81"/>
      <c r="BV15" s="81"/>
      <c r="BW15" s="81"/>
      <c r="BX15" s="81"/>
      <c r="BY15" s="81"/>
      <c r="BZ15" s="81"/>
      <c r="CA15" s="81"/>
      <c r="CB15" s="81"/>
      <c r="CC15" s="81"/>
      <c r="CD15" s="81"/>
      <c r="CE15" s="81"/>
      <c r="CF15" s="81"/>
      <c r="CG15" s="81"/>
      <c r="CH15" s="82"/>
      <c r="CI15" s="83"/>
    </row>
    <row r="16" spans="1:87" ht="15" customHeight="1">
      <c r="B16" s="276"/>
      <c r="C16" s="277"/>
      <c r="D16" s="7"/>
      <c r="E16" s="25"/>
      <c r="F16" s="24"/>
      <c r="G16" s="22"/>
      <c r="H16" s="22"/>
      <c r="I16" s="23"/>
      <c r="J16" s="8"/>
      <c r="K16" s="25"/>
      <c r="L16" s="327"/>
      <c r="M16" s="24"/>
      <c r="N16" s="22"/>
      <c r="O16" s="22"/>
      <c r="P16" s="23"/>
      <c r="Q16" s="7"/>
      <c r="R16" s="245"/>
      <c r="S16" s="85"/>
      <c r="T16" s="196"/>
      <c r="U16" s="191"/>
      <c r="V16" s="85"/>
      <c r="W16" s="103"/>
      <c r="X16" s="85"/>
      <c r="Y16" s="85"/>
      <c r="Z16" s="352"/>
      <c r="AA16" s="353"/>
      <c r="AB16" s="104"/>
      <c r="AC16" s="106"/>
      <c r="AH16" s="82"/>
      <c r="AI16" s="82"/>
      <c r="AJ16" s="82"/>
      <c r="AK16" s="82"/>
      <c r="AL16" s="82"/>
      <c r="AM16" s="83"/>
      <c r="AN16" s="83"/>
      <c r="AO16" s="83"/>
      <c r="AP16" s="83"/>
      <c r="AQ16" s="84"/>
      <c r="AR16" s="84"/>
      <c r="AS16" s="83"/>
      <c r="AT16" s="83"/>
      <c r="AU16" s="84"/>
      <c r="AV16" s="180"/>
      <c r="AW16" s="1"/>
      <c r="AY16" s="82"/>
      <c r="AZ16" s="82"/>
      <c r="BA16" s="82"/>
      <c r="BB16" s="82"/>
      <c r="BC16" s="82"/>
      <c r="BE16" s="85"/>
      <c r="BF16" s="85"/>
      <c r="BH16" s="81"/>
      <c r="BI16" s="81"/>
      <c r="BJ16" s="81"/>
      <c r="BK16" s="81"/>
      <c r="BM16" s="195"/>
      <c r="BN16" s="195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2"/>
      <c r="CI16" s="83"/>
    </row>
    <row r="17" spans="2:87" ht="15" customHeight="1">
      <c r="B17" s="345"/>
      <c r="C17" s="277"/>
      <c r="D17" s="7"/>
      <c r="E17" s="25"/>
      <c r="F17" s="24"/>
      <c r="G17" s="22"/>
      <c r="H17" s="22"/>
      <c r="I17" s="23"/>
      <c r="J17" s="8"/>
      <c r="K17" s="25"/>
      <c r="L17" s="3"/>
      <c r="M17" s="24"/>
      <c r="N17" s="22"/>
      <c r="O17" s="22"/>
      <c r="P17" s="23"/>
      <c r="Q17" s="7"/>
      <c r="R17" s="245"/>
      <c r="S17" s="85"/>
      <c r="T17" s="196"/>
      <c r="U17" s="191"/>
      <c r="V17" s="85"/>
      <c r="W17" s="103"/>
      <c r="X17" s="85"/>
      <c r="Y17" s="85"/>
      <c r="Z17" s="352"/>
      <c r="AA17" s="353"/>
      <c r="AB17" s="104"/>
      <c r="AC17" s="106"/>
      <c r="AH17" s="82"/>
      <c r="AI17" s="82"/>
      <c r="AJ17" s="82"/>
      <c r="AK17" s="82"/>
      <c r="AL17" s="82"/>
      <c r="AM17" s="83"/>
      <c r="AN17" s="83"/>
      <c r="AO17" s="83"/>
      <c r="AP17" s="83"/>
      <c r="AQ17" s="84"/>
      <c r="AR17" s="84"/>
      <c r="AS17" s="83"/>
      <c r="AT17" s="83"/>
      <c r="AU17" s="84"/>
      <c r="AV17" s="180"/>
      <c r="AW17" s="1"/>
      <c r="AY17" s="82"/>
      <c r="AZ17" s="82"/>
      <c r="BA17" s="82"/>
      <c r="BB17" s="82"/>
      <c r="BC17" s="82"/>
      <c r="BE17" s="85"/>
      <c r="BF17" s="85"/>
      <c r="BH17" s="81"/>
      <c r="BI17" s="81"/>
      <c r="BJ17" s="81"/>
      <c r="BK17" s="81"/>
      <c r="BM17" s="195"/>
      <c r="BN17" s="195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2"/>
      <c r="CI17" s="83"/>
    </row>
    <row r="18" spans="2:87" ht="15" customHeight="1">
      <c r="B18" s="345"/>
      <c r="C18" s="277"/>
      <c r="D18" s="7"/>
      <c r="E18" s="25"/>
      <c r="F18" s="24"/>
      <c r="G18" s="22"/>
      <c r="H18" s="22"/>
      <c r="I18" s="23"/>
      <c r="J18" s="8"/>
      <c r="K18" s="25"/>
      <c r="L18" s="3"/>
      <c r="M18" s="24"/>
      <c r="N18" s="22"/>
      <c r="O18" s="22"/>
      <c r="P18" s="23"/>
      <c r="Q18" s="7"/>
      <c r="R18" s="245"/>
      <c r="S18" s="85"/>
      <c r="T18" s="196"/>
      <c r="U18" s="191"/>
      <c r="V18" s="85"/>
      <c r="W18" s="103"/>
      <c r="X18" s="85"/>
      <c r="Y18" s="85"/>
      <c r="Z18" s="352"/>
      <c r="AA18" s="353"/>
      <c r="AB18" s="104"/>
      <c r="AC18" s="106"/>
      <c r="AH18" s="82"/>
      <c r="AI18" s="82"/>
      <c r="AJ18" s="82"/>
      <c r="AK18" s="82"/>
      <c r="AL18" s="82"/>
      <c r="AM18" s="83"/>
      <c r="AN18" s="83"/>
      <c r="AO18" s="83"/>
      <c r="AP18" s="83"/>
      <c r="AQ18" s="84"/>
      <c r="AR18" s="84"/>
      <c r="AS18" s="83"/>
      <c r="AT18" s="83"/>
      <c r="AU18" s="84"/>
      <c r="AV18" s="180"/>
      <c r="AW18" s="1"/>
      <c r="AY18" s="82"/>
      <c r="AZ18" s="82"/>
      <c r="BA18" s="82"/>
      <c r="BB18" s="82"/>
      <c r="BC18" s="82"/>
      <c r="BE18" s="85"/>
      <c r="BF18" s="85"/>
      <c r="BH18" s="81"/>
      <c r="BI18" s="81"/>
      <c r="BJ18" s="81"/>
      <c r="BK18" s="81"/>
      <c r="BM18" s="195"/>
      <c r="BN18" s="195"/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H18" s="82"/>
      <c r="CI18" s="83"/>
    </row>
    <row r="19" spans="2:87" ht="15" customHeight="1">
      <c r="B19" s="276"/>
      <c r="C19" s="277"/>
      <c r="D19" s="7"/>
      <c r="E19" s="25"/>
      <c r="F19" s="24"/>
      <c r="G19" s="22"/>
      <c r="H19" s="22"/>
      <c r="I19" s="23"/>
      <c r="J19" s="8"/>
      <c r="K19" s="25"/>
      <c r="L19" s="3"/>
      <c r="M19" s="24"/>
      <c r="N19" s="22"/>
      <c r="O19" s="22"/>
      <c r="P19" s="23"/>
      <c r="Q19" s="7"/>
      <c r="R19" s="245"/>
      <c r="S19" s="85"/>
      <c r="T19" s="196"/>
      <c r="U19" s="191"/>
      <c r="V19" s="85"/>
      <c r="W19" s="103"/>
      <c r="X19" s="85"/>
      <c r="Y19" s="85"/>
      <c r="Z19" s="352"/>
      <c r="AA19" s="353"/>
      <c r="AB19" s="104"/>
      <c r="AC19" s="106"/>
      <c r="AH19" s="82"/>
      <c r="AI19" s="82"/>
      <c r="AJ19" s="82"/>
      <c r="AK19" s="82"/>
      <c r="AL19" s="82"/>
      <c r="AM19" s="83"/>
      <c r="AN19" s="83"/>
      <c r="AO19" s="83"/>
      <c r="AP19" s="83"/>
      <c r="AQ19" s="84"/>
      <c r="AR19" s="84"/>
      <c r="AS19" s="83"/>
      <c r="AT19" s="83"/>
      <c r="AU19" s="84"/>
      <c r="AV19" s="180"/>
      <c r="AW19" s="1"/>
      <c r="AY19" s="82"/>
      <c r="AZ19" s="82"/>
      <c r="BA19" s="82"/>
      <c r="BB19" s="82"/>
      <c r="BC19" s="82"/>
      <c r="BE19" s="85"/>
      <c r="BF19" s="85"/>
      <c r="BH19" s="81"/>
      <c r="BI19" s="81"/>
      <c r="BJ19" s="81"/>
      <c r="BK19" s="81"/>
      <c r="BM19" s="195"/>
      <c r="BN19" s="195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1"/>
      <c r="CD19" s="81"/>
      <c r="CE19" s="81"/>
      <c r="CF19" s="81"/>
      <c r="CG19" s="81"/>
      <c r="CH19" s="82"/>
      <c r="CI19" s="83"/>
    </row>
    <row r="20" spans="2:87" ht="15" customHeight="1">
      <c r="B20" s="276"/>
      <c r="C20" s="277"/>
      <c r="D20" s="7"/>
      <c r="E20" s="25"/>
      <c r="F20" s="24"/>
      <c r="G20" s="22"/>
      <c r="H20" s="22"/>
      <c r="I20" s="23"/>
      <c r="J20" s="8"/>
      <c r="K20" s="25"/>
      <c r="L20" s="3"/>
      <c r="M20" s="24"/>
      <c r="N20" s="22"/>
      <c r="O20" s="22"/>
      <c r="P20" s="23"/>
      <c r="Q20" s="7"/>
      <c r="R20" s="245"/>
      <c r="S20" s="85"/>
      <c r="T20" s="196"/>
      <c r="U20" s="191"/>
      <c r="V20" s="85"/>
      <c r="W20" s="103"/>
      <c r="X20" s="85"/>
      <c r="Y20" s="85"/>
      <c r="Z20" s="352"/>
      <c r="AA20" s="353"/>
      <c r="AB20" s="104"/>
      <c r="AC20" s="106"/>
      <c r="AH20" s="82"/>
      <c r="AI20" s="82"/>
      <c r="AJ20" s="82"/>
      <c r="AK20" s="82"/>
      <c r="AL20" s="82"/>
      <c r="AM20" s="83"/>
      <c r="AN20" s="83"/>
      <c r="AO20" s="83"/>
      <c r="AP20" s="83"/>
      <c r="AQ20" s="84"/>
      <c r="AR20" s="84"/>
      <c r="AS20" s="83"/>
      <c r="AT20" s="83"/>
      <c r="AU20" s="84"/>
      <c r="AV20" s="180"/>
      <c r="AW20" s="1"/>
      <c r="AY20" s="82"/>
      <c r="AZ20" s="82"/>
      <c r="BA20" s="82"/>
      <c r="BB20" s="82"/>
      <c r="BC20" s="82"/>
      <c r="BE20" s="85"/>
      <c r="BF20" s="85"/>
      <c r="BH20" s="81"/>
      <c r="BI20" s="81"/>
      <c r="BJ20" s="81"/>
      <c r="BK20" s="81"/>
      <c r="BM20" s="195"/>
      <c r="BN20" s="195"/>
      <c r="BP20" s="81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  <c r="CC20" s="81"/>
      <c r="CD20" s="81"/>
      <c r="CE20" s="81"/>
      <c r="CF20" s="81"/>
      <c r="CG20" s="81"/>
      <c r="CH20" s="82"/>
      <c r="CI20" s="83"/>
    </row>
    <row r="21" spans="2:87" ht="15" customHeight="1">
      <c r="B21" s="276"/>
      <c r="C21" s="277"/>
      <c r="D21" s="7"/>
      <c r="E21" s="25"/>
      <c r="F21" s="24"/>
      <c r="G21" s="22"/>
      <c r="H21" s="22"/>
      <c r="I21" s="23"/>
      <c r="J21" s="8"/>
      <c r="K21" s="25"/>
      <c r="L21" s="3"/>
      <c r="M21" s="24"/>
      <c r="N21" s="22"/>
      <c r="O21" s="22"/>
      <c r="P21" s="23"/>
      <c r="Q21" s="7"/>
      <c r="R21" s="245"/>
      <c r="S21" s="85"/>
      <c r="T21" s="196"/>
      <c r="U21" s="191"/>
      <c r="V21" s="85"/>
      <c r="W21" s="103"/>
      <c r="X21" s="85"/>
      <c r="Y21" s="85"/>
      <c r="Z21" s="352"/>
      <c r="AA21" s="353"/>
      <c r="AB21" s="104"/>
      <c r="AC21" s="106"/>
      <c r="AH21" s="82"/>
      <c r="AI21" s="82"/>
      <c r="AJ21" s="82"/>
      <c r="AK21" s="82"/>
      <c r="AL21" s="82"/>
      <c r="AM21" s="83"/>
      <c r="AN21" s="83"/>
      <c r="AO21" s="83"/>
      <c r="AP21" s="83"/>
      <c r="AQ21" s="84"/>
      <c r="AR21" s="84"/>
      <c r="AS21" s="83"/>
      <c r="AT21" s="83"/>
      <c r="AU21" s="84"/>
      <c r="AV21" s="180"/>
      <c r="AW21" s="1"/>
      <c r="AY21" s="82"/>
      <c r="AZ21" s="82"/>
      <c r="BA21" s="82"/>
      <c r="BB21" s="82"/>
      <c r="BC21" s="82"/>
      <c r="BE21" s="85"/>
      <c r="BF21" s="85"/>
      <c r="BH21" s="81"/>
      <c r="BI21" s="81"/>
      <c r="BJ21" s="81"/>
      <c r="BK21" s="81"/>
      <c r="BM21" s="195"/>
      <c r="BN21" s="195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2"/>
      <c r="CI21" s="83"/>
    </row>
    <row r="22" spans="2:87" ht="15" customHeight="1">
      <c r="B22" s="276"/>
      <c r="C22" s="277"/>
      <c r="D22" s="7"/>
      <c r="E22" s="25"/>
      <c r="F22" s="24"/>
      <c r="G22" s="22"/>
      <c r="H22" s="22"/>
      <c r="I22" s="23"/>
      <c r="J22" s="8"/>
      <c r="K22" s="25"/>
      <c r="L22" s="3"/>
      <c r="M22" s="24"/>
      <c r="N22" s="22"/>
      <c r="O22" s="22"/>
      <c r="P22" s="23"/>
      <c r="Q22" s="7"/>
      <c r="R22" s="245"/>
      <c r="S22" s="85"/>
      <c r="T22" s="196"/>
      <c r="U22" s="191"/>
      <c r="V22" s="85"/>
      <c r="W22" s="103"/>
      <c r="X22" s="85"/>
      <c r="Y22" s="85"/>
      <c r="Z22" s="352"/>
      <c r="AA22" s="353"/>
      <c r="AB22" s="104"/>
      <c r="AC22" s="106"/>
      <c r="AH22" s="82"/>
      <c r="AI22" s="82"/>
      <c r="AJ22" s="82"/>
      <c r="AK22" s="82"/>
      <c r="AL22" s="82"/>
      <c r="AM22" s="83"/>
      <c r="AN22" s="83"/>
      <c r="AO22" s="83"/>
      <c r="AP22" s="83"/>
      <c r="AQ22" s="84"/>
      <c r="AR22" s="84"/>
      <c r="AS22" s="83"/>
      <c r="AT22" s="83"/>
      <c r="AU22" s="84"/>
      <c r="AV22" s="180"/>
      <c r="AW22" s="1"/>
      <c r="AY22" s="82"/>
      <c r="AZ22" s="82"/>
      <c r="BA22" s="82"/>
      <c r="BB22" s="82"/>
      <c r="BC22" s="82"/>
      <c r="BE22" s="85"/>
      <c r="BF22" s="85"/>
      <c r="BH22" s="81"/>
      <c r="BI22" s="81"/>
      <c r="BJ22" s="81"/>
      <c r="BK22" s="81"/>
      <c r="BM22" s="195"/>
      <c r="BN22" s="195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2"/>
      <c r="CI22" s="83"/>
    </row>
    <row r="23" spans="2:87" ht="15" customHeight="1">
      <c r="B23" s="276"/>
      <c r="C23" s="277"/>
      <c r="D23" s="7"/>
      <c r="E23" s="25"/>
      <c r="F23" s="24"/>
      <c r="G23" s="22"/>
      <c r="H23" s="22"/>
      <c r="I23" s="23"/>
      <c r="J23" s="8"/>
      <c r="K23" s="25"/>
      <c r="L23" s="3"/>
      <c r="M23" s="24"/>
      <c r="N23" s="22"/>
      <c r="O23" s="22"/>
      <c r="P23" s="23"/>
      <c r="Q23" s="7"/>
      <c r="R23" s="245"/>
      <c r="S23" s="85"/>
      <c r="T23" s="196"/>
      <c r="U23" s="191"/>
      <c r="V23" s="85"/>
      <c r="W23" s="103"/>
      <c r="X23" s="85"/>
      <c r="Y23" s="85"/>
      <c r="Z23" s="352"/>
      <c r="AA23" s="353"/>
      <c r="AB23" s="104"/>
      <c r="AC23" s="106"/>
      <c r="AH23" s="82"/>
      <c r="AI23" s="82"/>
      <c r="AJ23" s="82"/>
      <c r="AK23" s="82"/>
      <c r="AL23" s="82"/>
      <c r="AM23" s="83"/>
      <c r="AN23" s="83"/>
      <c r="AO23" s="83"/>
      <c r="AP23" s="83"/>
      <c r="AQ23" s="84"/>
      <c r="AR23" s="84"/>
      <c r="AS23" s="83"/>
      <c r="AT23" s="83"/>
      <c r="AU23" s="84"/>
      <c r="AV23" s="180"/>
      <c r="AW23" s="1"/>
      <c r="AY23" s="82"/>
      <c r="AZ23" s="82"/>
      <c r="BA23" s="82"/>
      <c r="BB23" s="82"/>
      <c r="BC23" s="82"/>
      <c r="BE23" s="85"/>
      <c r="BF23" s="85"/>
      <c r="BH23" s="81"/>
      <c r="BI23" s="81"/>
      <c r="BJ23" s="81"/>
      <c r="BK23" s="81"/>
      <c r="BM23" s="195"/>
      <c r="BN23" s="195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2"/>
      <c r="CI23" s="83"/>
    </row>
    <row r="24" spans="2:87" ht="15" customHeight="1">
      <c r="B24" s="276"/>
      <c r="C24" s="277"/>
      <c r="D24" s="7"/>
      <c r="E24" s="25"/>
      <c r="F24" s="24"/>
      <c r="G24" s="22"/>
      <c r="H24" s="22"/>
      <c r="I24" s="23"/>
      <c r="J24" s="8"/>
      <c r="K24" s="25"/>
      <c r="L24" s="3"/>
      <c r="M24" s="24"/>
      <c r="N24" s="22"/>
      <c r="O24" s="22"/>
      <c r="P24" s="23"/>
      <c r="Q24" s="7"/>
      <c r="R24" s="245"/>
      <c r="S24" s="85"/>
      <c r="T24" s="196"/>
      <c r="U24" s="191"/>
      <c r="V24" s="85"/>
      <c r="W24" s="103"/>
      <c r="X24" s="85"/>
      <c r="Y24" s="85"/>
      <c r="Z24" s="352"/>
      <c r="AA24" s="353"/>
      <c r="AB24" s="104"/>
      <c r="AC24" s="106"/>
      <c r="AH24" s="82"/>
      <c r="AI24" s="82"/>
      <c r="AJ24" s="82"/>
      <c r="AK24" s="82"/>
      <c r="AL24" s="82"/>
      <c r="AM24" s="83"/>
      <c r="AN24" s="83"/>
      <c r="AO24" s="83"/>
      <c r="AP24" s="83"/>
      <c r="AQ24" s="84"/>
      <c r="AR24" s="84"/>
      <c r="AS24" s="83"/>
      <c r="AT24" s="83"/>
      <c r="AU24" s="84"/>
      <c r="AV24" s="180"/>
      <c r="AW24" s="1"/>
      <c r="AY24" s="82"/>
      <c r="AZ24" s="82"/>
      <c r="BA24" s="82"/>
      <c r="BB24" s="82"/>
      <c r="BC24" s="82"/>
      <c r="BE24" s="85"/>
      <c r="BF24" s="85"/>
      <c r="BH24" s="81"/>
      <c r="BI24" s="81"/>
      <c r="BJ24" s="81"/>
      <c r="BK24" s="81"/>
      <c r="BM24" s="195"/>
      <c r="BN24" s="195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81"/>
      <c r="CF24" s="81"/>
      <c r="CG24" s="81"/>
      <c r="CH24" s="82"/>
      <c r="CI24" s="83"/>
    </row>
    <row r="25" spans="2:87" ht="15" customHeight="1">
      <c r="B25" s="276"/>
      <c r="C25" s="277"/>
      <c r="D25" s="7"/>
      <c r="E25" s="25"/>
      <c r="F25" s="24"/>
      <c r="G25" s="22"/>
      <c r="H25" s="22"/>
      <c r="I25" s="23"/>
      <c r="J25" s="8"/>
      <c r="K25" s="25"/>
      <c r="L25" s="3"/>
      <c r="M25" s="24"/>
      <c r="N25" s="22"/>
      <c r="O25" s="22"/>
      <c r="P25" s="23"/>
      <c r="Q25" s="7"/>
      <c r="R25" s="245"/>
      <c r="S25" s="85"/>
      <c r="T25" s="196"/>
      <c r="U25" s="191"/>
      <c r="V25" s="85"/>
      <c r="W25" s="103"/>
      <c r="X25" s="85"/>
      <c r="Y25" s="85"/>
      <c r="Z25" s="352"/>
      <c r="AA25" s="353"/>
      <c r="AB25" s="104"/>
      <c r="AC25" s="106"/>
      <c r="AH25" s="82"/>
      <c r="AI25" s="82"/>
      <c r="AJ25" s="82"/>
      <c r="AK25" s="82"/>
      <c r="AL25" s="82"/>
      <c r="AM25" s="83"/>
      <c r="AN25" s="83"/>
      <c r="AO25" s="83"/>
      <c r="AP25" s="83"/>
      <c r="AQ25" s="84"/>
      <c r="AR25" s="84"/>
      <c r="AS25" s="83"/>
      <c r="AT25" s="83"/>
      <c r="AU25" s="84"/>
      <c r="AV25" s="180"/>
      <c r="AW25" s="1"/>
      <c r="AY25" s="82"/>
      <c r="AZ25" s="82"/>
      <c r="BA25" s="82"/>
      <c r="BB25" s="82"/>
      <c r="BC25" s="82"/>
      <c r="BE25" s="85"/>
      <c r="BF25" s="85"/>
      <c r="BH25" s="81"/>
      <c r="BI25" s="81"/>
      <c r="BJ25" s="81"/>
      <c r="BK25" s="81"/>
      <c r="BM25" s="195"/>
      <c r="BN25" s="195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2"/>
      <c r="CI25" s="83"/>
    </row>
    <row r="26" spans="2:87" ht="15" customHeight="1">
      <c r="B26" s="276"/>
      <c r="C26" s="277"/>
      <c r="D26" s="7"/>
      <c r="E26" s="25"/>
      <c r="F26" s="24"/>
      <c r="G26" s="22"/>
      <c r="H26" s="22"/>
      <c r="I26" s="23"/>
      <c r="J26" s="8"/>
      <c r="K26" s="25"/>
      <c r="L26" s="3"/>
      <c r="M26" s="24"/>
      <c r="N26" s="22"/>
      <c r="O26" s="22"/>
      <c r="P26" s="23"/>
      <c r="Q26" s="7"/>
      <c r="R26" s="245"/>
      <c r="S26" s="85"/>
      <c r="T26" s="196"/>
      <c r="U26" s="191"/>
      <c r="V26" s="85"/>
      <c r="W26" s="103"/>
      <c r="X26" s="85"/>
      <c r="Y26" s="85"/>
      <c r="Z26" s="352"/>
      <c r="AA26" s="353"/>
      <c r="AB26" s="104"/>
      <c r="AC26" s="106"/>
      <c r="AH26" s="82"/>
      <c r="AI26" s="82"/>
      <c r="AJ26" s="82"/>
      <c r="AK26" s="82"/>
      <c r="AL26" s="82"/>
      <c r="AM26" s="83"/>
      <c r="AN26" s="83"/>
      <c r="AO26" s="83"/>
      <c r="AP26" s="83"/>
      <c r="AQ26" s="84"/>
      <c r="AR26" s="84"/>
      <c r="AS26" s="83"/>
      <c r="AT26" s="83"/>
      <c r="AU26" s="84"/>
      <c r="AV26" s="180"/>
      <c r="AW26" s="1"/>
      <c r="AY26" s="82"/>
      <c r="AZ26" s="82"/>
      <c r="BA26" s="82"/>
      <c r="BB26" s="82"/>
      <c r="BC26" s="82"/>
      <c r="BE26" s="85"/>
      <c r="BF26" s="85"/>
      <c r="BH26" s="81"/>
      <c r="BI26" s="81"/>
      <c r="BJ26" s="81"/>
      <c r="BK26" s="81"/>
      <c r="BM26" s="195"/>
      <c r="BN26" s="195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2"/>
      <c r="CI26" s="83"/>
    </row>
    <row r="27" spans="2:87" ht="15" customHeight="1">
      <c r="B27" s="276"/>
      <c r="C27" s="277"/>
      <c r="D27" s="7"/>
      <c r="E27" s="25"/>
      <c r="F27" s="24"/>
      <c r="G27" s="22"/>
      <c r="H27" s="22"/>
      <c r="I27" s="23"/>
      <c r="J27" s="8"/>
      <c r="K27" s="25"/>
      <c r="L27" s="3"/>
      <c r="M27" s="24"/>
      <c r="N27" s="22"/>
      <c r="O27" s="22"/>
      <c r="P27" s="23"/>
      <c r="Q27" s="7"/>
      <c r="R27" s="245"/>
      <c r="S27" s="85"/>
      <c r="T27" s="196"/>
      <c r="U27" s="191"/>
      <c r="V27" s="85"/>
      <c r="W27" s="103"/>
      <c r="X27" s="85"/>
      <c r="Y27" s="85"/>
      <c r="Z27" s="352"/>
      <c r="AA27" s="353"/>
      <c r="AB27" s="104"/>
      <c r="AC27" s="106"/>
      <c r="AH27" s="82"/>
      <c r="AI27" s="82"/>
      <c r="AJ27" s="82"/>
      <c r="AK27" s="82"/>
      <c r="AL27" s="82"/>
      <c r="AM27" s="83"/>
      <c r="AN27" s="83"/>
      <c r="AO27" s="83"/>
      <c r="AP27" s="83"/>
      <c r="AQ27" s="84"/>
      <c r="AR27" s="84"/>
      <c r="AS27" s="83"/>
      <c r="AT27" s="83"/>
      <c r="AU27" s="84"/>
      <c r="AV27" s="180"/>
      <c r="AW27" s="1"/>
      <c r="AY27" s="82"/>
      <c r="AZ27" s="82"/>
      <c r="BA27" s="82"/>
      <c r="BB27" s="82"/>
      <c r="BC27" s="82"/>
      <c r="BE27" s="85"/>
      <c r="BF27" s="85"/>
      <c r="BH27" s="81"/>
      <c r="BI27" s="81"/>
      <c r="BJ27" s="81"/>
      <c r="BK27" s="81"/>
      <c r="BM27" s="195"/>
      <c r="BN27" s="195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2"/>
      <c r="CI27" s="83"/>
    </row>
    <row r="28" spans="2:87" ht="15" customHeight="1">
      <c r="B28" s="276"/>
      <c r="C28" s="277"/>
      <c r="D28" s="7"/>
      <c r="E28" s="25"/>
      <c r="F28" s="24"/>
      <c r="G28" s="22"/>
      <c r="H28" s="22"/>
      <c r="I28" s="23"/>
      <c r="J28" s="8"/>
      <c r="K28" s="25"/>
      <c r="L28" s="327"/>
      <c r="M28" s="24"/>
      <c r="N28" s="22"/>
      <c r="O28" s="22"/>
      <c r="P28" s="23"/>
      <c r="Q28" s="7"/>
      <c r="R28" s="245"/>
      <c r="S28" s="85"/>
      <c r="T28" s="196"/>
      <c r="U28" s="191"/>
      <c r="V28" s="85"/>
      <c r="W28" s="103"/>
      <c r="X28" s="85"/>
      <c r="Y28" s="85"/>
      <c r="Z28" s="352"/>
      <c r="AA28" s="353"/>
      <c r="AB28" s="104"/>
      <c r="AC28" s="106"/>
      <c r="AH28" s="82"/>
      <c r="AI28" s="82"/>
      <c r="AJ28" s="82"/>
      <c r="AK28" s="82"/>
      <c r="AL28" s="82"/>
      <c r="AM28" s="83"/>
      <c r="AN28" s="83"/>
      <c r="AO28" s="83"/>
      <c r="AP28" s="83"/>
      <c r="AQ28" s="84"/>
      <c r="AR28" s="84"/>
      <c r="AS28" s="83"/>
      <c r="AT28" s="83"/>
      <c r="AU28" s="84"/>
      <c r="AV28" s="180"/>
      <c r="AW28" s="1"/>
      <c r="AY28" s="82"/>
      <c r="AZ28" s="82"/>
      <c r="BA28" s="82"/>
      <c r="BB28" s="82"/>
      <c r="BC28" s="82"/>
      <c r="BE28" s="85"/>
      <c r="BF28" s="85"/>
      <c r="BH28" s="81"/>
      <c r="BI28" s="81"/>
      <c r="BJ28" s="81"/>
      <c r="BK28" s="81"/>
      <c r="BM28" s="195"/>
      <c r="BN28" s="195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2"/>
      <c r="CI28" s="83"/>
    </row>
    <row r="29" spans="2:87" ht="15" customHeight="1">
      <c r="B29" s="346"/>
      <c r="C29" s="277"/>
      <c r="D29" s="7"/>
      <c r="E29" s="25"/>
      <c r="F29" s="24"/>
      <c r="G29" s="22"/>
      <c r="H29" s="22"/>
      <c r="I29" s="23"/>
      <c r="J29" s="8"/>
      <c r="K29" s="25"/>
      <c r="L29" s="327"/>
      <c r="M29" s="24"/>
      <c r="N29" s="22"/>
      <c r="O29" s="22"/>
      <c r="P29" s="23"/>
      <c r="Q29" s="7"/>
      <c r="R29" s="245"/>
      <c r="S29" s="85"/>
      <c r="T29" s="196"/>
      <c r="U29" s="191"/>
      <c r="V29" s="85"/>
      <c r="W29" s="103"/>
      <c r="X29" s="85"/>
      <c r="Y29" s="85"/>
      <c r="Z29" s="352"/>
      <c r="AA29" s="353"/>
      <c r="AB29" s="104"/>
      <c r="AC29" s="106"/>
      <c r="AH29" s="82"/>
      <c r="AI29" s="82"/>
      <c r="AJ29" s="82"/>
      <c r="AK29" s="82"/>
      <c r="AL29" s="82"/>
      <c r="AM29" s="83"/>
      <c r="AN29" s="83"/>
      <c r="AO29" s="83"/>
      <c r="AP29" s="83"/>
      <c r="AQ29" s="84"/>
      <c r="AR29" s="84"/>
      <c r="AS29" s="83"/>
      <c r="AT29" s="83"/>
      <c r="AU29" s="84"/>
      <c r="AV29" s="180"/>
      <c r="AW29" s="1"/>
      <c r="AY29" s="82"/>
      <c r="AZ29" s="82"/>
      <c r="BA29" s="82"/>
      <c r="BB29" s="82"/>
      <c r="BC29" s="82"/>
      <c r="BE29" s="85"/>
      <c r="BF29" s="85"/>
      <c r="BH29" s="81"/>
      <c r="BI29" s="81"/>
      <c r="BJ29" s="81"/>
      <c r="BK29" s="81"/>
      <c r="BM29" s="195"/>
      <c r="BN29" s="195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2"/>
      <c r="CI29" s="83"/>
    </row>
    <row r="30" spans="2:87" ht="15" customHeight="1">
      <c r="B30" s="276"/>
      <c r="C30" s="277"/>
      <c r="D30" s="7"/>
      <c r="E30" s="25"/>
      <c r="F30" s="24"/>
      <c r="G30" s="22"/>
      <c r="H30" s="22"/>
      <c r="I30" s="23"/>
      <c r="J30" s="8"/>
      <c r="K30" s="25"/>
      <c r="L30" s="327"/>
      <c r="M30" s="24"/>
      <c r="N30" s="22"/>
      <c r="O30" s="22"/>
      <c r="P30" s="23"/>
      <c r="Q30" s="7"/>
      <c r="R30" s="245"/>
      <c r="S30" s="85"/>
      <c r="T30" s="196"/>
      <c r="U30" s="191"/>
      <c r="V30" s="85"/>
      <c r="W30" s="103"/>
      <c r="X30" s="85"/>
      <c r="Y30" s="85"/>
      <c r="Z30" s="352"/>
      <c r="AA30" s="353"/>
      <c r="AB30" s="104"/>
      <c r="AC30" s="106"/>
      <c r="AH30" s="82"/>
      <c r="AI30" s="82"/>
      <c r="AJ30" s="82"/>
      <c r="AK30" s="82"/>
      <c r="AL30" s="82"/>
      <c r="AM30" s="83"/>
      <c r="AN30" s="83"/>
      <c r="AO30" s="83"/>
      <c r="AP30" s="83"/>
      <c r="AQ30" s="84"/>
      <c r="AR30" s="84"/>
      <c r="AS30" s="83"/>
      <c r="AT30" s="83"/>
      <c r="AU30" s="84"/>
      <c r="AV30" s="180"/>
      <c r="AW30" s="1"/>
      <c r="AY30" s="82"/>
      <c r="AZ30" s="82"/>
      <c r="BA30" s="82"/>
      <c r="BB30" s="82"/>
      <c r="BC30" s="82"/>
      <c r="BE30" s="85"/>
      <c r="BF30" s="85"/>
      <c r="BH30" s="81"/>
      <c r="BI30" s="81"/>
      <c r="BJ30" s="81"/>
      <c r="BK30" s="81"/>
      <c r="BM30" s="195"/>
      <c r="BN30" s="195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2"/>
      <c r="CI30" s="83"/>
    </row>
    <row r="31" spans="2:87" ht="15" customHeight="1">
      <c r="B31" s="276"/>
      <c r="C31" s="277"/>
      <c r="D31" s="7"/>
      <c r="E31" s="25"/>
      <c r="F31" s="24"/>
      <c r="G31" s="22"/>
      <c r="H31" s="22"/>
      <c r="I31" s="23"/>
      <c r="J31" s="8"/>
      <c r="K31" s="25"/>
      <c r="L31" s="327"/>
      <c r="M31" s="24"/>
      <c r="N31" s="22"/>
      <c r="O31" s="22"/>
      <c r="P31" s="23"/>
      <c r="Q31" s="7"/>
      <c r="R31" s="245"/>
      <c r="S31" s="85"/>
      <c r="T31" s="196"/>
      <c r="U31" s="191"/>
      <c r="V31" s="85"/>
      <c r="W31" s="103"/>
      <c r="X31" s="85"/>
      <c r="Y31" s="85"/>
      <c r="Z31" s="352"/>
      <c r="AA31" s="353"/>
      <c r="AB31" s="104"/>
      <c r="AC31" s="106"/>
      <c r="AH31" s="82"/>
      <c r="AI31" s="82"/>
      <c r="AJ31" s="82"/>
      <c r="AK31" s="82"/>
      <c r="AL31" s="82"/>
      <c r="AM31" s="83"/>
      <c r="AN31" s="83"/>
      <c r="AO31" s="83"/>
      <c r="AP31" s="83"/>
      <c r="AQ31" s="84"/>
      <c r="AR31" s="84"/>
      <c r="AS31" s="83"/>
      <c r="AT31" s="83"/>
      <c r="AU31" s="84"/>
      <c r="AV31" s="180"/>
      <c r="AW31" s="1"/>
      <c r="AY31" s="82"/>
      <c r="AZ31" s="82"/>
      <c r="BA31" s="82"/>
      <c r="BB31" s="82"/>
      <c r="BC31" s="82"/>
      <c r="BE31" s="85"/>
      <c r="BF31" s="85"/>
      <c r="BH31" s="81"/>
      <c r="BI31" s="81"/>
      <c r="BJ31" s="81"/>
      <c r="BK31" s="81"/>
      <c r="BM31" s="195"/>
      <c r="BN31" s="195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2"/>
      <c r="CI31" s="83"/>
    </row>
    <row r="32" spans="2:87" ht="15" customHeight="1">
      <c r="B32" s="276"/>
      <c r="C32" s="277"/>
      <c r="D32" s="7"/>
      <c r="E32" s="25"/>
      <c r="F32" s="24"/>
      <c r="G32" s="22"/>
      <c r="H32" s="22"/>
      <c r="I32" s="23"/>
      <c r="J32" s="8"/>
      <c r="K32" s="25"/>
      <c r="L32" s="327"/>
      <c r="M32" s="24"/>
      <c r="N32" s="22"/>
      <c r="O32" s="22"/>
      <c r="P32" s="23"/>
      <c r="Q32" s="7"/>
      <c r="R32" s="245"/>
      <c r="S32" s="85"/>
      <c r="T32" s="196"/>
      <c r="U32" s="191"/>
      <c r="V32" s="85"/>
      <c r="W32" s="103"/>
      <c r="X32" s="85"/>
      <c r="Y32" s="85"/>
      <c r="Z32" s="352"/>
      <c r="AA32" s="353"/>
      <c r="AB32" s="104"/>
      <c r="AC32" s="106"/>
      <c r="AH32" s="82"/>
      <c r="AI32" s="82"/>
      <c r="AJ32" s="82"/>
      <c r="AK32" s="82"/>
      <c r="AL32" s="82"/>
      <c r="AM32" s="83"/>
      <c r="AN32" s="83"/>
      <c r="AO32" s="83"/>
      <c r="AP32" s="83"/>
      <c r="AQ32" s="84"/>
      <c r="AR32" s="84"/>
      <c r="AS32" s="83"/>
      <c r="AT32" s="83"/>
      <c r="AU32" s="84"/>
      <c r="AV32" s="180"/>
      <c r="AW32" s="1"/>
      <c r="AY32" s="82"/>
      <c r="AZ32" s="82"/>
      <c r="BA32" s="82"/>
      <c r="BB32" s="82"/>
      <c r="BC32" s="82"/>
      <c r="BE32" s="85"/>
      <c r="BF32" s="85"/>
      <c r="BH32" s="81"/>
      <c r="BI32" s="81"/>
      <c r="BJ32" s="81"/>
      <c r="BK32" s="81"/>
      <c r="BM32" s="195"/>
      <c r="BN32" s="195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2"/>
      <c r="CI32" s="83"/>
    </row>
    <row r="33" spans="2:87" ht="15" customHeight="1">
      <c r="B33" s="276"/>
      <c r="C33" s="277"/>
      <c r="D33" s="7"/>
      <c r="E33" s="25"/>
      <c r="F33" s="24"/>
      <c r="G33" s="22"/>
      <c r="H33" s="22"/>
      <c r="I33" s="23"/>
      <c r="J33" s="8"/>
      <c r="K33" s="25"/>
      <c r="L33" s="327"/>
      <c r="M33" s="24"/>
      <c r="N33" s="22"/>
      <c r="O33" s="22"/>
      <c r="P33" s="23"/>
      <c r="Q33" s="7"/>
      <c r="R33" s="245"/>
      <c r="S33" s="85"/>
      <c r="T33" s="196"/>
      <c r="U33" s="191"/>
      <c r="V33" s="85"/>
      <c r="W33" s="103"/>
      <c r="X33" s="85"/>
      <c r="Y33" s="85"/>
      <c r="Z33" s="352"/>
      <c r="AA33" s="353"/>
      <c r="AB33" s="104"/>
      <c r="AC33" s="106"/>
      <c r="AH33" s="82"/>
      <c r="AI33" s="82"/>
      <c r="AJ33" s="82"/>
      <c r="AK33" s="82"/>
      <c r="AL33" s="82"/>
      <c r="AM33" s="83"/>
      <c r="AN33" s="83"/>
      <c r="AO33" s="83"/>
      <c r="AP33" s="83"/>
      <c r="AQ33" s="84"/>
      <c r="AR33" s="84"/>
      <c r="AS33" s="83"/>
      <c r="AT33" s="83"/>
      <c r="AU33" s="84"/>
      <c r="AV33" s="180"/>
      <c r="AW33" s="1"/>
      <c r="AY33" s="82"/>
      <c r="AZ33" s="82"/>
      <c r="BA33" s="82"/>
      <c r="BB33" s="82"/>
      <c r="BC33" s="82"/>
      <c r="BE33" s="85"/>
      <c r="BF33" s="85"/>
      <c r="BH33" s="81"/>
      <c r="BI33" s="81"/>
      <c r="BJ33" s="81"/>
      <c r="BK33" s="81"/>
      <c r="BM33" s="195"/>
      <c r="BN33" s="195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2"/>
      <c r="CI33" s="83"/>
    </row>
    <row r="34" spans="2:87" ht="15" customHeight="1">
      <c r="B34" s="276"/>
      <c r="C34" s="277"/>
      <c r="D34" s="7"/>
      <c r="E34" s="25"/>
      <c r="F34" s="24"/>
      <c r="G34" s="22"/>
      <c r="H34" s="22"/>
      <c r="I34" s="23"/>
      <c r="J34" s="8"/>
      <c r="K34" s="25"/>
      <c r="L34" s="327"/>
      <c r="M34" s="24"/>
      <c r="N34" s="22"/>
      <c r="O34" s="22"/>
      <c r="P34" s="23"/>
      <c r="Q34" s="7"/>
      <c r="R34" s="245"/>
      <c r="S34" s="85"/>
      <c r="T34" s="196"/>
      <c r="U34" s="191"/>
      <c r="V34" s="85"/>
      <c r="W34" s="103"/>
      <c r="X34" s="85"/>
      <c r="Y34" s="85"/>
      <c r="Z34" s="352"/>
      <c r="AA34" s="353"/>
      <c r="AB34" s="104"/>
      <c r="AC34" s="106"/>
      <c r="AH34" s="82"/>
      <c r="AI34" s="82"/>
      <c r="AJ34" s="82"/>
      <c r="AK34" s="82"/>
      <c r="AL34" s="82"/>
      <c r="AM34" s="83"/>
      <c r="AN34" s="83"/>
      <c r="AO34" s="83"/>
      <c r="AP34" s="83"/>
      <c r="AQ34" s="84"/>
      <c r="AR34" s="84"/>
      <c r="AS34" s="83"/>
      <c r="AT34" s="83"/>
      <c r="AU34" s="84"/>
      <c r="AV34" s="180"/>
      <c r="AW34" s="1"/>
      <c r="AY34" s="82"/>
      <c r="AZ34" s="82"/>
      <c r="BA34" s="82"/>
      <c r="BB34" s="82"/>
      <c r="BC34" s="82"/>
      <c r="BE34" s="85"/>
      <c r="BF34" s="85"/>
      <c r="BH34" s="81"/>
      <c r="BI34" s="81"/>
      <c r="BJ34" s="81"/>
      <c r="BK34" s="81"/>
      <c r="BM34" s="195"/>
      <c r="BN34" s="195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2"/>
      <c r="CI34" s="83"/>
    </row>
    <row r="35" spans="2:87" ht="15" customHeight="1">
      <c r="B35" s="276"/>
      <c r="C35" s="277"/>
      <c r="D35" s="7"/>
      <c r="E35" s="25"/>
      <c r="F35" s="24"/>
      <c r="G35" s="22"/>
      <c r="H35" s="22"/>
      <c r="I35" s="23"/>
      <c r="J35" s="8"/>
      <c r="K35" s="25"/>
      <c r="L35" s="327"/>
      <c r="M35" s="24"/>
      <c r="N35" s="22"/>
      <c r="O35" s="22"/>
      <c r="P35" s="23"/>
      <c r="Q35" s="7"/>
      <c r="R35" s="245"/>
      <c r="S35" s="85"/>
      <c r="T35" s="196"/>
      <c r="U35" s="191"/>
      <c r="V35" s="85"/>
      <c r="W35" s="103"/>
      <c r="X35" s="85"/>
      <c r="Y35" s="85"/>
      <c r="Z35" s="352"/>
      <c r="AA35" s="353"/>
      <c r="AB35" s="104"/>
      <c r="AC35" s="106"/>
      <c r="AH35" s="82"/>
      <c r="AI35" s="82"/>
      <c r="AJ35" s="82"/>
      <c r="AK35" s="82"/>
      <c r="AL35" s="82"/>
      <c r="AM35" s="83"/>
      <c r="AN35" s="83"/>
      <c r="AO35" s="83"/>
      <c r="AP35" s="83"/>
      <c r="AQ35" s="84"/>
      <c r="AR35" s="84"/>
      <c r="AS35" s="83"/>
      <c r="AT35" s="83"/>
      <c r="AU35" s="84"/>
      <c r="AV35" s="180"/>
      <c r="AW35" s="1"/>
      <c r="AY35" s="82"/>
      <c r="AZ35" s="82"/>
      <c r="BA35" s="82"/>
      <c r="BB35" s="82"/>
      <c r="BC35" s="82"/>
      <c r="BE35" s="85"/>
      <c r="BF35" s="85"/>
      <c r="BH35" s="81"/>
      <c r="BI35" s="81"/>
      <c r="BJ35" s="81"/>
      <c r="BK35" s="81"/>
      <c r="BM35" s="195"/>
      <c r="BN35" s="195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2"/>
      <c r="CI35" s="83"/>
    </row>
    <row r="36" spans="2:87" ht="15" customHeight="1">
      <c r="B36" s="276"/>
      <c r="C36" s="277"/>
      <c r="D36" s="7"/>
      <c r="E36" s="25"/>
      <c r="F36" s="24"/>
      <c r="G36" s="22"/>
      <c r="H36" s="22"/>
      <c r="I36" s="23"/>
      <c r="J36" s="8"/>
      <c r="K36" s="25"/>
      <c r="L36" s="327"/>
      <c r="M36" s="24"/>
      <c r="N36" s="22"/>
      <c r="O36" s="22"/>
      <c r="P36" s="23"/>
      <c r="Q36" s="7"/>
      <c r="R36" s="245"/>
      <c r="S36" s="85"/>
      <c r="T36" s="196"/>
      <c r="U36" s="191"/>
      <c r="V36" s="85"/>
      <c r="W36" s="103"/>
      <c r="X36" s="85"/>
      <c r="Y36" s="85"/>
      <c r="Z36" s="352"/>
      <c r="AA36" s="353"/>
      <c r="AB36" s="104"/>
      <c r="AC36" s="106"/>
      <c r="AH36" s="82"/>
      <c r="AI36" s="82"/>
      <c r="AJ36" s="82"/>
      <c r="AK36" s="82"/>
      <c r="AL36" s="82"/>
      <c r="AM36" s="83"/>
      <c r="AN36" s="83"/>
      <c r="AO36" s="83"/>
      <c r="AP36" s="83"/>
      <c r="AQ36" s="84"/>
      <c r="AR36" s="84"/>
      <c r="AS36" s="83"/>
      <c r="AT36" s="83"/>
      <c r="AU36" s="84"/>
      <c r="AV36" s="180"/>
      <c r="AW36" s="1"/>
      <c r="AY36" s="82"/>
      <c r="AZ36" s="82"/>
      <c r="BA36" s="82"/>
      <c r="BB36" s="82"/>
      <c r="BC36" s="82"/>
      <c r="BE36" s="85"/>
      <c r="BF36" s="85"/>
      <c r="BH36" s="81"/>
      <c r="BI36" s="81"/>
      <c r="BJ36" s="81"/>
      <c r="BK36" s="81"/>
      <c r="BM36" s="195"/>
      <c r="BN36" s="195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2"/>
      <c r="CI36" s="83"/>
    </row>
    <row r="37" spans="2:87" ht="15" customHeight="1">
      <c r="B37" s="276"/>
      <c r="C37" s="277"/>
      <c r="D37" s="7"/>
      <c r="E37" s="25"/>
      <c r="F37" s="24"/>
      <c r="G37" s="22"/>
      <c r="H37" s="22"/>
      <c r="I37" s="23"/>
      <c r="J37" s="8"/>
      <c r="K37" s="25"/>
      <c r="L37" s="327"/>
      <c r="M37" s="24"/>
      <c r="N37" s="22"/>
      <c r="O37" s="22"/>
      <c r="P37" s="23"/>
      <c r="Q37" s="7"/>
      <c r="R37" s="245"/>
      <c r="S37" s="85"/>
      <c r="T37" s="196"/>
      <c r="U37" s="191"/>
      <c r="V37" s="85"/>
      <c r="W37" s="103"/>
      <c r="X37" s="85"/>
      <c r="Y37" s="85"/>
      <c r="Z37" s="352"/>
      <c r="AA37" s="353"/>
      <c r="AB37" s="104"/>
      <c r="AC37" s="106"/>
      <c r="AH37" s="82"/>
      <c r="AI37" s="82"/>
      <c r="AJ37" s="82"/>
      <c r="AK37" s="82"/>
      <c r="AL37" s="82"/>
      <c r="AM37" s="83"/>
      <c r="AN37" s="83"/>
      <c r="AO37" s="83"/>
      <c r="AP37" s="83"/>
      <c r="AQ37" s="84"/>
      <c r="AR37" s="84"/>
      <c r="AS37" s="83"/>
      <c r="AT37" s="83"/>
      <c r="AU37" s="84"/>
      <c r="AV37" s="180"/>
      <c r="AW37" s="1"/>
      <c r="AY37" s="82"/>
      <c r="AZ37" s="82"/>
      <c r="BA37" s="82"/>
      <c r="BB37" s="82"/>
      <c r="BC37" s="82"/>
      <c r="BE37" s="85"/>
      <c r="BF37" s="85"/>
      <c r="BH37" s="81"/>
      <c r="BI37" s="81"/>
      <c r="BJ37" s="81"/>
      <c r="BK37" s="81"/>
      <c r="BM37" s="195"/>
      <c r="BN37" s="195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2"/>
      <c r="CI37" s="83"/>
    </row>
    <row r="38" spans="2:87" ht="15" customHeight="1">
      <c r="B38" s="276"/>
      <c r="C38" s="277"/>
      <c r="D38" s="7"/>
      <c r="E38" s="25"/>
      <c r="F38" s="24"/>
      <c r="G38" s="22"/>
      <c r="H38" s="22"/>
      <c r="I38" s="23"/>
      <c r="J38" s="8"/>
      <c r="K38" s="25"/>
      <c r="L38" s="327"/>
      <c r="M38" s="24"/>
      <c r="N38" s="22"/>
      <c r="O38" s="22"/>
      <c r="P38" s="23"/>
      <c r="Q38" s="7"/>
      <c r="R38" s="245"/>
      <c r="S38" s="85"/>
      <c r="T38" s="196"/>
      <c r="U38" s="191"/>
      <c r="V38" s="85"/>
      <c r="W38" s="103"/>
      <c r="X38" s="85"/>
      <c r="Y38" s="85"/>
      <c r="Z38" s="352"/>
      <c r="AA38" s="353"/>
      <c r="AB38" s="104"/>
      <c r="AC38" s="106"/>
      <c r="AH38" s="82"/>
      <c r="AI38" s="82"/>
      <c r="AJ38" s="82"/>
      <c r="AK38" s="82"/>
      <c r="AL38" s="82"/>
      <c r="AM38" s="83"/>
      <c r="AN38" s="83"/>
      <c r="AO38" s="83"/>
      <c r="AP38" s="83"/>
      <c r="AQ38" s="84"/>
      <c r="AR38" s="84"/>
      <c r="AS38" s="83"/>
      <c r="AT38" s="83"/>
      <c r="AU38" s="84"/>
      <c r="AV38" s="180"/>
      <c r="AW38" s="1"/>
      <c r="AY38" s="82"/>
      <c r="AZ38" s="82"/>
      <c r="BA38" s="82"/>
      <c r="BB38" s="82"/>
      <c r="BC38" s="82"/>
      <c r="BE38" s="85"/>
      <c r="BF38" s="85"/>
      <c r="BH38" s="81"/>
      <c r="BI38" s="81"/>
      <c r="BJ38" s="81"/>
      <c r="BK38" s="81"/>
      <c r="BM38" s="195"/>
      <c r="BN38" s="195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2"/>
      <c r="CI38" s="83"/>
    </row>
    <row r="39" spans="2:87" ht="15" customHeight="1">
      <c r="B39" s="276"/>
      <c r="C39" s="277"/>
      <c r="D39" s="7"/>
      <c r="E39" s="25"/>
      <c r="F39" s="24"/>
      <c r="G39" s="22"/>
      <c r="H39" s="22"/>
      <c r="I39" s="23"/>
      <c r="J39" s="8"/>
      <c r="K39" s="25"/>
      <c r="L39" s="327"/>
      <c r="M39" s="24"/>
      <c r="N39" s="22"/>
      <c r="O39" s="22"/>
      <c r="P39" s="23"/>
      <c r="Q39" s="7"/>
      <c r="R39" s="245"/>
      <c r="S39" s="85"/>
      <c r="T39" s="196"/>
      <c r="U39" s="191"/>
      <c r="V39" s="85"/>
      <c r="W39" s="103"/>
      <c r="X39" s="85"/>
      <c r="Y39" s="85"/>
      <c r="Z39" s="352"/>
      <c r="AA39" s="353"/>
      <c r="AB39" s="104"/>
      <c r="AC39" s="106"/>
      <c r="AH39" s="82"/>
      <c r="AI39" s="82"/>
      <c r="AJ39" s="82"/>
      <c r="AK39" s="82"/>
      <c r="AL39" s="82"/>
      <c r="AM39" s="83"/>
      <c r="AN39" s="83"/>
      <c r="AO39" s="83"/>
      <c r="AP39" s="83"/>
      <c r="AQ39" s="84"/>
      <c r="AR39" s="84"/>
      <c r="AS39" s="83"/>
      <c r="AT39" s="83"/>
      <c r="AU39" s="84"/>
      <c r="AV39" s="180"/>
      <c r="AW39" s="1"/>
      <c r="AY39" s="82"/>
      <c r="AZ39" s="82"/>
      <c r="BA39" s="82"/>
      <c r="BB39" s="82"/>
      <c r="BC39" s="82"/>
      <c r="BE39" s="85"/>
      <c r="BF39" s="85"/>
      <c r="BH39" s="81"/>
      <c r="BI39" s="81"/>
      <c r="BJ39" s="81"/>
      <c r="BK39" s="81"/>
      <c r="BM39" s="195"/>
      <c r="BN39" s="195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2"/>
      <c r="CI39" s="83"/>
    </row>
    <row r="40" spans="2:87" ht="15" customHeight="1">
      <c r="B40" s="276"/>
      <c r="C40" s="277"/>
      <c r="D40" s="7"/>
      <c r="E40" s="25"/>
      <c r="F40" s="24"/>
      <c r="G40" s="22"/>
      <c r="H40" s="22"/>
      <c r="I40" s="23"/>
      <c r="J40" s="8"/>
      <c r="K40" s="25"/>
      <c r="L40" s="327"/>
      <c r="M40" s="24"/>
      <c r="N40" s="22"/>
      <c r="O40" s="22"/>
      <c r="P40" s="23"/>
      <c r="Q40" s="7"/>
      <c r="R40" s="245"/>
      <c r="S40" s="85"/>
      <c r="T40" s="196"/>
      <c r="U40" s="191"/>
      <c r="V40" s="85"/>
      <c r="W40" s="103"/>
      <c r="X40" s="85"/>
      <c r="Y40" s="85"/>
      <c r="Z40" s="352"/>
      <c r="AA40" s="353"/>
      <c r="AB40" s="104"/>
      <c r="AC40" s="106"/>
      <c r="AH40" s="82"/>
      <c r="AI40" s="82"/>
      <c r="AJ40" s="82"/>
      <c r="AK40" s="82"/>
      <c r="AL40" s="82"/>
      <c r="AM40" s="83"/>
      <c r="AN40" s="83"/>
      <c r="AO40" s="83"/>
      <c r="AP40" s="83"/>
      <c r="AQ40" s="84"/>
      <c r="AR40" s="84"/>
      <c r="AS40" s="83"/>
      <c r="AT40" s="83"/>
      <c r="AU40" s="84"/>
      <c r="AV40" s="180"/>
      <c r="AW40" s="1"/>
      <c r="AY40" s="82"/>
      <c r="AZ40" s="82"/>
      <c r="BA40" s="82"/>
      <c r="BB40" s="82"/>
      <c r="BC40" s="82"/>
      <c r="BE40" s="85"/>
      <c r="BF40" s="85"/>
      <c r="BH40" s="81"/>
      <c r="BI40" s="81"/>
      <c r="BJ40" s="81"/>
      <c r="BK40" s="81"/>
      <c r="BM40" s="195"/>
      <c r="BN40" s="195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2"/>
      <c r="CI40" s="83"/>
    </row>
    <row r="41" spans="2:87" ht="15" customHeight="1">
      <c r="B41" s="276"/>
      <c r="C41" s="277"/>
      <c r="D41" s="7"/>
      <c r="E41" s="25"/>
      <c r="F41" s="24"/>
      <c r="G41" s="22"/>
      <c r="H41" s="22"/>
      <c r="I41" s="23"/>
      <c r="J41" s="8"/>
      <c r="K41" s="25"/>
      <c r="L41" s="327"/>
      <c r="M41" s="24"/>
      <c r="N41" s="22"/>
      <c r="O41" s="22"/>
      <c r="P41" s="23"/>
      <c r="Q41" s="7"/>
      <c r="R41" s="245"/>
      <c r="S41" s="85"/>
      <c r="T41" s="196"/>
      <c r="U41" s="191"/>
      <c r="V41" s="85"/>
      <c r="W41" s="103"/>
      <c r="X41" s="85"/>
      <c r="Y41" s="85"/>
      <c r="Z41" s="352"/>
      <c r="AA41" s="353"/>
      <c r="AB41" s="104"/>
      <c r="AC41" s="106"/>
      <c r="AH41" s="82"/>
      <c r="AI41" s="82"/>
      <c r="AJ41" s="82"/>
      <c r="AK41" s="82"/>
      <c r="AL41" s="82"/>
      <c r="AM41" s="83"/>
      <c r="AN41" s="83"/>
      <c r="AO41" s="83"/>
      <c r="AP41" s="83"/>
      <c r="AQ41" s="84"/>
      <c r="AR41" s="84"/>
      <c r="AS41" s="83"/>
      <c r="AT41" s="83"/>
      <c r="AU41" s="84"/>
      <c r="AV41" s="180"/>
      <c r="AW41" s="1"/>
      <c r="AY41" s="82"/>
      <c r="AZ41" s="82"/>
      <c r="BA41" s="82"/>
      <c r="BB41" s="82"/>
      <c r="BC41" s="82"/>
      <c r="BE41" s="85"/>
      <c r="BF41" s="85"/>
      <c r="BH41" s="81"/>
      <c r="BI41" s="81"/>
      <c r="BJ41" s="81"/>
      <c r="BK41" s="81"/>
      <c r="BM41" s="195"/>
      <c r="BN41" s="195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2"/>
      <c r="CI41" s="83"/>
    </row>
    <row r="42" spans="2:87" ht="15" customHeight="1">
      <c r="B42" s="276"/>
      <c r="C42" s="277"/>
      <c r="D42" s="7"/>
      <c r="E42" s="25"/>
      <c r="F42" s="24"/>
      <c r="G42" s="22"/>
      <c r="H42" s="22"/>
      <c r="I42" s="23"/>
      <c r="J42" s="8"/>
      <c r="K42" s="25"/>
      <c r="L42" s="327"/>
      <c r="M42" s="24"/>
      <c r="N42" s="22"/>
      <c r="O42" s="22"/>
      <c r="P42" s="23"/>
      <c r="Q42" s="7"/>
      <c r="R42" s="245"/>
      <c r="S42" s="85"/>
      <c r="T42" s="196"/>
      <c r="U42" s="191"/>
      <c r="V42" s="85"/>
      <c r="W42" s="103"/>
      <c r="X42" s="85"/>
      <c r="Y42" s="85"/>
      <c r="Z42" s="352"/>
      <c r="AA42" s="353"/>
      <c r="AB42" s="104"/>
      <c r="AC42" s="106"/>
      <c r="AH42" s="82"/>
      <c r="AI42" s="82"/>
      <c r="AJ42" s="82"/>
      <c r="AK42" s="82"/>
      <c r="AL42" s="82"/>
      <c r="AM42" s="83"/>
      <c r="AN42" s="83"/>
      <c r="AO42" s="83"/>
      <c r="AP42" s="83"/>
      <c r="AQ42" s="84"/>
      <c r="AR42" s="84"/>
      <c r="AS42" s="83"/>
      <c r="AT42" s="83"/>
      <c r="AU42" s="84"/>
      <c r="AV42" s="180"/>
      <c r="AW42" s="1"/>
      <c r="AY42" s="82"/>
      <c r="AZ42" s="82"/>
      <c r="BA42" s="82"/>
      <c r="BB42" s="82"/>
      <c r="BC42" s="82"/>
      <c r="BE42" s="85"/>
      <c r="BF42" s="85"/>
      <c r="BH42" s="81"/>
      <c r="BI42" s="81"/>
      <c r="BJ42" s="81"/>
      <c r="BK42" s="81"/>
      <c r="BM42" s="195"/>
      <c r="BN42" s="195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2"/>
      <c r="CI42" s="83"/>
    </row>
    <row r="43" spans="2:87" ht="15" customHeight="1">
      <c r="B43" s="276"/>
      <c r="C43" s="277"/>
      <c r="D43" s="7"/>
      <c r="E43" s="25"/>
      <c r="F43" s="24"/>
      <c r="G43" s="22"/>
      <c r="H43" s="22"/>
      <c r="I43" s="23"/>
      <c r="J43" s="8"/>
      <c r="K43" s="25"/>
      <c r="L43" s="327"/>
      <c r="M43" s="24"/>
      <c r="N43" s="22"/>
      <c r="O43" s="22"/>
      <c r="P43" s="23"/>
      <c r="Q43" s="7"/>
      <c r="R43" s="245"/>
      <c r="S43" s="85"/>
      <c r="T43" s="196"/>
      <c r="U43" s="191"/>
      <c r="V43" s="85"/>
      <c r="W43" s="103"/>
      <c r="X43" s="85"/>
      <c r="Y43" s="85"/>
      <c r="Z43" s="352"/>
      <c r="AA43" s="353"/>
      <c r="AB43" s="104"/>
      <c r="AC43" s="106"/>
      <c r="AH43" s="82"/>
      <c r="AI43" s="82"/>
      <c r="AJ43" s="82"/>
      <c r="AK43" s="82"/>
      <c r="AL43" s="82"/>
      <c r="AM43" s="83"/>
      <c r="AN43" s="83"/>
      <c r="AO43" s="83"/>
      <c r="AP43" s="83"/>
      <c r="AQ43" s="84"/>
      <c r="AR43" s="84"/>
      <c r="AS43" s="83"/>
      <c r="AT43" s="83"/>
      <c r="AU43" s="84"/>
      <c r="AV43" s="180"/>
      <c r="AW43" s="1"/>
      <c r="AY43" s="82"/>
      <c r="AZ43" s="82"/>
      <c r="BA43" s="82"/>
      <c r="BB43" s="82"/>
      <c r="BC43" s="82"/>
      <c r="BE43" s="85"/>
      <c r="BF43" s="85"/>
      <c r="BH43" s="81"/>
      <c r="BI43" s="81"/>
      <c r="BJ43" s="81"/>
      <c r="BK43" s="81"/>
      <c r="BM43" s="195"/>
      <c r="BN43" s="195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2"/>
      <c r="CI43" s="83"/>
    </row>
    <row r="44" spans="2:87" ht="15" customHeight="1">
      <c r="B44" s="276"/>
      <c r="C44" s="277"/>
      <c r="D44" s="7"/>
      <c r="E44" s="25"/>
      <c r="F44" s="24"/>
      <c r="G44" s="22"/>
      <c r="H44" s="22"/>
      <c r="I44" s="23"/>
      <c r="J44" s="8"/>
      <c r="K44" s="25"/>
      <c r="L44" s="327"/>
      <c r="M44" s="24"/>
      <c r="N44" s="22"/>
      <c r="O44" s="22"/>
      <c r="P44" s="23"/>
      <c r="Q44" s="7"/>
      <c r="R44" s="245"/>
      <c r="S44" s="85"/>
      <c r="T44" s="196"/>
      <c r="U44" s="191"/>
      <c r="V44" s="85"/>
      <c r="W44" s="103"/>
      <c r="X44" s="85"/>
      <c r="Y44" s="85"/>
      <c r="Z44" s="352"/>
      <c r="AA44" s="353"/>
      <c r="AB44" s="104"/>
      <c r="AC44" s="106"/>
      <c r="AH44" s="82"/>
      <c r="AI44" s="82"/>
      <c r="AJ44" s="82"/>
      <c r="AK44" s="82"/>
      <c r="AL44" s="82"/>
      <c r="AM44" s="83"/>
      <c r="AN44" s="83"/>
      <c r="AO44" s="83"/>
      <c r="AP44" s="83"/>
      <c r="AQ44" s="84"/>
      <c r="AR44" s="84"/>
      <c r="AS44" s="83"/>
      <c r="AT44" s="83"/>
      <c r="AU44" s="84"/>
      <c r="AV44" s="180"/>
      <c r="AW44" s="1"/>
      <c r="AY44" s="82"/>
      <c r="AZ44" s="82"/>
      <c r="BA44" s="82"/>
      <c r="BB44" s="82"/>
      <c r="BC44" s="82"/>
      <c r="BE44" s="85"/>
      <c r="BF44" s="85"/>
      <c r="BH44" s="81"/>
      <c r="BI44" s="81"/>
      <c r="BJ44" s="81"/>
      <c r="BK44" s="81"/>
      <c r="BM44" s="195"/>
      <c r="BN44" s="195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2"/>
      <c r="CI44" s="83"/>
    </row>
    <row r="45" spans="2:87" ht="15" customHeight="1">
      <c r="B45" s="276"/>
      <c r="C45" s="277"/>
      <c r="D45" s="7"/>
      <c r="E45" s="25"/>
      <c r="F45" s="24"/>
      <c r="G45" s="22"/>
      <c r="H45" s="22"/>
      <c r="I45" s="23"/>
      <c r="J45" s="8"/>
      <c r="K45" s="25"/>
      <c r="L45" s="327"/>
      <c r="M45" s="24"/>
      <c r="N45" s="22"/>
      <c r="O45" s="22"/>
      <c r="P45" s="23"/>
      <c r="Q45" s="7"/>
      <c r="R45" s="245"/>
      <c r="S45" s="85"/>
      <c r="T45" s="196"/>
      <c r="U45" s="191"/>
      <c r="V45" s="85"/>
      <c r="W45" s="103"/>
      <c r="X45" s="85"/>
      <c r="Y45" s="85"/>
      <c r="Z45" s="352"/>
      <c r="AA45" s="353"/>
      <c r="AB45" s="104"/>
      <c r="AC45" s="106"/>
      <c r="AH45" s="82"/>
      <c r="AI45" s="82"/>
      <c r="AJ45" s="82"/>
      <c r="AK45" s="82"/>
      <c r="AL45" s="82"/>
      <c r="AM45" s="83"/>
      <c r="AN45" s="83"/>
      <c r="AO45" s="83"/>
      <c r="AP45" s="83"/>
      <c r="AQ45" s="84"/>
      <c r="AR45" s="84"/>
      <c r="AS45" s="83"/>
      <c r="AT45" s="83"/>
      <c r="AU45" s="84"/>
      <c r="AV45" s="180"/>
      <c r="AW45" s="1"/>
      <c r="AY45" s="82"/>
      <c r="AZ45" s="82"/>
      <c r="BA45" s="82"/>
      <c r="BB45" s="82"/>
      <c r="BC45" s="82"/>
      <c r="BE45" s="85"/>
      <c r="BF45" s="85"/>
      <c r="BH45" s="81"/>
      <c r="BI45" s="81"/>
      <c r="BJ45" s="81"/>
      <c r="BK45" s="81"/>
      <c r="BM45" s="195"/>
      <c r="BN45" s="195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2"/>
      <c r="CI45" s="83"/>
    </row>
    <row r="46" spans="2:87" ht="15" customHeight="1">
      <c r="B46" s="276"/>
      <c r="C46" s="277"/>
      <c r="D46" s="7"/>
      <c r="E46" s="25"/>
      <c r="F46" s="24"/>
      <c r="G46" s="22"/>
      <c r="H46" s="22"/>
      <c r="I46" s="23"/>
      <c r="J46" s="8"/>
      <c r="K46" s="25"/>
      <c r="L46" s="327"/>
      <c r="M46" s="24"/>
      <c r="N46" s="22"/>
      <c r="O46" s="22"/>
      <c r="P46" s="23"/>
      <c r="Q46" s="7"/>
      <c r="R46" s="245"/>
      <c r="S46" s="85"/>
      <c r="T46" s="196"/>
      <c r="U46" s="191"/>
      <c r="V46" s="85"/>
      <c r="W46" s="103"/>
      <c r="X46" s="85"/>
      <c r="Y46" s="85"/>
      <c r="Z46" s="352"/>
      <c r="AA46" s="353"/>
      <c r="AB46" s="104"/>
      <c r="AC46" s="106"/>
      <c r="AH46" s="82"/>
      <c r="AI46" s="82"/>
      <c r="AJ46" s="82"/>
      <c r="AK46" s="82"/>
      <c r="AL46" s="82"/>
      <c r="AM46" s="83"/>
      <c r="AN46" s="83"/>
      <c r="AO46" s="83"/>
      <c r="AP46" s="83"/>
      <c r="AQ46" s="84"/>
      <c r="AR46" s="84"/>
      <c r="AS46" s="83"/>
      <c r="AT46" s="83"/>
      <c r="AU46" s="84"/>
      <c r="AV46" s="180"/>
      <c r="AW46" s="1"/>
      <c r="AY46" s="82"/>
      <c r="AZ46" s="82"/>
      <c r="BA46" s="82"/>
      <c r="BB46" s="82"/>
      <c r="BC46" s="82"/>
      <c r="BE46" s="85"/>
      <c r="BF46" s="85"/>
      <c r="BH46" s="81"/>
      <c r="BI46" s="81"/>
      <c r="BJ46" s="81"/>
      <c r="BK46" s="81"/>
      <c r="BM46" s="195"/>
      <c r="BN46" s="195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2"/>
      <c r="CI46" s="83"/>
    </row>
    <row r="47" spans="2:87" ht="15" customHeight="1">
      <c r="B47" s="276"/>
      <c r="C47" s="277"/>
      <c r="D47" s="7"/>
      <c r="E47" s="25"/>
      <c r="F47" s="24"/>
      <c r="G47" s="22"/>
      <c r="H47" s="22"/>
      <c r="I47" s="23"/>
      <c r="J47" s="8"/>
      <c r="K47" s="25"/>
      <c r="L47" s="327"/>
      <c r="M47" s="24"/>
      <c r="N47" s="22"/>
      <c r="O47" s="22"/>
      <c r="P47" s="23"/>
      <c r="Q47" s="7"/>
      <c r="R47" s="245"/>
      <c r="S47" s="85"/>
      <c r="T47" s="196"/>
      <c r="U47" s="191"/>
      <c r="V47" s="85"/>
      <c r="W47" s="103"/>
      <c r="X47" s="85"/>
      <c r="Y47" s="85"/>
      <c r="Z47" s="352"/>
      <c r="AA47" s="353"/>
      <c r="AB47" s="104"/>
      <c r="AC47" s="106"/>
      <c r="AH47" s="82"/>
      <c r="AI47" s="82"/>
      <c r="AJ47" s="82"/>
      <c r="AK47" s="82"/>
      <c r="AL47" s="82"/>
      <c r="AM47" s="83"/>
      <c r="AN47" s="83"/>
      <c r="AO47" s="83"/>
      <c r="AP47" s="83"/>
      <c r="AQ47" s="84"/>
      <c r="AR47" s="84"/>
      <c r="AS47" s="83"/>
      <c r="AT47" s="83"/>
      <c r="AU47" s="84"/>
      <c r="AV47" s="180"/>
      <c r="AW47" s="1"/>
      <c r="AY47" s="82"/>
      <c r="AZ47" s="82"/>
      <c r="BA47" s="82"/>
      <c r="BB47" s="82"/>
      <c r="BC47" s="82"/>
      <c r="BE47" s="85"/>
      <c r="BF47" s="85"/>
      <c r="BH47" s="81"/>
      <c r="BI47" s="81"/>
      <c r="BJ47" s="81"/>
      <c r="BK47" s="81"/>
      <c r="BM47" s="195"/>
      <c r="BN47" s="195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2"/>
      <c r="CI47" s="83"/>
    </row>
    <row r="48" spans="2:87" ht="15" customHeight="1">
      <c r="B48" s="276"/>
      <c r="C48" s="277"/>
      <c r="D48" s="7"/>
      <c r="E48" s="25"/>
      <c r="F48" s="24"/>
      <c r="G48" s="22"/>
      <c r="H48" s="22"/>
      <c r="I48" s="23"/>
      <c r="J48" s="8"/>
      <c r="K48" s="25"/>
      <c r="L48" s="3"/>
      <c r="M48" s="24"/>
      <c r="N48" s="22"/>
      <c r="O48" s="22"/>
      <c r="P48" s="23"/>
      <c r="Q48" s="7"/>
      <c r="R48" s="245"/>
      <c r="S48" s="85"/>
      <c r="T48" s="196"/>
      <c r="U48" s="191"/>
      <c r="V48" s="85"/>
      <c r="W48" s="103"/>
      <c r="X48" s="85"/>
      <c r="Y48" s="85"/>
      <c r="Z48" s="352"/>
      <c r="AA48" s="353"/>
      <c r="AB48" s="104"/>
      <c r="AC48" s="106"/>
      <c r="AH48" s="82"/>
      <c r="AI48" s="82"/>
      <c r="AJ48" s="82"/>
      <c r="AK48" s="82"/>
      <c r="AL48" s="82"/>
      <c r="AM48" s="83"/>
      <c r="AN48" s="83"/>
      <c r="AO48" s="83"/>
      <c r="AP48" s="83"/>
      <c r="AQ48" s="84"/>
      <c r="AR48" s="84"/>
      <c r="AS48" s="83"/>
      <c r="AT48" s="83"/>
      <c r="AU48" s="84"/>
      <c r="AV48" s="180"/>
      <c r="AW48" s="1"/>
      <c r="AY48" s="82"/>
      <c r="AZ48" s="82"/>
      <c r="BA48" s="82"/>
      <c r="BB48" s="82"/>
      <c r="BC48" s="82"/>
      <c r="BE48" s="85"/>
      <c r="BF48" s="85"/>
      <c r="BH48" s="81"/>
      <c r="BI48" s="81"/>
      <c r="BJ48" s="81"/>
      <c r="BK48" s="81"/>
      <c r="BM48" s="195"/>
      <c r="BN48" s="195"/>
      <c r="BP48" s="81"/>
      <c r="BQ48" s="81"/>
      <c r="BR48" s="81"/>
      <c r="BS48" s="81"/>
      <c r="BT48" s="81"/>
      <c r="BU48" s="81"/>
      <c r="BV48" s="81"/>
      <c r="BW48" s="81"/>
      <c r="BX48" s="81"/>
      <c r="BY48" s="81"/>
      <c r="BZ48" s="81"/>
      <c r="CA48" s="81"/>
      <c r="CB48" s="81"/>
      <c r="CC48" s="81"/>
      <c r="CD48" s="81"/>
      <c r="CE48" s="81"/>
      <c r="CF48" s="81"/>
      <c r="CG48" s="81"/>
      <c r="CH48" s="82"/>
      <c r="CI48" s="83"/>
    </row>
    <row r="49" spans="2:87" ht="15" customHeight="1">
      <c r="B49" s="276"/>
      <c r="C49" s="277"/>
      <c r="D49" s="7"/>
      <c r="E49" s="25"/>
      <c r="F49" s="24"/>
      <c r="G49" s="22"/>
      <c r="H49" s="22"/>
      <c r="I49" s="23"/>
      <c r="J49" s="8"/>
      <c r="K49" s="25"/>
      <c r="L49" s="3"/>
      <c r="M49" s="24"/>
      <c r="N49" s="22"/>
      <c r="O49" s="22"/>
      <c r="P49" s="23"/>
      <c r="Q49" s="7"/>
      <c r="R49" s="245"/>
      <c r="S49" s="85"/>
      <c r="T49" s="196"/>
      <c r="U49" s="191"/>
      <c r="V49" s="85"/>
      <c r="W49" s="103"/>
      <c r="X49" s="85"/>
      <c r="Y49" s="85"/>
      <c r="Z49" s="352"/>
      <c r="AA49" s="353"/>
      <c r="AB49" s="104"/>
      <c r="AC49" s="106"/>
      <c r="AH49" s="82"/>
      <c r="AI49" s="82"/>
      <c r="AJ49" s="82"/>
      <c r="AK49" s="82"/>
      <c r="AL49" s="82"/>
      <c r="AM49" s="83"/>
      <c r="AN49" s="83"/>
      <c r="AO49" s="83"/>
      <c r="AP49" s="83"/>
      <c r="AQ49" s="84"/>
      <c r="AR49" s="84"/>
      <c r="AS49" s="83"/>
      <c r="AT49" s="83"/>
      <c r="AU49" s="84"/>
      <c r="AV49" s="180"/>
      <c r="AW49" s="1"/>
      <c r="AY49" s="82"/>
      <c r="AZ49" s="82"/>
      <c r="BA49" s="82"/>
      <c r="BB49" s="82"/>
      <c r="BC49" s="82"/>
      <c r="BE49" s="85"/>
      <c r="BF49" s="85"/>
      <c r="BH49" s="81"/>
      <c r="BI49" s="81"/>
      <c r="BJ49" s="81"/>
      <c r="BK49" s="81"/>
      <c r="BM49" s="195"/>
      <c r="BN49" s="195"/>
      <c r="BP49" s="81"/>
      <c r="BQ49" s="81"/>
      <c r="BR49" s="81"/>
      <c r="BS49" s="81"/>
      <c r="BT49" s="81"/>
      <c r="BU49" s="81"/>
      <c r="BV49" s="81"/>
      <c r="BW49" s="81"/>
      <c r="BX49" s="81"/>
      <c r="BY49" s="81"/>
      <c r="BZ49" s="81"/>
      <c r="CA49" s="81"/>
      <c r="CB49" s="81"/>
      <c r="CC49" s="81"/>
      <c r="CD49" s="81"/>
      <c r="CE49" s="81"/>
      <c r="CF49" s="81"/>
      <c r="CG49" s="81"/>
      <c r="CH49" s="82"/>
      <c r="CI49" s="83"/>
    </row>
    <row r="50" spans="2:87" ht="15" customHeight="1">
      <c r="B50" s="276"/>
      <c r="C50" s="277"/>
      <c r="D50" s="7"/>
      <c r="E50" s="25"/>
      <c r="F50" s="24"/>
      <c r="G50" s="22"/>
      <c r="H50" s="22"/>
      <c r="I50" s="23"/>
      <c r="J50" s="8"/>
      <c r="K50" s="25"/>
      <c r="L50" s="3"/>
      <c r="M50" s="24"/>
      <c r="N50" s="22"/>
      <c r="O50" s="22"/>
      <c r="P50" s="23"/>
      <c r="Q50" s="7"/>
      <c r="R50" s="245"/>
      <c r="S50" s="85"/>
      <c r="T50" s="196"/>
      <c r="U50" s="191"/>
      <c r="V50" s="85"/>
      <c r="W50" s="103"/>
      <c r="X50" s="85"/>
      <c r="Y50" s="85"/>
      <c r="Z50" s="352"/>
      <c r="AA50" s="353"/>
      <c r="AB50" s="104"/>
      <c r="AC50" s="106"/>
      <c r="AH50" s="82"/>
      <c r="AI50" s="82"/>
      <c r="AJ50" s="82"/>
      <c r="AK50" s="82"/>
      <c r="AL50" s="82"/>
      <c r="AM50" s="83"/>
      <c r="AN50" s="83"/>
      <c r="AO50" s="83"/>
      <c r="AP50" s="83"/>
      <c r="AQ50" s="84"/>
      <c r="AR50" s="84"/>
      <c r="AS50" s="83"/>
      <c r="AT50" s="83"/>
      <c r="AU50" s="84"/>
      <c r="AV50" s="180"/>
      <c r="AW50" s="1"/>
      <c r="AY50" s="82"/>
      <c r="AZ50" s="82"/>
      <c r="BA50" s="82"/>
      <c r="BB50" s="82"/>
      <c r="BC50" s="82"/>
      <c r="BE50" s="85"/>
      <c r="BF50" s="85"/>
      <c r="BH50" s="81"/>
      <c r="BI50" s="81"/>
      <c r="BJ50" s="81"/>
      <c r="BK50" s="81"/>
      <c r="BM50" s="195"/>
      <c r="BN50" s="195"/>
      <c r="BP50" s="81"/>
      <c r="BQ50" s="81"/>
      <c r="BR50" s="81"/>
      <c r="BS50" s="81"/>
      <c r="BT50" s="81"/>
      <c r="BU50" s="81"/>
      <c r="BV50" s="81"/>
      <c r="BW50" s="81"/>
      <c r="BX50" s="81"/>
      <c r="BY50" s="81"/>
      <c r="BZ50" s="81"/>
      <c r="CA50" s="81"/>
      <c r="CB50" s="81"/>
      <c r="CC50" s="81"/>
      <c r="CD50" s="81"/>
      <c r="CE50" s="81"/>
      <c r="CF50" s="81"/>
      <c r="CG50" s="81"/>
      <c r="CH50" s="82"/>
      <c r="CI50" s="83"/>
    </row>
    <row r="51" spans="2:87" ht="15" customHeight="1">
      <c r="B51" s="276"/>
      <c r="C51" s="277"/>
      <c r="D51" s="7"/>
      <c r="E51" s="25"/>
      <c r="F51" s="24"/>
      <c r="G51" s="22"/>
      <c r="H51" s="22"/>
      <c r="I51" s="23"/>
      <c r="J51" s="8"/>
      <c r="K51" s="25"/>
      <c r="L51" s="3"/>
      <c r="M51" s="24"/>
      <c r="N51" s="22"/>
      <c r="O51" s="22"/>
      <c r="P51" s="23"/>
      <c r="Q51" s="7"/>
      <c r="R51" s="245"/>
      <c r="S51" s="85"/>
      <c r="T51" s="196"/>
      <c r="U51" s="191"/>
      <c r="V51" s="85"/>
      <c r="W51" s="103"/>
      <c r="X51" s="85"/>
      <c r="Y51" s="85"/>
      <c r="Z51" s="352"/>
      <c r="AA51" s="353"/>
      <c r="AB51" s="104"/>
      <c r="AC51" s="106"/>
      <c r="AH51" s="82"/>
      <c r="AI51" s="82"/>
      <c r="AJ51" s="82"/>
      <c r="AK51" s="82"/>
      <c r="AL51" s="82"/>
      <c r="AM51" s="83"/>
      <c r="AN51" s="83"/>
      <c r="AO51" s="83"/>
      <c r="AP51" s="83"/>
      <c r="AQ51" s="84"/>
      <c r="AR51" s="84"/>
      <c r="AS51" s="83"/>
      <c r="AT51" s="83"/>
      <c r="AU51" s="84"/>
      <c r="AV51" s="180"/>
      <c r="AW51" s="1"/>
      <c r="AY51" s="82"/>
      <c r="AZ51" s="82"/>
      <c r="BA51" s="82"/>
      <c r="BB51" s="82"/>
      <c r="BC51" s="82"/>
      <c r="BE51" s="85"/>
      <c r="BF51" s="85"/>
      <c r="BH51" s="81"/>
      <c r="BI51" s="81"/>
      <c r="BJ51" s="81"/>
      <c r="BK51" s="81"/>
      <c r="BM51" s="195"/>
      <c r="BN51" s="195"/>
      <c r="BP51" s="81"/>
      <c r="BQ51" s="81"/>
      <c r="BR51" s="81"/>
      <c r="BS51" s="81"/>
      <c r="BT51" s="81"/>
      <c r="BU51" s="81"/>
      <c r="BV51" s="81"/>
      <c r="BW51" s="81"/>
      <c r="BX51" s="81"/>
      <c r="BY51" s="81"/>
      <c r="BZ51" s="81"/>
      <c r="CA51" s="81"/>
      <c r="CB51" s="81"/>
      <c r="CC51" s="81"/>
      <c r="CD51" s="81"/>
      <c r="CE51" s="81"/>
      <c r="CF51" s="81"/>
      <c r="CG51" s="81"/>
      <c r="CH51" s="82"/>
      <c r="CI51" s="83"/>
    </row>
    <row r="52" spans="2:87" ht="15" customHeight="1">
      <c r="B52" s="276"/>
      <c r="C52" s="277"/>
      <c r="D52" s="7"/>
      <c r="E52" s="25"/>
      <c r="F52" s="24"/>
      <c r="G52" s="22"/>
      <c r="H52" s="22"/>
      <c r="I52" s="23"/>
      <c r="J52" s="8"/>
      <c r="K52" s="25"/>
      <c r="L52" s="3"/>
      <c r="M52" s="24"/>
      <c r="N52" s="22"/>
      <c r="O52" s="22"/>
      <c r="P52" s="23"/>
      <c r="Q52" s="7"/>
      <c r="R52" s="245"/>
      <c r="S52" s="85"/>
      <c r="T52" s="196"/>
      <c r="U52" s="191"/>
      <c r="V52" s="85"/>
      <c r="W52" s="103"/>
      <c r="X52" s="85"/>
      <c r="Y52" s="85"/>
      <c r="Z52" s="352"/>
      <c r="AA52" s="353"/>
      <c r="AB52" s="104"/>
      <c r="AC52" s="106"/>
      <c r="AH52" s="82"/>
      <c r="AI52" s="82"/>
      <c r="AJ52" s="82"/>
      <c r="AK52" s="82"/>
      <c r="AL52" s="82"/>
      <c r="AM52" s="83"/>
      <c r="AN52" s="83"/>
      <c r="AO52" s="83"/>
      <c r="AP52" s="83"/>
      <c r="AQ52" s="84"/>
      <c r="AR52" s="84"/>
      <c r="AS52" s="83"/>
      <c r="AT52" s="83"/>
      <c r="AU52" s="84"/>
      <c r="AV52" s="180"/>
      <c r="AW52" s="1"/>
      <c r="AY52" s="82"/>
      <c r="AZ52" s="82"/>
      <c r="BA52" s="82"/>
      <c r="BB52" s="82"/>
      <c r="BC52" s="82"/>
      <c r="BE52" s="85"/>
      <c r="BF52" s="85"/>
      <c r="BH52" s="81"/>
      <c r="BI52" s="81"/>
      <c r="BJ52" s="81"/>
      <c r="BK52" s="81"/>
      <c r="BM52" s="195"/>
      <c r="BN52" s="195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1"/>
      <c r="CD52" s="81"/>
      <c r="CE52" s="81"/>
      <c r="CF52" s="81"/>
      <c r="CG52" s="81"/>
      <c r="CH52" s="82"/>
      <c r="CI52" s="83"/>
    </row>
    <row r="53" spans="2:87" ht="15" customHeight="1">
      <c r="B53" s="346"/>
      <c r="C53" s="277"/>
      <c r="D53" s="7"/>
      <c r="E53" s="25"/>
      <c r="F53" s="24"/>
      <c r="G53" s="22"/>
      <c r="H53" s="22"/>
      <c r="I53" s="23"/>
      <c r="J53" s="8"/>
      <c r="K53" s="25"/>
      <c r="L53" s="3"/>
      <c r="M53" s="24"/>
      <c r="N53" s="22"/>
      <c r="O53" s="22"/>
      <c r="P53" s="23"/>
      <c r="Q53" s="7"/>
      <c r="R53" s="245"/>
      <c r="S53" s="85"/>
      <c r="T53" s="196"/>
      <c r="U53" s="191"/>
      <c r="V53" s="85"/>
      <c r="W53" s="103"/>
      <c r="X53" s="85"/>
      <c r="Y53" s="85"/>
      <c r="Z53" s="352"/>
      <c r="AA53" s="353"/>
      <c r="AB53" s="104"/>
      <c r="AC53" s="106"/>
      <c r="AH53" s="82"/>
      <c r="AI53" s="82"/>
      <c r="AJ53" s="82"/>
      <c r="AK53" s="82"/>
      <c r="AL53" s="82"/>
      <c r="AM53" s="83"/>
      <c r="AN53" s="83"/>
      <c r="AO53" s="83"/>
      <c r="AP53" s="83"/>
      <c r="AQ53" s="84"/>
      <c r="AR53" s="84"/>
      <c r="AS53" s="83"/>
      <c r="AT53" s="83"/>
      <c r="AU53" s="84"/>
      <c r="AV53" s="180"/>
      <c r="AW53" s="1"/>
      <c r="AY53" s="82"/>
      <c r="AZ53" s="82"/>
      <c r="BA53" s="82"/>
      <c r="BB53" s="82"/>
      <c r="BC53" s="82"/>
      <c r="BE53" s="85"/>
      <c r="BF53" s="85"/>
      <c r="BH53" s="81"/>
      <c r="BI53" s="81"/>
      <c r="BJ53" s="81"/>
      <c r="BK53" s="81"/>
      <c r="BM53" s="195"/>
      <c r="BN53" s="195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1"/>
      <c r="CD53" s="81"/>
      <c r="CE53" s="81"/>
      <c r="CF53" s="81"/>
      <c r="CG53" s="81"/>
      <c r="CH53" s="82"/>
      <c r="CI53" s="83"/>
    </row>
    <row r="54" spans="2:87" ht="15" customHeight="1">
      <c r="B54" s="276"/>
      <c r="C54" s="277"/>
      <c r="D54" s="7"/>
      <c r="E54" s="25"/>
      <c r="F54" s="24"/>
      <c r="G54" s="22"/>
      <c r="H54" s="22"/>
      <c r="I54" s="23"/>
      <c r="J54" s="8"/>
      <c r="K54" s="25"/>
      <c r="L54" s="3"/>
      <c r="M54" s="24"/>
      <c r="N54" s="22"/>
      <c r="O54" s="22"/>
      <c r="P54" s="23"/>
      <c r="Q54" s="7"/>
      <c r="R54" s="245"/>
      <c r="S54" s="85"/>
      <c r="T54" s="196"/>
      <c r="U54" s="191"/>
      <c r="V54" s="85"/>
      <c r="W54" s="103"/>
      <c r="X54" s="85"/>
      <c r="Y54" s="85"/>
      <c r="Z54" s="352"/>
      <c r="AA54" s="353"/>
      <c r="AB54" s="104"/>
      <c r="AC54" s="106"/>
      <c r="AH54" s="82"/>
      <c r="AI54" s="82"/>
      <c r="AJ54" s="82"/>
      <c r="AK54" s="82"/>
      <c r="AL54" s="82"/>
      <c r="AM54" s="83"/>
      <c r="AN54" s="83"/>
      <c r="AO54" s="83"/>
      <c r="AP54" s="83"/>
      <c r="AQ54" s="84"/>
      <c r="AR54" s="84"/>
      <c r="AS54" s="83"/>
      <c r="AT54" s="83"/>
      <c r="AU54" s="84"/>
      <c r="AV54" s="180"/>
      <c r="AW54" s="1"/>
      <c r="AY54" s="82"/>
      <c r="AZ54" s="82"/>
      <c r="BA54" s="82"/>
      <c r="BB54" s="82"/>
      <c r="BC54" s="82"/>
      <c r="BE54" s="85"/>
      <c r="BF54" s="85"/>
      <c r="BH54" s="81"/>
      <c r="BI54" s="81"/>
      <c r="BJ54" s="81"/>
      <c r="BK54" s="81"/>
      <c r="BM54" s="195"/>
      <c r="BN54" s="195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1"/>
      <c r="CD54" s="81"/>
      <c r="CE54" s="81"/>
      <c r="CF54" s="81"/>
      <c r="CG54" s="81"/>
      <c r="CH54" s="82"/>
      <c r="CI54" s="83"/>
    </row>
    <row r="55" spans="2:87" ht="15" customHeight="1">
      <c r="B55" s="276"/>
      <c r="C55" s="277"/>
      <c r="D55" s="7"/>
      <c r="E55" s="25"/>
      <c r="F55" s="24"/>
      <c r="G55" s="22"/>
      <c r="H55" s="22"/>
      <c r="I55" s="23"/>
      <c r="J55" s="8"/>
      <c r="K55" s="25"/>
      <c r="L55" s="3"/>
      <c r="M55" s="24"/>
      <c r="N55" s="22"/>
      <c r="O55" s="22"/>
      <c r="P55" s="23"/>
      <c r="Q55" s="7"/>
      <c r="R55" s="245"/>
      <c r="S55" s="85"/>
      <c r="T55" s="196"/>
      <c r="U55" s="191"/>
      <c r="V55" s="85"/>
      <c r="W55" s="103"/>
      <c r="X55" s="85"/>
      <c r="Y55" s="85"/>
      <c r="Z55" s="352"/>
      <c r="AA55" s="353"/>
      <c r="AB55" s="104"/>
      <c r="AC55" s="106"/>
      <c r="AH55" s="82"/>
      <c r="AI55" s="82"/>
      <c r="AJ55" s="82"/>
      <c r="AK55" s="82"/>
      <c r="AL55" s="82"/>
      <c r="AM55" s="83"/>
      <c r="AN55" s="83"/>
      <c r="AO55" s="83"/>
      <c r="AP55" s="83"/>
      <c r="AQ55" s="84"/>
      <c r="AR55" s="84"/>
      <c r="AS55" s="83"/>
      <c r="AT55" s="83"/>
      <c r="AU55" s="84"/>
      <c r="AV55" s="180"/>
      <c r="AW55" s="1"/>
      <c r="AY55" s="82"/>
      <c r="AZ55" s="82"/>
      <c r="BA55" s="82"/>
      <c r="BB55" s="82"/>
      <c r="BC55" s="82"/>
      <c r="BE55" s="85"/>
      <c r="BF55" s="85"/>
      <c r="BH55" s="81"/>
      <c r="BI55" s="81"/>
      <c r="BJ55" s="81"/>
      <c r="BK55" s="81"/>
      <c r="BM55" s="195"/>
      <c r="BN55" s="195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1"/>
      <c r="CD55" s="81"/>
      <c r="CE55" s="81"/>
      <c r="CF55" s="81"/>
      <c r="CG55" s="81"/>
      <c r="CH55" s="82"/>
      <c r="CI55" s="83"/>
    </row>
    <row r="56" spans="2:87" ht="15" customHeight="1">
      <c r="B56" s="276"/>
      <c r="C56" s="277"/>
      <c r="D56" s="7"/>
      <c r="E56" s="25"/>
      <c r="F56" s="24"/>
      <c r="G56" s="22"/>
      <c r="H56" s="22"/>
      <c r="I56" s="23"/>
      <c r="J56" s="8"/>
      <c r="K56" s="25"/>
      <c r="L56" s="3"/>
      <c r="M56" s="24"/>
      <c r="N56" s="22"/>
      <c r="O56" s="22"/>
      <c r="P56" s="23"/>
      <c r="Q56" s="7"/>
      <c r="R56" s="245"/>
      <c r="S56" s="85"/>
      <c r="T56" s="196"/>
      <c r="U56" s="191"/>
      <c r="V56" s="85"/>
      <c r="W56" s="103"/>
      <c r="X56" s="85"/>
      <c r="Y56" s="85"/>
      <c r="Z56" s="352"/>
      <c r="AA56" s="353"/>
      <c r="AB56" s="104"/>
      <c r="AC56" s="106"/>
      <c r="AH56" s="82"/>
      <c r="AI56" s="82"/>
      <c r="AJ56" s="82"/>
      <c r="AK56" s="82"/>
      <c r="AL56" s="82"/>
      <c r="AM56" s="83"/>
      <c r="AN56" s="83"/>
      <c r="AO56" s="83"/>
      <c r="AP56" s="83"/>
      <c r="AQ56" s="84"/>
      <c r="AR56" s="84"/>
      <c r="AS56" s="83"/>
      <c r="AT56" s="83"/>
      <c r="AU56" s="84"/>
      <c r="AV56" s="180"/>
      <c r="AW56" s="1"/>
      <c r="AY56" s="82"/>
      <c r="AZ56" s="82"/>
      <c r="BA56" s="82"/>
      <c r="BB56" s="82"/>
      <c r="BC56" s="82"/>
      <c r="BE56" s="85"/>
      <c r="BF56" s="85"/>
      <c r="BH56" s="81"/>
      <c r="BI56" s="81"/>
      <c r="BJ56" s="81"/>
      <c r="BK56" s="81"/>
      <c r="BM56" s="195"/>
      <c r="BN56" s="195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1"/>
      <c r="CD56" s="81"/>
      <c r="CE56" s="81"/>
      <c r="CF56" s="81"/>
      <c r="CG56" s="81"/>
      <c r="CH56" s="82"/>
      <c r="CI56" s="83"/>
    </row>
    <row r="57" spans="2:87" ht="15" customHeight="1">
      <c r="B57" s="276"/>
      <c r="C57" s="277"/>
      <c r="D57" s="7"/>
      <c r="E57" s="25"/>
      <c r="F57" s="24"/>
      <c r="G57" s="22"/>
      <c r="H57" s="22"/>
      <c r="I57" s="23"/>
      <c r="J57" s="8"/>
      <c r="K57" s="25"/>
      <c r="L57" s="3"/>
      <c r="M57" s="24"/>
      <c r="N57" s="22"/>
      <c r="O57" s="22"/>
      <c r="P57" s="23"/>
      <c r="Q57" s="7"/>
      <c r="R57" s="245"/>
      <c r="S57" s="85"/>
      <c r="T57" s="196"/>
      <c r="U57" s="191"/>
      <c r="V57" s="85"/>
      <c r="W57" s="103"/>
      <c r="X57" s="85"/>
      <c r="Y57" s="85"/>
      <c r="Z57" s="352"/>
      <c r="AA57" s="353"/>
      <c r="AB57" s="104"/>
      <c r="AC57" s="106"/>
      <c r="AH57" s="82"/>
      <c r="AI57" s="82"/>
      <c r="AJ57" s="82"/>
      <c r="AK57" s="82"/>
      <c r="AL57" s="82"/>
      <c r="AM57" s="83"/>
      <c r="AN57" s="83"/>
      <c r="AO57" s="83"/>
      <c r="AP57" s="83"/>
      <c r="AQ57" s="84"/>
      <c r="AR57" s="84"/>
      <c r="AS57" s="83"/>
      <c r="AT57" s="83"/>
      <c r="AU57" s="84"/>
      <c r="AV57" s="180"/>
      <c r="AW57" s="1"/>
      <c r="AY57" s="82"/>
      <c r="AZ57" s="82"/>
      <c r="BA57" s="82"/>
      <c r="BB57" s="82"/>
      <c r="BC57" s="82"/>
      <c r="BE57" s="85"/>
      <c r="BF57" s="85"/>
      <c r="BH57" s="81"/>
      <c r="BI57" s="81"/>
      <c r="BJ57" s="81"/>
      <c r="BK57" s="81"/>
      <c r="BM57" s="195"/>
      <c r="BN57" s="195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1"/>
      <c r="CD57" s="81"/>
      <c r="CE57" s="81"/>
      <c r="CF57" s="81"/>
      <c r="CG57" s="81"/>
      <c r="CH57" s="82"/>
      <c r="CI57" s="83"/>
    </row>
    <row r="58" spans="2:87" ht="15" customHeight="1">
      <c r="B58" s="276"/>
      <c r="C58" s="277"/>
      <c r="D58" s="7"/>
      <c r="E58" s="25"/>
      <c r="F58" s="24"/>
      <c r="G58" s="22"/>
      <c r="H58" s="22"/>
      <c r="I58" s="23"/>
      <c r="J58" s="8"/>
      <c r="K58" s="25"/>
      <c r="L58" s="3"/>
      <c r="M58" s="24"/>
      <c r="N58" s="22"/>
      <c r="O58" s="22"/>
      <c r="P58" s="23"/>
      <c r="Q58" s="7"/>
      <c r="R58" s="245"/>
      <c r="S58" s="85"/>
      <c r="T58" s="196"/>
      <c r="U58" s="191"/>
      <c r="V58" s="85"/>
      <c r="W58" s="103"/>
      <c r="X58" s="85"/>
      <c r="Y58" s="85"/>
      <c r="Z58" s="352"/>
      <c r="AA58" s="353"/>
      <c r="AB58" s="104"/>
      <c r="AC58" s="106"/>
      <c r="AH58" s="82"/>
      <c r="AI58" s="82"/>
      <c r="AJ58" s="82"/>
      <c r="AK58" s="82"/>
      <c r="AL58" s="82"/>
      <c r="AM58" s="83"/>
      <c r="AN58" s="83"/>
      <c r="AO58" s="83"/>
      <c r="AP58" s="83"/>
      <c r="AQ58" s="84"/>
      <c r="AR58" s="84"/>
      <c r="AS58" s="83"/>
      <c r="AT58" s="83"/>
      <c r="AU58" s="84"/>
      <c r="AV58" s="180"/>
      <c r="AW58" s="1"/>
      <c r="AY58" s="82"/>
      <c r="AZ58" s="82"/>
      <c r="BA58" s="82"/>
      <c r="BB58" s="82"/>
      <c r="BC58" s="82"/>
      <c r="BE58" s="85"/>
      <c r="BF58" s="85"/>
      <c r="BH58" s="81"/>
      <c r="BI58" s="81"/>
      <c r="BJ58" s="81"/>
      <c r="BK58" s="81"/>
      <c r="BM58" s="195"/>
      <c r="BN58" s="195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1"/>
      <c r="CD58" s="81"/>
      <c r="CE58" s="81"/>
      <c r="CF58" s="81"/>
      <c r="CG58" s="81"/>
      <c r="CH58" s="82"/>
      <c r="CI58" s="83"/>
    </row>
    <row r="59" spans="2:87" ht="15" customHeight="1">
      <c r="B59" s="276"/>
      <c r="C59" s="277"/>
      <c r="D59" s="7"/>
      <c r="E59" s="25"/>
      <c r="F59" s="24"/>
      <c r="G59" s="22"/>
      <c r="H59" s="22"/>
      <c r="I59" s="23"/>
      <c r="J59" s="8"/>
      <c r="K59" s="25"/>
      <c r="L59" s="3"/>
      <c r="M59" s="24"/>
      <c r="N59" s="22"/>
      <c r="O59" s="22"/>
      <c r="P59" s="23"/>
      <c r="Q59" s="7"/>
      <c r="R59" s="245"/>
      <c r="S59" s="85"/>
      <c r="T59" s="196"/>
      <c r="U59" s="191"/>
      <c r="V59" s="85"/>
      <c r="W59" s="103"/>
      <c r="X59" s="85"/>
      <c r="Y59" s="85"/>
      <c r="Z59" s="352"/>
      <c r="AA59" s="353"/>
      <c r="AB59" s="104"/>
      <c r="AC59" s="106"/>
      <c r="AH59" s="82"/>
      <c r="AI59" s="82"/>
      <c r="AJ59" s="82"/>
      <c r="AK59" s="82"/>
      <c r="AL59" s="82"/>
      <c r="AM59" s="83"/>
      <c r="AN59" s="83"/>
      <c r="AO59" s="83"/>
      <c r="AP59" s="83"/>
      <c r="AQ59" s="84"/>
      <c r="AR59" s="84"/>
      <c r="AS59" s="83"/>
      <c r="AT59" s="83"/>
      <c r="AU59" s="84"/>
      <c r="AV59" s="180"/>
      <c r="AW59" s="1"/>
      <c r="AY59" s="82"/>
      <c r="AZ59" s="82"/>
      <c r="BA59" s="82"/>
      <c r="BB59" s="82"/>
      <c r="BC59" s="82"/>
      <c r="BE59" s="85"/>
      <c r="BF59" s="85"/>
      <c r="BH59" s="81"/>
      <c r="BI59" s="81"/>
      <c r="BJ59" s="81"/>
      <c r="BK59" s="81"/>
      <c r="BM59" s="195"/>
      <c r="BN59" s="195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1"/>
      <c r="CD59" s="81"/>
      <c r="CE59" s="81"/>
      <c r="CF59" s="81"/>
      <c r="CG59" s="81"/>
      <c r="CH59" s="82"/>
      <c r="CI59" s="83"/>
    </row>
    <row r="60" spans="2:87" ht="15" customHeight="1">
      <c r="B60" s="276"/>
      <c r="C60" s="277"/>
      <c r="D60" s="7"/>
      <c r="E60" s="25"/>
      <c r="F60" s="24"/>
      <c r="G60" s="22"/>
      <c r="H60" s="22"/>
      <c r="I60" s="23"/>
      <c r="J60" s="8"/>
      <c r="K60" s="25"/>
      <c r="L60" s="3"/>
      <c r="M60" s="24"/>
      <c r="N60" s="22"/>
      <c r="O60" s="22"/>
      <c r="P60" s="23"/>
      <c r="Q60" s="7"/>
      <c r="R60" s="245"/>
      <c r="S60" s="85"/>
      <c r="T60" s="196"/>
      <c r="U60" s="191"/>
      <c r="V60" s="85"/>
      <c r="W60" s="103"/>
      <c r="X60" s="85"/>
      <c r="Y60" s="85"/>
      <c r="Z60" s="352"/>
      <c r="AA60" s="353"/>
      <c r="AB60" s="104"/>
      <c r="AC60" s="106"/>
      <c r="AH60" s="82"/>
      <c r="AI60" s="82"/>
      <c r="AJ60" s="82"/>
      <c r="AK60" s="82"/>
      <c r="AL60" s="82"/>
      <c r="AM60" s="83"/>
      <c r="AN60" s="83"/>
      <c r="AO60" s="83"/>
      <c r="AP60" s="83"/>
      <c r="AQ60" s="84"/>
      <c r="AR60" s="84"/>
      <c r="AS60" s="83"/>
      <c r="AT60" s="83"/>
      <c r="AU60" s="84"/>
      <c r="AV60" s="180"/>
      <c r="AW60" s="1"/>
      <c r="AY60" s="82"/>
      <c r="AZ60" s="82"/>
      <c r="BA60" s="82"/>
      <c r="BB60" s="82"/>
      <c r="BC60" s="82"/>
      <c r="BE60" s="85"/>
      <c r="BF60" s="85"/>
      <c r="BH60" s="81"/>
      <c r="BI60" s="81"/>
      <c r="BJ60" s="81"/>
      <c r="BK60" s="81"/>
      <c r="BM60" s="195"/>
      <c r="BN60" s="195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1"/>
      <c r="CD60" s="81"/>
      <c r="CE60" s="81"/>
      <c r="CF60" s="81"/>
      <c r="CG60" s="81"/>
      <c r="CH60" s="82"/>
      <c r="CI60" s="83"/>
    </row>
    <row r="61" spans="2:87" ht="15" customHeight="1">
      <c r="B61" s="276"/>
      <c r="C61" s="277"/>
      <c r="D61" s="7"/>
      <c r="E61" s="25"/>
      <c r="F61" s="24"/>
      <c r="G61" s="22"/>
      <c r="H61" s="22"/>
      <c r="I61" s="23"/>
      <c r="J61" s="8"/>
      <c r="K61" s="25"/>
      <c r="L61" s="3"/>
      <c r="M61" s="24"/>
      <c r="N61" s="22"/>
      <c r="O61" s="22"/>
      <c r="P61" s="23"/>
      <c r="Q61" s="7"/>
      <c r="R61" s="245"/>
      <c r="S61" s="85"/>
      <c r="T61" s="196"/>
      <c r="U61" s="191"/>
      <c r="V61" s="85"/>
      <c r="W61" s="103"/>
      <c r="X61" s="85"/>
      <c r="Y61" s="85"/>
      <c r="Z61" s="352"/>
      <c r="AA61" s="353"/>
      <c r="AB61" s="104"/>
      <c r="AC61" s="106"/>
      <c r="AH61" s="82"/>
      <c r="AI61" s="82"/>
      <c r="AJ61" s="82"/>
      <c r="AK61" s="82"/>
      <c r="AL61" s="82"/>
      <c r="AM61" s="83"/>
      <c r="AN61" s="83"/>
      <c r="AO61" s="83"/>
      <c r="AP61" s="83"/>
      <c r="AQ61" s="84"/>
      <c r="AR61" s="84"/>
      <c r="AS61" s="83"/>
      <c r="AT61" s="83"/>
      <c r="AU61" s="84"/>
      <c r="AV61" s="180"/>
      <c r="AW61" s="1"/>
      <c r="AY61" s="82"/>
      <c r="AZ61" s="82"/>
      <c r="BA61" s="82"/>
      <c r="BB61" s="82"/>
      <c r="BC61" s="82"/>
      <c r="BE61" s="85"/>
      <c r="BF61" s="85"/>
      <c r="BH61" s="81"/>
      <c r="BI61" s="81"/>
      <c r="BJ61" s="81"/>
      <c r="BK61" s="81"/>
      <c r="BM61" s="195"/>
      <c r="BN61" s="195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1"/>
      <c r="CD61" s="81"/>
      <c r="CE61" s="81"/>
      <c r="CF61" s="81"/>
      <c r="CG61" s="81"/>
      <c r="CH61" s="82"/>
      <c r="CI61" s="83"/>
    </row>
    <row r="62" spans="2:87" ht="15" customHeight="1">
      <c r="B62" s="276"/>
      <c r="C62" s="277"/>
      <c r="D62" s="7"/>
      <c r="E62" s="25"/>
      <c r="F62" s="24"/>
      <c r="G62" s="22"/>
      <c r="H62" s="22"/>
      <c r="I62" s="23"/>
      <c r="J62" s="8"/>
      <c r="K62" s="25"/>
      <c r="L62" s="3"/>
      <c r="M62" s="24"/>
      <c r="N62" s="22"/>
      <c r="O62" s="22"/>
      <c r="P62" s="23"/>
      <c r="Q62" s="7"/>
      <c r="R62" s="245"/>
      <c r="S62" s="85"/>
      <c r="T62" s="196"/>
      <c r="U62" s="191"/>
      <c r="V62" s="85"/>
      <c r="W62" s="103"/>
      <c r="X62" s="85"/>
      <c r="Y62" s="85"/>
      <c r="Z62" s="352"/>
      <c r="AA62" s="353"/>
      <c r="AB62" s="104"/>
      <c r="AC62" s="106"/>
      <c r="AH62" s="82"/>
      <c r="AI62" s="82"/>
      <c r="AJ62" s="82"/>
      <c r="AK62" s="82"/>
      <c r="AL62" s="82"/>
      <c r="AM62" s="83"/>
      <c r="AN62" s="83"/>
      <c r="AO62" s="83"/>
      <c r="AP62" s="83"/>
      <c r="AQ62" s="84"/>
      <c r="AR62" s="84"/>
      <c r="AS62" s="83"/>
      <c r="AT62" s="83"/>
      <c r="AU62" s="84"/>
      <c r="AV62" s="180"/>
      <c r="AW62" s="1"/>
      <c r="AY62" s="82"/>
      <c r="AZ62" s="82"/>
      <c r="BA62" s="82"/>
      <c r="BB62" s="82"/>
      <c r="BC62" s="82"/>
      <c r="BE62" s="85"/>
      <c r="BF62" s="85"/>
      <c r="BH62" s="81"/>
      <c r="BI62" s="81"/>
      <c r="BJ62" s="81"/>
      <c r="BK62" s="81"/>
      <c r="BM62" s="195"/>
      <c r="BN62" s="195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  <c r="CF62" s="81"/>
      <c r="CG62" s="81"/>
      <c r="CH62" s="82"/>
      <c r="CI62" s="83"/>
    </row>
    <row r="63" spans="2:87" ht="15" customHeight="1">
      <c r="B63" s="276"/>
      <c r="C63" s="277"/>
      <c r="D63" s="7"/>
      <c r="E63" s="25"/>
      <c r="F63" s="24"/>
      <c r="G63" s="22"/>
      <c r="H63" s="22"/>
      <c r="I63" s="23"/>
      <c r="J63" s="8"/>
      <c r="K63" s="25"/>
      <c r="L63" s="3"/>
      <c r="M63" s="24"/>
      <c r="N63" s="22"/>
      <c r="O63" s="22"/>
      <c r="P63" s="23"/>
      <c r="Q63" s="7"/>
      <c r="R63" s="245"/>
      <c r="S63" s="85"/>
      <c r="T63" s="196"/>
      <c r="U63" s="191"/>
      <c r="V63" s="85"/>
      <c r="W63" s="103"/>
      <c r="X63" s="85"/>
      <c r="Y63" s="85"/>
      <c r="Z63" s="352"/>
      <c r="AA63" s="353"/>
      <c r="AB63" s="104"/>
      <c r="AC63" s="106"/>
      <c r="AH63" s="82"/>
      <c r="AI63" s="82"/>
      <c r="AJ63" s="82"/>
      <c r="AK63" s="82"/>
      <c r="AL63" s="82"/>
      <c r="AM63" s="83"/>
      <c r="AN63" s="83"/>
      <c r="AO63" s="83"/>
      <c r="AP63" s="83"/>
      <c r="AQ63" s="84"/>
      <c r="AR63" s="84"/>
      <c r="AS63" s="83"/>
      <c r="AT63" s="83"/>
      <c r="AU63" s="84"/>
      <c r="AV63" s="180"/>
      <c r="AW63" s="1"/>
      <c r="AY63" s="82"/>
      <c r="AZ63" s="82"/>
      <c r="BA63" s="82"/>
      <c r="BB63" s="82"/>
      <c r="BC63" s="82"/>
      <c r="BE63" s="85"/>
      <c r="BF63" s="85"/>
      <c r="BH63" s="81"/>
      <c r="BI63" s="81"/>
      <c r="BJ63" s="81"/>
      <c r="BK63" s="81"/>
      <c r="BM63" s="195"/>
      <c r="BN63" s="195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1"/>
      <c r="CD63" s="81"/>
      <c r="CE63" s="81"/>
      <c r="CF63" s="81"/>
      <c r="CG63" s="81"/>
      <c r="CH63" s="82"/>
      <c r="CI63" s="83"/>
    </row>
    <row r="64" spans="2:87" ht="15" customHeight="1">
      <c r="B64" s="276"/>
      <c r="C64" s="277"/>
      <c r="D64" s="7"/>
      <c r="E64" s="25"/>
      <c r="F64" s="24"/>
      <c r="G64" s="22"/>
      <c r="H64" s="22"/>
      <c r="I64" s="23"/>
      <c r="J64" s="8"/>
      <c r="K64" s="25"/>
      <c r="L64" s="3"/>
      <c r="M64" s="24"/>
      <c r="N64" s="22"/>
      <c r="O64" s="22"/>
      <c r="P64" s="23"/>
      <c r="Q64" s="7"/>
      <c r="R64" s="245"/>
      <c r="S64" s="85"/>
      <c r="T64" s="196"/>
      <c r="U64" s="191"/>
      <c r="V64" s="85"/>
      <c r="W64" s="103"/>
      <c r="X64" s="85"/>
      <c r="Y64" s="85"/>
      <c r="Z64" s="352"/>
      <c r="AA64" s="353"/>
      <c r="AB64" s="104"/>
      <c r="AC64" s="106"/>
      <c r="AH64" s="82"/>
      <c r="AI64" s="82"/>
      <c r="AJ64" s="82"/>
      <c r="AK64" s="82"/>
      <c r="AL64" s="82"/>
      <c r="AM64" s="83"/>
      <c r="AN64" s="83"/>
      <c r="AO64" s="83"/>
      <c r="AP64" s="83"/>
      <c r="AQ64" s="84"/>
      <c r="AR64" s="84"/>
      <c r="AS64" s="83"/>
      <c r="AT64" s="83"/>
      <c r="AU64" s="84"/>
      <c r="AV64" s="180"/>
      <c r="AW64" s="1"/>
      <c r="AY64" s="82"/>
      <c r="AZ64" s="82"/>
      <c r="BA64" s="82"/>
      <c r="BB64" s="82"/>
      <c r="BC64" s="82"/>
      <c r="BE64" s="85"/>
      <c r="BF64" s="85"/>
      <c r="BH64" s="81"/>
      <c r="BI64" s="81"/>
      <c r="BJ64" s="81"/>
      <c r="BK64" s="81"/>
      <c r="BM64" s="195"/>
      <c r="BN64" s="195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1"/>
      <c r="CD64" s="81"/>
      <c r="CE64" s="81"/>
      <c r="CF64" s="81"/>
      <c r="CG64" s="81"/>
      <c r="CH64" s="82"/>
      <c r="CI64" s="83"/>
    </row>
    <row r="65" spans="2:87" ht="15" customHeight="1">
      <c r="B65" s="276"/>
      <c r="C65" s="277"/>
      <c r="D65" s="7"/>
      <c r="E65" s="25"/>
      <c r="F65" s="24"/>
      <c r="G65" s="22"/>
      <c r="H65" s="22"/>
      <c r="I65" s="23"/>
      <c r="J65" s="8"/>
      <c r="K65" s="25"/>
      <c r="L65" s="3"/>
      <c r="M65" s="24"/>
      <c r="N65" s="22"/>
      <c r="O65" s="22"/>
      <c r="P65" s="23"/>
      <c r="Q65" s="7"/>
      <c r="R65" s="245"/>
      <c r="S65" s="85"/>
      <c r="T65" s="196"/>
      <c r="U65" s="191"/>
      <c r="V65" s="85"/>
      <c r="W65" s="103"/>
      <c r="X65" s="85"/>
      <c r="Y65" s="85"/>
      <c r="Z65" s="352"/>
      <c r="AA65" s="353"/>
      <c r="AB65" s="104"/>
      <c r="AC65" s="106"/>
      <c r="AH65" s="82"/>
      <c r="AI65" s="82"/>
      <c r="AJ65" s="82"/>
      <c r="AK65" s="82"/>
      <c r="AL65" s="82"/>
      <c r="AM65" s="83"/>
      <c r="AN65" s="83"/>
      <c r="AO65" s="83"/>
      <c r="AP65" s="83"/>
      <c r="AQ65" s="84"/>
      <c r="AR65" s="84"/>
      <c r="AS65" s="83"/>
      <c r="AT65" s="83"/>
      <c r="AU65" s="84"/>
      <c r="AV65" s="180"/>
      <c r="AW65" s="1"/>
      <c r="AY65" s="82"/>
      <c r="AZ65" s="82"/>
      <c r="BA65" s="82"/>
      <c r="BB65" s="82"/>
      <c r="BC65" s="82"/>
      <c r="BE65" s="85"/>
      <c r="BF65" s="85"/>
      <c r="BH65" s="81"/>
      <c r="BI65" s="81"/>
      <c r="BJ65" s="81"/>
      <c r="BK65" s="81"/>
      <c r="BM65" s="195"/>
      <c r="BN65" s="195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1"/>
      <c r="CD65" s="81"/>
      <c r="CE65" s="81"/>
      <c r="CF65" s="81"/>
      <c r="CG65" s="81"/>
      <c r="CH65" s="82"/>
      <c r="CI65" s="83"/>
    </row>
    <row r="66" spans="2:87" ht="15" customHeight="1">
      <c r="B66" s="276"/>
      <c r="C66" s="277"/>
      <c r="D66" s="7"/>
      <c r="E66" s="25"/>
      <c r="F66" s="24"/>
      <c r="G66" s="22"/>
      <c r="H66" s="22"/>
      <c r="I66" s="23"/>
      <c r="J66" s="8"/>
      <c r="K66" s="25"/>
      <c r="L66" s="3"/>
      <c r="M66" s="24"/>
      <c r="N66" s="22"/>
      <c r="O66" s="22"/>
      <c r="P66" s="23"/>
      <c r="Q66" s="7"/>
      <c r="R66" s="245"/>
      <c r="S66" s="85"/>
      <c r="T66" s="196"/>
      <c r="U66" s="191"/>
      <c r="V66" s="85"/>
      <c r="W66" s="103"/>
      <c r="X66" s="85"/>
      <c r="Y66" s="85"/>
      <c r="Z66" s="352"/>
      <c r="AA66" s="353"/>
      <c r="AB66" s="104"/>
      <c r="AC66" s="106"/>
      <c r="AH66" s="82"/>
      <c r="AI66" s="82"/>
      <c r="AJ66" s="82"/>
      <c r="AK66" s="82"/>
      <c r="AL66" s="82"/>
      <c r="AM66" s="83"/>
      <c r="AN66" s="83"/>
      <c r="AO66" s="83"/>
      <c r="AP66" s="83"/>
      <c r="AQ66" s="84"/>
      <c r="AR66" s="84"/>
      <c r="AS66" s="83"/>
      <c r="AT66" s="83"/>
      <c r="AU66" s="84"/>
      <c r="AV66" s="180"/>
      <c r="AW66" s="1"/>
      <c r="AY66" s="82"/>
      <c r="AZ66" s="82"/>
      <c r="BA66" s="82"/>
      <c r="BB66" s="82"/>
      <c r="BC66" s="82"/>
      <c r="BE66" s="85"/>
      <c r="BF66" s="85"/>
      <c r="BH66" s="81"/>
      <c r="BI66" s="81"/>
      <c r="BJ66" s="81"/>
      <c r="BK66" s="81"/>
      <c r="BM66" s="195"/>
      <c r="BN66" s="195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1"/>
      <c r="CD66" s="81"/>
      <c r="CE66" s="81"/>
      <c r="CF66" s="81"/>
      <c r="CG66" s="81"/>
      <c r="CH66" s="82"/>
      <c r="CI66" s="83"/>
    </row>
    <row r="67" spans="2:87" ht="15" customHeight="1">
      <c r="B67" s="276"/>
      <c r="C67" s="277"/>
      <c r="D67" s="7"/>
      <c r="E67" s="25"/>
      <c r="F67" s="24"/>
      <c r="G67" s="22"/>
      <c r="H67" s="22"/>
      <c r="I67" s="23"/>
      <c r="J67" s="8"/>
      <c r="K67" s="25"/>
      <c r="L67" s="3"/>
      <c r="M67" s="24"/>
      <c r="N67" s="22"/>
      <c r="O67" s="22"/>
      <c r="P67" s="23"/>
      <c r="Q67" s="7"/>
      <c r="R67" s="245"/>
      <c r="S67" s="85"/>
      <c r="T67" s="196"/>
      <c r="U67" s="191"/>
      <c r="V67" s="85"/>
      <c r="W67" s="103"/>
      <c r="X67" s="85"/>
      <c r="Y67" s="85"/>
      <c r="Z67" s="352"/>
      <c r="AA67" s="353"/>
      <c r="AB67" s="104"/>
      <c r="AC67" s="106"/>
      <c r="AH67" s="82"/>
      <c r="AI67" s="82"/>
      <c r="AJ67" s="82"/>
      <c r="AK67" s="82"/>
      <c r="AL67" s="82"/>
      <c r="AM67" s="83"/>
      <c r="AN67" s="83"/>
      <c r="AO67" s="83"/>
      <c r="AP67" s="83"/>
      <c r="AQ67" s="84"/>
      <c r="AR67" s="84"/>
      <c r="AS67" s="83"/>
      <c r="AT67" s="83"/>
      <c r="AU67" s="84"/>
      <c r="AV67" s="180"/>
      <c r="AW67" s="1"/>
      <c r="AY67" s="82"/>
      <c r="AZ67" s="82"/>
      <c r="BA67" s="82"/>
      <c r="BB67" s="82"/>
      <c r="BC67" s="82"/>
      <c r="BE67" s="85"/>
      <c r="BF67" s="85"/>
      <c r="BH67" s="81"/>
      <c r="BI67" s="81"/>
      <c r="BJ67" s="81"/>
      <c r="BK67" s="81"/>
      <c r="BM67" s="195"/>
      <c r="BN67" s="195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1"/>
      <c r="CD67" s="81"/>
      <c r="CE67" s="81"/>
      <c r="CF67" s="81"/>
      <c r="CG67" s="81"/>
      <c r="CH67" s="82"/>
      <c r="CI67" s="83"/>
    </row>
    <row r="68" spans="2:87" ht="15" customHeight="1">
      <c r="B68" s="276"/>
      <c r="C68" s="277"/>
      <c r="D68" s="7"/>
      <c r="E68" s="25"/>
      <c r="F68" s="24"/>
      <c r="G68" s="22"/>
      <c r="H68" s="22"/>
      <c r="I68" s="23"/>
      <c r="J68" s="8"/>
      <c r="K68" s="25"/>
      <c r="L68" s="3"/>
      <c r="M68" s="24"/>
      <c r="N68" s="22"/>
      <c r="O68" s="22"/>
      <c r="P68" s="23"/>
      <c r="Q68" s="7"/>
      <c r="R68" s="245"/>
      <c r="S68" s="85"/>
      <c r="T68" s="196"/>
      <c r="U68" s="191"/>
      <c r="V68" s="85"/>
      <c r="W68" s="103"/>
      <c r="X68" s="85"/>
      <c r="Y68" s="85"/>
      <c r="Z68" s="352"/>
      <c r="AA68" s="353"/>
      <c r="AB68" s="104"/>
      <c r="AC68" s="106"/>
      <c r="AH68" s="82"/>
      <c r="AI68" s="82"/>
      <c r="AJ68" s="82"/>
      <c r="AK68" s="82"/>
      <c r="AL68" s="82"/>
      <c r="AM68" s="83"/>
      <c r="AN68" s="83"/>
      <c r="AO68" s="83"/>
      <c r="AP68" s="83"/>
      <c r="AQ68" s="84"/>
      <c r="AR68" s="84"/>
      <c r="AS68" s="83"/>
      <c r="AT68" s="83"/>
      <c r="AU68" s="84"/>
      <c r="AV68" s="180"/>
      <c r="AW68" s="1"/>
      <c r="AY68" s="82"/>
      <c r="AZ68" s="82"/>
      <c r="BA68" s="82"/>
      <c r="BB68" s="82"/>
      <c r="BC68" s="82"/>
      <c r="BE68" s="85"/>
      <c r="BF68" s="85"/>
      <c r="BH68" s="81"/>
      <c r="BI68" s="81"/>
      <c r="BJ68" s="81"/>
      <c r="BK68" s="81"/>
      <c r="BM68" s="195"/>
      <c r="BN68" s="195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1"/>
      <c r="CD68" s="81"/>
      <c r="CE68" s="81"/>
      <c r="CF68" s="81"/>
      <c r="CG68" s="81"/>
      <c r="CH68" s="82"/>
      <c r="CI68" s="83"/>
    </row>
    <row r="69" spans="2:87" ht="15" customHeight="1">
      <c r="B69" s="276"/>
      <c r="C69" s="277"/>
      <c r="D69" s="7"/>
      <c r="E69" s="25"/>
      <c r="F69" s="24"/>
      <c r="G69" s="22"/>
      <c r="H69" s="22"/>
      <c r="I69" s="23"/>
      <c r="J69" s="8"/>
      <c r="K69" s="25"/>
      <c r="L69" s="327"/>
      <c r="M69" s="24"/>
      <c r="N69" s="22"/>
      <c r="O69" s="22"/>
      <c r="P69" s="23"/>
      <c r="Q69" s="7"/>
      <c r="R69" s="245"/>
      <c r="S69" s="85"/>
      <c r="T69" s="196"/>
      <c r="U69" s="191"/>
      <c r="V69" s="85"/>
      <c r="W69" s="103"/>
      <c r="X69" s="85"/>
      <c r="Y69" s="85"/>
      <c r="Z69" s="352"/>
      <c r="AA69" s="353"/>
      <c r="AB69" s="104"/>
      <c r="AC69" s="106"/>
      <c r="AH69" s="82"/>
      <c r="AI69" s="82"/>
      <c r="AJ69" s="82"/>
      <c r="AK69" s="82"/>
      <c r="AL69" s="82"/>
      <c r="AM69" s="83"/>
      <c r="AN69" s="83"/>
      <c r="AO69" s="83"/>
      <c r="AP69" s="83"/>
      <c r="AQ69" s="84"/>
      <c r="AR69" s="84"/>
      <c r="AS69" s="83"/>
      <c r="AT69" s="83"/>
      <c r="AU69" s="84"/>
      <c r="AV69" s="180"/>
      <c r="AW69" s="1"/>
      <c r="AY69" s="82"/>
      <c r="AZ69" s="82"/>
      <c r="BA69" s="82"/>
      <c r="BB69" s="82"/>
      <c r="BC69" s="82"/>
      <c r="BE69" s="85"/>
      <c r="BF69" s="85"/>
      <c r="BH69" s="81"/>
      <c r="BI69" s="81"/>
      <c r="BJ69" s="81"/>
      <c r="BK69" s="81"/>
      <c r="BM69" s="195"/>
      <c r="BN69" s="195"/>
      <c r="BP69" s="81"/>
      <c r="BQ69" s="81"/>
      <c r="BR69" s="81"/>
      <c r="BS69" s="81"/>
      <c r="BT69" s="81"/>
      <c r="BU69" s="81"/>
      <c r="BV69" s="81"/>
      <c r="BW69" s="81"/>
      <c r="BX69" s="81"/>
      <c r="BY69" s="81"/>
      <c r="BZ69" s="81"/>
      <c r="CA69" s="81"/>
      <c r="CB69" s="81"/>
      <c r="CC69" s="81"/>
      <c r="CD69" s="81"/>
      <c r="CE69" s="81"/>
      <c r="CF69" s="81"/>
      <c r="CG69" s="81"/>
      <c r="CH69" s="82"/>
      <c r="CI69" s="83"/>
    </row>
    <row r="70" spans="2:87" ht="15" customHeight="1">
      <c r="B70" s="276"/>
      <c r="C70" s="277"/>
      <c r="D70" s="7"/>
      <c r="E70" s="25"/>
      <c r="F70" s="24"/>
      <c r="G70" s="22"/>
      <c r="H70" s="22"/>
      <c r="I70" s="23"/>
      <c r="J70" s="8"/>
      <c r="K70" s="25"/>
      <c r="L70" s="327"/>
      <c r="M70" s="24"/>
      <c r="N70" s="22"/>
      <c r="O70" s="22"/>
      <c r="P70" s="23"/>
      <c r="Q70" s="7"/>
      <c r="R70" s="245"/>
      <c r="S70" s="85"/>
      <c r="T70" s="196"/>
      <c r="U70" s="191"/>
      <c r="V70" s="85"/>
      <c r="W70" s="103"/>
      <c r="X70" s="85"/>
      <c r="Y70" s="85"/>
      <c r="Z70" s="352"/>
      <c r="AA70" s="353"/>
      <c r="AB70" s="104"/>
      <c r="AC70" s="106"/>
      <c r="AH70" s="82"/>
      <c r="AI70" s="82"/>
      <c r="AJ70" s="82"/>
      <c r="AK70" s="82"/>
      <c r="AL70" s="82"/>
      <c r="AM70" s="83"/>
      <c r="AN70" s="83"/>
      <c r="AO70" s="83"/>
      <c r="AP70" s="83"/>
      <c r="AQ70" s="84"/>
      <c r="AR70" s="84"/>
      <c r="AS70" s="83"/>
      <c r="AT70" s="83"/>
      <c r="AU70" s="84"/>
      <c r="AV70" s="180"/>
      <c r="AW70" s="1"/>
      <c r="AY70" s="82"/>
      <c r="AZ70" s="82"/>
      <c r="BA70" s="82"/>
      <c r="BB70" s="82"/>
      <c r="BC70" s="82"/>
      <c r="BE70" s="85"/>
      <c r="BF70" s="85"/>
      <c r="BH70" s="81"/>
      <c r="BI70" s="81"/>
      <c r="BJ70" s="81"/>
      <c r="BK70" s="81"/>
      <c r="BM70" s="195"/>
      <c r="BN70" s="195"/>
      <c r="BP70" s="81"/>
      <c r="BQ70" s="81"/>
      <c r="BR70" s="81"/>
      <c r="BS70" s="81"/>
      <c r="BT70" s="81"/>
      <c r="BU70" s="81"/>
      <c r="BV70" s="81"/>
      <c r="BW70" s="81"/>
      <c r="BX70" s="81"/>
      <c r="BY70" s="81"/>
      <c r="BZ70" s="81"/>
      <c r="CA70" s="81"/>
      <c r="CB70" s="81"/>
      <c r="CC70" s="81"/>
      <c r="CD70" s="81"/>
      <c r="CE70" s="81"/>
      <c r="CF70" s="81"/>
      <c r="CG70" s="81"/>
      <c r="CH70" s="82"/>
      <c r="CI70" s="83"/>
    </row>
    <row r="71" spans="2:87" ht="15" customHeight="1">
      <c r="B71" s="276"/>
      <c r="C71" s="277"/>
      <c r="D71" s="7"/>
      <c r="E71" s="25"/>
      <c r="F71" s="24"/>
      <c r="G71" s="22"/>
      <c r="H71" s="22"/>
      <c r="I71" s="23"/>
      <c r="J71" s="8"/>
      <c r="K71" s="25"/>
      <c r="L71" s="3"/>
      <c r="M71" s="24"/>
      <c r="N71" s="22"/>
      <c r="O71" s="22"/>
      <c r="P71" s="23"/>
      <c r="Q71" s="7"/>
      <c r="R71" s="245"/>
      <c r="S71" s="85"/>
      <c r="T71" s="196"/>
      <c r="U71" s="191"/>
      <c r="V71" s="85"/>
      <c r="W71" s="103"/>
      <c r="X71" s="85"/>
      <c r="Y71" s="85"/>
      <c r="Z71" s="352"/>
      <c r="AA71" s="353"/>
      <c r="AB71" s="104"/>
      <c r="AC71" s="106"/>
      <c r="AH71" s="82"/>
      <c r="AI71" s="82"/>
      <c r="AJ71" s="82"/>
      <c r="AK71" s="82"/>
      <c r="AL71" s="82"/>
      <c r="AM71" s="83"/>
      <c r="AN71" s="83"/>
      <c r="AO71" s="83"/>
      <c r="AP71" s="83"/>
      <c r="AQ71" s="84"/>
      <c r="AR71" s="84"/>
      <c r="AS71" s="83"/>
      <c r="AT71" s="83"/>
      <c r="AU71" s="84"/>
      <c r="AV71" s="180"/>
      <c r="AW71" s="1"/>
      <c r="AY71" s="82"/>
      <c r="AZ71" s="82"/>
      <c r="BA71" s="82"/>
      <c r="BB71" s="82"/>
      <c r="BC71" s="82"/>
      <c r="BE71" s="85"/>
      <c r="BF71" s="85"/>
      <c r="BH71" s="81"/>
      <c r="BI71" s="81"/>
      <c r="BJ71" s="81"/>
      <c r="BK71" s="81"/>
      <c r="BM71" s="195"/>
      <c r="BN71" s="195"/>
      <c r="BP71" s="81"/>
      <c r="BQ71" s="81"/>
      <c r="BR71" s="81"/>
      <c r="BS71" s="81"/>
      <c r="BT71" s="81"/>
      <c r="BU71" s="81"/>
      <c r="BV71" s="81"/>
      <c r="BW71" s="81"/>
      <c r="BX71" s="81"/>
      <c r="BY71" s="81"/>
      <c r="BZ71" s="81"/>
      <c r="CA71" s="81"/>
      <c r="CB71" s="81"/>
      <c r="CC71" s="81"/>
      <c r="CD71" s="81"/>
      <c r="CE71" s="81"/>
      <c r="CF71" s="81"/>
      <c r="CG71" s="81"/>
      <c r="CH71" s="82"/>
      <c r="CI71" s="83"/>
    </row>
    <row r="72" spans="2:87" ht="15" customHeight="1">
      <c r="B72" s="276"/>
      <c r="C72" s="277"/>
      <c r="D72" s="7"/>
      <c r="E72" s="25"/>
      <c r="F72" s="24"/>
      <c r="G72" s="22"/>
      <c r="H72" s="22"/>
      <c r="I72" s="23"/>
      <c r="J72" s="8"/>
      <c r="K72" s="25"/>
      <c r="L72" s="3"/>
      <c r="M72" s="24"/>
      <c r="N72" s="22"/>
      <c r="O72" s="22"/>
      <c r="P72" s="23"/>
      <c r="Q72" s="7"/>
      <c r="R72" s="245"/>
      <c r="S72" s="85"/>
      <c r="T72" s="196"/>
      <c r="U72" s="191"/>
      <c r="V72" s="85"/>
      <c r="W72" s="103"/>
      <c r="X72" s="85"/>
      <c r="Y72" s="85"/>
      <c r="Z72" s="352"/>
      <c r="AA72" s="353"/>
      <c r="AB72" s="104"/>
      <c r="AC72" s="106"/>
      <c r="AH72" s="82"/>
      <c r="AI72" s="82"/>
      <c r="AJ72" s="82"/>
      <c r="AK72" s="82"/>
      <c r="AL72" s="82"/>
      <c r="AM72" s="83"/>
      <c r="AN72" s="83"/>
      <c r="AO72" s="83"/>
      <c r="AP72" s="83"/>
      <c r="AQ72" s="84"/>
      <c r="AR72" s="84"/>
      <c r="AS72" s="83"/>
      <c r="AT72" s="83"/>
      <c r="AU72" s="84"/>
      <c r="AV72" s="180"/>
      <c r="AW72" s="1"/>
      <c r="AY72" s="82"/>
      <c r="AZ72" s="82"/>
      <c r="BA72" s="82"/>
      <c r="BB72" s="82"/>
      <c r="BC72" s="82"/>
      <c r="BE72" s="85"/>
      <c r="BF72" s="85"/>
      <c r="BH72" s="81"/>
      <c r="BI72" s="81"/>
      <c r="BJ72" s="81"/>
      <c r="BK72" s="81"/>
      <c r="BM72" s="195"/>
      <c r="BN72" s="195"/>
      <c r="BP72" s="81"/>
      <c r="BQ72" s="81"/>
      <c r="BR72" s="81"/>
      <c r="BS72" s="81"/>
      <c r="BT72" s="81"/>
      <c r="BU72" s="81"/>
      <c r="BV72" s="81"/>
      <c r="BW72" s="81"/>
      <c r="BX72" s="81"/>
      <c r="BY72" s="81"/>
      <c r="BZ72" s="81"/>
      <c r="CA72" s="81"/>
      <c r="CB72" s="81"/>
      <c r="CC72" s="81"/>
      <c r="CD72" s="81"/>
      <c r="CE72" s="81"/>
      <c r="CF72" s="81"/>
      <c r="CG72" s="81"/>
      <c r="CH72" s="82"/>
      <c r="CI72" s="83"/>
    </row>
    <row r="73" spans="2:87" ht="15" customHeight="1">
      <c r="B73" s="276"/>
      <c r="C73" s="277"/>
      <c r="D73" s="7"/>
      <c r="E73" s="25"/>
      <c r="F73" s="24"/>
      <c r="G73" s="22"/>
      <c r="H73" s="22"/>
      <c r="I73" s="23"/>
      <c r="J73" s="8"/>
      <c r="K73" s="25"/>
      <c r="L73" s="3"/>
      <c r="M73" s="24"/>
      <c r="N73" s="22"/>
      <c r="O73" s="22"/>
      <c r="P73" s="23"/>
      <c r="Q73" s="7"/>
      <c r="R73" s="245"/>
      <c r="S73" s="85"/>
      <c r="T73" s="196"/>
      <c r="U73" s="191"/>
      <c r="V73" s="85"/>
      <c r="W73" s="103"/>
      <c r="X73" s="85"/>
      <c r="Y73" s="85"/>
      <c r="Z73" s="352"/>
      <c r="AA73" s="353"/>
      <c r="AB73" s="104"/>
      <c r="AC73" s="106"/>
      <c r="AH73" s="82"/>
      <c r="AI73" s="82"/>
      <c r="AJ73" s="82"/>
      <c r="AK73" s="82"/>
      <c r="AL73" s="82"/>
      <c r="AM73" s="83"/>
      <c r="AN73" s="83"/>
      <c r="AO73" s="83"/>
      <c r="AP73" s="83"/>
      <c r="AQ73" s="84"/>
      <c r="AR73" s="84"/>
      <c r="AS73" s="83"/>
      <c r="AT73" s="83"/>
      <c r="AU73" s="84"/>
      <c r="AV73" s="180"/>
      <c r="AW73" s="1"/>
      <c r="AY73" s="82"/>
      <c r="AZ73" s="82"/>
      <c r="BA73" s="82"/>
      <c r="BB73" s="82"/>
      <c r="BC73" s="82"/>
      <c r="BE73" s="85"/>
      <c r="BF73" s="85"/>
      <c r="BH73" s="81"/>
      <c r="BI73" s="81"/>
      <c r="BJ73" s="81"/>
      <c r="BK73" s="81"/>
      <c r="BM73" s="195"/>
      <c r="BN73" s="195"/>
      <c r="BP73" s="81"/>
      <c r="BQ73" s="81"/>
      <c r="BR73" s="81"/>
      <c r="BS73" s="81"/>
      <c r="BT73" s="81"/>
      <c r="BU73" s="81"/>
      <c r="BV73" s="81"/>
      <c r="BW73" s="81"/>
      <c r="BX73" s="81"/>
      <c r="BY73" s="81"/>
      <c r="BZ73" s="81"/>
      <c r="CA73" s="81"/>
      <c r="CB73" s="81"/>
      <c r="CC73" s="81"/>
      <c r="CD73" s="81"/>
      <c r="CE73" s="81"/>
      <c r="CF73" s="81"/>
      <c r="CG73" s="81"/>
      <c r="CH73" s="82"/>
      <c r="CI73" s="83"/>
    </row>
    <row r="74" spans="2:87" ht="15" customHeight="1">
      <c r="B74" s="276"/>
      <c r="C74" s="277"/>
      <c r="D74" s="7"/>
      <c r="E74" s="25"/>
      <c r="F74" s="24"/>
      <c r="G74" s="22"/>
      <c r="H74" s="22"/>
      <c r="I74" s="23"/>
      <c r="J74" s="8"/>
      <c r="K74" s="25"/>
      <c r="L74" s="3"/>
      <c r="M74" s="24"/>
      <c r="N74" s="22"/>
      <c r="O74" s="22"/>
      <c r="P74" s="23"/>
      <c r="Q74" s="7"/>
      <c r="R74" s="245"/>
      <c r="S74" s="85"/>
      <c r="T74" s="196"/>
      <c r="U74" s="191"/>
      <c r="V74" s="85"/>
      <c r="W74" s="103"/>
      <c r="X74" s="85"/>
      <c r="Y74" s="85"/>
      <c r="Z74" s="352"/>
      <c r="AA74" s="353"/>
      <c r="AB74" s="104"/>
      <c r="AC74" s="106"/>
      <c r="AH74" s="82"/>
      <c r="AI74" s="82"/>
      <c r="AJ74" s="82"/>
      <c r="AK74" s="82"/>
      <c r="AL74" s="82"/>
      <c r="AM74" s="83"/>
      <c r="AN74" s="83"/>
      <c r="AO74" s="83"/>
      <c r="AP74" s="83"/>
      <c r="AQ74" s="84"/>
      <c r="AR74" s="84"/>
      <c r="AS74" s="83"/>
      <c r="AT74" s="83"/>
      <c r="AU74" s="84"/>
      <c r="AV74" s="180"/>
      <c r="AW74" s="1"/>
      <c r="AY74" s="82"/>
      <c r="AZ74" s="82"/>
      <c r="BA74" s="82"/>
      <c r="BB74" s="82"/>
      <c r="BC74" s="82"/>
      <c r="BE74" s="85"/>
      <c r="BF74" s="85"/>
      <c r="BH74" s="81"/>
      <c r="BI74" s="81"/>
      <c r="BJ74" s="81"/>
      <c r="BK74" s="81"/>
      <c r="BM74" s="195"/>
      <c r="BN74" s="195"/>
      <c r="BP74" s="81"/>
      <c r="BQ74" s="81"/>
      <c r="BR74" s="81"/>
      <c r="BS74" s="81"/>
      <c r="BT74" s="81"/>
      <c r="BU74" s="81"/>
      <c r="BV74" s="81"/>
      <c r="BW74" s="81"/>
      <c r="BX74" s="81"/>
      <c r="BY74" s="81"/>
      <c r="BZ74" s="81"/>
      <c r="CA74" s="81"/>
      <c r="CB74" s="81"/>
      <c r="CC74" s="81"/>
      <c r="CD74" s="81"/>
      <c r="CE74" s="81"/>
      <c r="CF74" s="81"/>
      <c r="CG74" s="81"/>
      <c r="CH74" s="82"/>
      <c r="CI74" s="83"/>
    </row>
    <row r="75" spans="2:87" ht="15" customHeight="1">
      <c r="B75" s="276"/>
      <c r="C75" s="277"/>
      <c r="D75" s="7"/>
      <c r="E75" s="25"/>
      <c r="F75" s="24"/>
      <c r="G75" s="22"/>
      <c r="H75" s="22"/>
      <c r="I75" s="23"/>
      <c r="J75" s="8"/>
      <c r="K75" s="25"/>
      <c r="L75" s="3"/>
      <c r="M75" s="24"/>
      <c r="N75" s="22"/>
      <c r="O75" s="22"/>
      <c r="P75" s="23"/>
      <c r="Q75" s="7"/>
      <c r="R75" s="245"/>
      <c r="S75" s="85"/>
      <c r="T75" s="196"/>
      <c r="U75" s="191"/>
      <c r="V75" s="85"/>
      <c r="W75" s="103"/>
      <c r="X75" s="85"/>
      <c r="Y75" s="85"/>
      <c r="Z75" s="352"/>
      <c r="AA75" s="353"/>
      <c r="AB75" s="104"/>
      <c r="AC75" s="106"/>
      <c r="AH75" s="82"/>
      <c r="AI75" s="82"/>
      <c r="AJ75" s="82"/>
      <c r="AK75" s="82"/>
      <c r="AL75" s="82"/>
      <c r="AM75" s="83"/>
      <c r="AN75" s="83"/>
      <c r="AO75" s="83"/>
      <c r="AP75" s="83"/>
      <c r="AQ75" s="84"/>
      <c r="AR75" s="84"/>
      <c r="AS75" s="83"/>
      <c r="AT75" s="83"/>
      <c r="AU75" s="84"/>
      <c r="AV75" s="180"/>
      <c r="AW75" s="1"/>
      <c r="AY75" s="82"/>
      <c r="AZ75" s="82"/>
      <c r="BA75" s="82"/>
      <c r="BB75" s="82"/>
      <c r="BC75" s="82"/>
      <c r="BE75" s="85"/>
      <c r="BF75" s="85"/>
      <c r="BH75" s="81"/>
      <c r="BI75" s="81"/>
      <c r="BJ75" s="81"/>
      <c r="BK75" s="81"/>
      <c r="BM75" s="195"/>
      <c r="BN75" s="195"/>
      <c r="BP75" s="81"/>
      <c r="BQ75" s="81"/>
      <c r="BR75" s="81"/>
      <c r="BS75" s="81"/>
      <c r="BT75" s="81"/>
      <c r="BU75" s="81"/>
      <c r="BV75" s="81"/>
      <c r="BW75" s="81"/>
      <c r="BX75" s="81"/>
      <c r="BY75" s="81"/>
      <c r="BZ75" s="81"/>
      <c r="CA75" s="81"/>
      <c r="CB75" s="81"/>
      <c r="CC75" s="81"/>
      <c r="CD75" s="81"/>
      <c r="CE75" s="81"/>
      <c r="CF75" s="81"/>
      <c r="CG75" s="81"/>
      <c r="CH75" s="82"/>
      <c r="CI75" s="83"/>
    </row>
    <row r="76" spans="2:87" ht="15" customHeight="1">
      <c r="B76" s="276"/>
      <c r="C76" s="277"/>
      <c r="D76" s="7"/>
      <c r="E76" s="25"/>
      <c r="F76" s="24"/>
      <c r="G76" s="22"/>
      <c r="H76" s="22"/>
      <c r="I76" s="23"/>
      <c r="J76" s="8"/>
      <c r="K76" s="25"/>
      <c r="L76" s="3"/>
      <c r="M76" s="24"/>
      <c r="N76" s="22"/>
      <c r="O76" s="22"/>
      <c r="P76" s="23"/>
      <c r="Q76" s="7"/>
      <c r="R76" s="245"/>
      <c r="S76" s="85"/>
      <c r="T76" s="196"/>
      <c r="U76" s="191"/>
      <c r="V76" s="85"/>
      <c r="W76" s="103"/>
      <c r="X76" s="85"/>
      <c r="Y76" s="85"/>
      <c r="Z76" s="352"/>
      <c r="AA76" s="353"/>
      <c r="AB76" s="104"/>
      <c r="AC76" s="106"/>
      <c r="AH76" s="82"/>
      <c r="AI76" s="82"/>
      <c r="AJ76" s="82"/>
      <c r="AK76" s="82"/>
      <c r="AL76" s="82"/>
      <c r="AM76" s="83"/>
      <c r="AN76" s="83"/>
      <c r="AO76" s="83"/>
      <c r="AP76" s="83"/>
      <c r="AQ76" s="84"/>
      <c r="AR76" s="84"/>
      <c r="AS76" s="83"/>
      <c r="AT76" s="83"/>
      <c r="AU76" s="84"/>
      <c r="AV76" s="180"/>
      <c r="AW76" s="1"/>
      <c r="AY76" s="82"/>
      <c r="AZ76" s="82"/>
      <c r="BA76" s="82"/>
      <c r="BB76" s="82"/>
      <c r="BC76" s="82"/>
      <c r="BE76" s="85"/>
      <c r="BF76" s="85"/>
      <c r="BH76" s="81"/>
      <c r="BI76" s="81"/>
      <c r="BJ76" s="81"/>
      <c r="BK76" s="81"/>
      <c r="BM76" s="195"/>
      <c r="BN76" s="195"/>
      <c r="BP76" s="81"/>
      <c r="BQ76" s="81"/>
      <c r="BR76" s="81"/>
      <c r="BS76" s="81"/>
      <c r="BT76" s="81"/>
      <c r="BU76" s="81"/>
      <c r="BV76" s="81"/>
      <c r="BW76" s="81"/>
      <c r="BX76" s="81"/>
      <c r="BY76" s="81"/>
      <c r="BZ76" s="81"/>
      <c r="CA76" s="81"/>
      <c r="CB76" s="81"/>
      <c r="CC76" s="81"/>
      <c r="CD76" s="81"/>
      <c r="CE76" s="81"/>
      <c r="CF76" s="81"/>
      <c r="CG76" s="81"/>
      <c r="CH76" s="82"/>
      <c r="CI76" s="83"/>
    </row>
    <row r="77" spans="2:87" ht="15" customHeight="1">
      <c r="B77" s="276"/>
      <c r="C77" s="277"/>
      <c r="D77" s="7"/>
      <c r="E77" s="25"/>
      <c r="F77" s="24"/>
      <c r="G77" s="22"/>
      <c r="H77" s="22"/>
      <c r="I77" s="23"/>
      <c r="J77" s="8"/>
      <c r="K77" s="25"/>
      <c r="L77" s="3"/>
      <c r="M77" s="24"/>
      <c r="N77" s="22"/>
      <c r="O77" s="22"/>
      <c r="P77" s="23"/>
      <c r="Q77" s="7"/>
      <c r="R77" s="245"/>
      <c r="S77" s="85"/>
      <c r="T77" s="196"/>
      <c r="U77" s="191"/>
      <c r="V77" s="85"/>
      <c r="W77" s="103"/>
      <c r="X77" s="85"/>
      <c r="Y77" s="85"/>
      <c r="Z77" s="352"/>
      <c r="AA77" s="353"/>
      <c r="AB77" s="104"/>
      <c r="AC77" s="106"/>
      <c r="AH77" s="82"/>
      <c r="AI77" s="82"/>
      <c r="AJ77" s="82"/>
      <c r="AK77" s="82"/>
      <c r="AL77" s="82"/>
      <c r="AM77" s="83"/>
      <c r="AN77" s="83"/>
      <c r="AO77" s="83"/>
      <c r="AP77" s="83"/>
      <c r="AQ77" s="84"/>
      <c r="AR77" s="84"/>
      <c r="AS77" s="83"/>
      <c r="AT77" s="83"/>
      <c r="AU77" s="84"/>
      <c r="AV77" s="180"/>
      <c r="AW77" s="1"/>
      <c r="AY77" s="82"/>
      <c r="AZ77" s="82"/>
      <c r="BA77" s="82"/>
      <c r="BB77" s="82"/>
      <c r="BC77" s="82"/>
      <c r="BE77" s="85"/>
      <c r="BF77" s="85"/>
      <c r="BH77" s="81"/>
      <c r="BI77" s="81"/>
      <c r="BJ77" s="81"/>
      <c r="BK77" s="81"/>
      <c r="BM77" s="195"/>
      <c r="BN77" s="195"/>
      <c r="BP77" s="81"/>
      <c r="BQ77" s="81"/>
      <c r="BR77" s="81"/>
      <c r="BS77" s="81"/>
      <c r="BT77" s="81"/>
      <c r="BU77" s="81"/>
      <c r="BV77" s="81"/>
      <c r="BW77" s="81"/>
      <c r="BX77" s="81"/>
      <c r="BY77" s="81"/>
      <c r="BZ77" s="81"/>
      <c r="CA77" s="81"/>
      <c r="CB77" s="81"/>
      <c r="CC77" s="81"/>
      <c r="CD77" s="81"/>
      <c r="CE77" s="81"/>
      <c r="CF77" s="81"/>
      <c r="CG77" s="81"/>
      <c r="CH77" s="82"/>
      <c r="CI77" s="83"/>
    </row>
    <row r="78" spans="2:87" ht="15" customHeight="1">
      <c r="B78" s="276"/>
      <c r="C78" s="277"/>
      <c r="D78" s="7"/>
      <c r="E78" s="25"/>
      <c r="F78" s="24"/>
      <c r="G78" s="22"/>
      <c r="H78" s="22"/>
      <c r="I78" s="23"/>
      <c r="J78" s="8"/>
      <c r="K78" s="25"/>
      <c r="L78" s="3"/>
      <c r="M78" s="24"/>
      <c r="N78" s="22"/>
      <c r="O78" s="22"/>
      <c r="P78" s="23"/>
      <c r="Q78" s="7"/>
      <c r="R78" s="245"/>
      <c r="S78" s="85"/>
      <c r="T78" s="196"/>
      <c r="U78" s="191"/>
      <c r="V78" s="85"/>
      <c r="W78" s="103"/>
      <c r="X78" s="85"/>
      <c r="Y78" s="85"/>
      <c r="Z78" s="352"/>
      <c r="AA78" s="353"/>
      <c r="AB78" s="104"/>
      <c r="AC78" s="106"/>
      <c r="AH78" s="82"/>
      <c r="AI78" s="82"/>
      <c r="AJ78" s="82"/>
      <c r="AK78" s="82"/>
      <c r="AL78" s="82"/>
      <c r="AM78" s="83"/>
      <c r="AN78" s="83"/>
      <c r="AO78" s="83"/>
      <c r="AP78" s="83"/>
      <c r="AQ78" s="84"/>
      <c r="AR78" s="84"/>
      <c r="AS78" s="83"/>
      <c r="AT78" s="83"/>
      <c r="AU78" s="84"/>
      <c r="AV78" s="180"/>
      <c r="AW78" s="1"/>
      <c r="AY78" s="82"/>
      <c r="AZ78" s="82"/>
      <c r="BA78" s="82"/>
      <c r="BB78" s="82"/>
      <c r="BC78" s="82"/>
      <c r="BE78" s="85"/>
      <c r="BF78" s="85"/>
      <c r="BH78" s="81"/>
      <c r="BI78" s="81"/>
      <c r="BJ78" s="81"/>
      <c r="BK78" s="81"/>
      <c r="BM78" s="195"/>
      <c r="BN78" s="195"/>
      <c r="BP78" s="81"/>
      <c r="BQ78" s="81"/>
      <c r="BR78" s="81"/>
      <c r="BS78" s="81"/>
      <c r="BT78" s="81"/>
      <c r="BU78" s="81"/>
      <c r="BV78" s="81"/>
      <c r="BW78" s="81"/>
      <c r="BX78" s="81"/>
      <c r="BY78" s="81"/>
      <c r="BZ78" s="81"/>
      <c r="CA78" s="81"/>
      <c r="CB78" s="81"/>
      <c r="CC78" s="81"/>
      <c r="CD78" s="81"/>
      <c r="CE78" s="81"/>
      <c r="CF78" s="81"/>
      <c r="CG78" s="81"/>
      <c r="CH78" s="82"/>
      <c r="CI78" s="83"/>
    </row>
    <row r="79" spans="2:87" ht="15" customHeight="1">
      <c r="B79" s="276"/>
      <c r="C79" s="277"/>
      <c r="D79" s="7"/>
      <c r="E79" s="25"/>
      <c r="F79" s="24"/>
      <c r="G79" s="22"/>
      <c r="H79" s="22"/>
      <c r="I79" s="23"/>
      <c r="J79" s="8"/>
      <c r="K79" s="25"/>
      <c r="L79" s="3"/>
      <c r="M79" s="24"/>
      <c r="N79" s="22"/>
      <c r="O79" s="22"/>
      <c r="P79" s="23"/>
      <c r="Q79" s="7"/>
      <c r="R79" s="245"/>
      <c r="S79" s="85"/>
      <c r="T79" s="196"/>
      <c r="U79" s="191"/>
      <c r="V79" s="85"/>
      <c r="W79" s="103"/>
      <c r="X79" s="85"/>
      <c r="Y79" s="85"/>
      <c r="Z79" s="352"/>
      <c r="AA79" s="353"/>
      <c r="AB79" s="104"/>
      <c r="AC79" s="106"/>
      <c r="AH79" s="82"/>
      <c r="AI79" s="82"/>
      <c r="AJ79" s="82"/>
      <c r="AK79" s="82"/>
      <c r="AL79" s="82"/>
      <c r="AM79" s="83"/>
      <c r="AN79" s="83"/>
      <c r="AO79" s="83"/>
      <c r="AP79" s="83"/>
      <c r="AQ79" s="84"/>
      <c r="AR79" s="84"/>
      <c r="AS79" s="83"/>
      <c r="AT79" s="83"/>
      <c r="AU79" s="84"/>
      <c r="AV79" s="180"/>
      <c r="AW79" s="1"/>
      <c r="AY79" s="82"/>
      <c r="AZ79" s="82"/>
      <c r="BA79" s="82"/>
      <c r="BB79" s="82"/>
      <c r="BC79" s="82"/>
      <c r="BE79" s="85"/>
      <c r="BF79" s="85"/>
      <c r="BH79" s="81"/>
      <c r="BI79" s="81"/>
      <c r="BJ79" s="81"/>
      <c r="BK79" s="81"/>
      <c r="BM79" s="195"/>
      <c r="BN79" s="195"/>
      <c r="BP79" s="81"/>
      <c r="BQ79" s="81"/>
      <c r="BR79" s="81"/>
      <c r="BS79" s="81"/>
      <c r="BT79" s="81"/>
      <c r="BU79" s="81"/>
      <c r="BV79" s="81"/>
      <c r="BW79" s="81"/>
      <c r="BX79" s="81"/>
      <c r="BY79" s="81"/>
      <c r="BZ79" s="81"/>
      <c r="CA79" s="81"/>
      <c r="CB79" s="81"/>
      <c r="CC79" s="81"/>
      <c r="CD79" s="81"/>
      <c r="CE79" s="81"/>
      <c r="CF79" s="81"/>
      <c r="CG79" s="81"/>
      <c r="CH79" s="82"/>
      <c r="CI79" s="83"/>
    </row>
    <row r="80" spans="2:87" ht="15" customHeight="1">
      <c r="B80" s="276"/>
      <c r="C80" s="277"/>
      <c r="D80" s="7"/>
      <c r="E80" s="25"/>
      <c r="F80" s="24"/>
      <c r="G80" s="22"/>
      <c r="H80" s="22"/>
      <c r="I80" s="23"/>
      <c r="J80" s="8"/>
      <c r="K80" s="25"/>
      <c r="L80" s="3"/>
      <c r="M80" s="24"/>
      <c r="N80" s="22"/>
      <c r="O80" s="22"/>
      <c r="P80" s="23"/>
      <c r="Q80" s="7"/>
      <c r="R80" s="245"/>
      <c r="S80" s="85"/>
      <c r="T80" s="196"/>
      <c r="U80" s="191"/>
      <c r="V80" s="85"/>
      <c r="W80" s="103"/>
      <c r="X80" s="85"/>
      <c r="Y80" s="85"/>
      <c r="Z80" s="352"/>
      <c r="AA80" s="353"/>
      <c r="AB80" s="104"/>
      <c r="AC80" s="106"/>
      <c r="AH80" s="82"/>
      <c r="AI80" s="82"/>
      <c r="AJ80" s="82"/>
      <c r="AK80" s="82"/>
      <c r="AL80" s="82"/>
      <c r="AM80" s="83"/>
      <c r="AN80" s="83"/>
      <c r="AO80" s="83"/>
      <c r="AP80" s="83"/>
      <c r="AQ80" s="84"/>
      <c r="AR80" s="84"/>
      <c r="AS80" s="83"/>
      <c r="AT80" s="83"/>
      <c r="AU80" s="84"/>
      <c r="AV80" s="180"/>
      <c r="AW80" s="1"/>
      <c r="AY80" s="82"/>
      <c r="AZ80" s="82"/>
      <c r="BA80" s="82"/>
      <c r="BB80" s="82"/>
      <c r="BC80" s="82"/>
      <c r="BE80" s="85"/>
      <c r="BF80" s="85"/>
      <c r="BH80" s="81"/>
      <c r="BI80" s="81"/>
      <c r="BJ80" s="81"/>
      <c r="BK80" s="81"/>
      <c r="BM80" s="195"/>
      <c r="BN80" s="195"/>
      <c r="BP80" s="81"/>
      <c r="BQ80" s="81"/>
      <c r="BR80" s="81"/>
      <c r="BS80" s="81"/>
      <c r="BT80" s="81"/>
      <c r="BU80" s="81"/>
      <c r="BV80" s="81"/>
      <c r="BW80" s="81"/>
      <c r="BX80" s="81"/>
      <c r="BY80" s="81"/>
      <c r="BZ80" s="81"/>
      <c r="CA80" s="81"/>
      <c r="CB80" s="81"/>
      <c r="CC80" s="81"/>
      <c r="CD80" s="81"/>
      <c r="CE80" s="81"/>
      <c r="CF80" s="81"/>
      <c r="CG80" s="81"/>
      <c r="CH80" s="82"/>
      <c r="CI80" s="83"/>
    </row>
    <row r="81" spans="2:87" ht="15" customHeight="1">
      <c r="B81" s="346"/>
      <c r="C81" s="277"/>
      <c r="D81" s="7"/>
      <c r="E81" s="25"/>
      <c r="F81" s="24"/>
      <c r="G81" s="22"/>
      <c r="H81" s="22"/>
      <c r="I81" s="23"/>
      <c r="J81" s="8"/>
      <c r="K81" s="25"/>
      <c r="L81" s="3"/>
      <c r="M81" s="24"/>
      <c r="N81" s="22"/>
      <c r="O81" s="22"/>
      <c r="P81" s="23"/>
      <c r="Q81" s="7"/>
      <c r="R81" s="245"/>
      <c r="S81" s="85"/>
      <c r="T81" s="196"/>
      <c r="U81" s="191"/>
      <c r="V81" s="85"/>
      <c r="W81" s="103"/>
      <c r="X81" s="85"/>
      <c r="Y81" s="85"/>
      <c r="Z81" s="352"/>
      <c r="AA81" s="353"/>
      <c r="AB81" s="104"/>
      <c r="AC81" s="106"/>
      <c r="AH81" s="82"/>
      <c r="AI81" s="82"/>
      <c r="AJ81" s="82"/>
      <c r="AK81" s="82"/>
      <c r="AL81" s="82"/>
      <c r="AM81" s="83"/>
      <c r="AN81" s="83"/>
      <c r="AO81" s="83"/>
      <c r="AP81" s="83"/>
      <c r="AQ81" s="84"/>
      <c r="AR81" s="84"/>
      <c r="AS81" s="83"/>
      <c r="AT81" s="83"/>
      <c r="AU81" s="84"/>
      <c r="AV81" s="180"/>
      <c r="AW81" s="1"/>
      <c r="AY81" s="82"/>
      <c r="AZ81" s="82"/>
      <c r="BA81" s="82"/>
      <c r="BB81" s="82"/>
      <c r="BC81" s="82"/>
      <c r="BE81" s="85"/>
      <c r="BF81" s="85"/>
      <c r="BH81" s="81"/>
      <c r="BI81" s="81"/>
      <c r="BJ81" s="81"/>
      <c r="BK81" s="81"/>
      <c r="BM81" s="195"/>
      <c r="BN81" s="195"/>
      <c r="BP81" s="81"/>
      <c r="BQ81" s="81"/>
      <c r="BR81" s="81"/>
      <c r="BS81" s="81"/>
      <c r="BT81" s="81"/>
      <c r="BU81" s="81"/>
      <c r="BV81" s="81"/>
      <c r="BW81" s="81"/>
      <c r="BX81" s="81"/>
      <c r="BY81" s="81"/>
      <c r="BZ81" s="81"/>
      <c r="CA81" s="81"/>
      <c r="CB81" s="81"/>
      <c r="CC81" s="81"/>
      <c r="CD81" s="81"/>
      <c r="CE81" s="81"/>
      <c r="CF81" s="81"/>
      <c r="CG81" s="81"/>
      <c r="CH81" s="82"/>
      <c r="CI81" s="83"/>
    </row>
    <row r="82" spans="2:87" ht="15" customHeight="1">
      <c r="B82" s="276"/>
      <c r="C82" s="277"/>
      <c r="D82" s="7"/>
      <c r="E82" s="25"/>
      <c r="F82" s="24"/>
      <c r="G82" s="22"/>
      <c r="H82" s="22"/>
      <c r="I82" s="23"/>
      <c r="J82" s="8"/>
      <c r="K82" s="25"/>
      <c r="L82" s="3"/>
      <c r="M82" s="24"/>
      <c r="N82" s="22"/>
      <c r="O82" s="22"/>
      <c r="P82" s="23"/>
      <c r="Q82" s="7"/>
      <c r="R82" s="245"/>
      <c r="S82" s="85"/>
      <c r="T82" s="196"/>
      <c r="U82" s="191"/>
      <c r="V82" s="85"/>
      <c r="W82" s="103"/>
      <c r="X82" s="85"/>
      <c r="Y82" s="85"/>
      <c r="Z82" s="352"/>
      <c r="AA82" s="353"/>
      <c r="AB82" s="104"/>
      <c r="AC82" s="106"/>
      <c r="AH82" s="82"/>
      <c r="AI82" s="82"/>
      <c r="AJ82" s="82"/>
      <c r="AK82" s="82"/>
      <c r="AL82" s="82"/>
      <c r="AM82" s="83"/>
      <c r="AN82" s="83"/>
      <c r="AO82" s="83"/>
      <c r="AP82" s="83"/>
      <c r="AQ82" s="84"/>
      <c r="AR82" s="84"/>
      <c r="AS82" s="83"/>
      <c r="AT82" s="83"/>
      <c r="AU82" s="84"/>
      <c r="AV82" s="180"/>
      <c r="AW82" s="1"/>
      <c r="AY82" s="82"/>
      <c r="AZ82" s="82"/>
      <c r="BA82" s="82"/>
      <c r="BB82" s="82"/>
      <c r="BC82" s="82"/>
      <c r="BE82" s="85"/>
      <c r="BF82" s="85"/>
      <c r="BH82" s="81"/>
      <c r="BI82" s="81"/>
      <c r="BJ82" s="81"/>
      <c r="BK82" s="81"/>
      <c r="BM82" s="195"/>
      <c r="BN82" s="195"/>
      <c r="BP82" s="81"/>
      <c r="BQ82" s="81"/>
      <c r="BR82" s="81"/>
      <c r="BS82" s="81"/>
      <c r="BT82" s="81"/>
      <c r="BU82" s="81"/>
      <c r="BV82" s="81"/>
      <c r="BW82" s="81"/>
      <c r="BX82" s="81"/>
      <c r="BY82" s="81"/>
      <c r="BZ82" s="81"/>
      <c r="CA82" s="81"/>
      <c r="CB82" s="81"/>
      <c r="CC82" s="81"/>
      <c r="CD82" s="81"/>
      <c r="CE82" s="81"/>
      <c r="CF82" s="81"/>
      <c r="CG82" s="81"/>
      <c r="CH82" s="82"/>
      <c r="CI82" s="83"/>
    </row>
    <row r="83" spans="2:87" ht="15" customHeight="1">
      <c r="B83" s="276"/>
      <c r="C83" s="277"/>
      <c r="D83" s="7"/>
      <c r="E83" s="25"/>
      <c r="F83" s="24"/>
      <c r="G83" s="22"/>
      <c r="H83" s="22"/>
      <c r="I83" s="23"/>
      <c r="J83" s="8"/>
      <c r="K83" s="25"/>
      <c r="L83" s="3"/>
      <c r="M83" s="24"/>
      <c r="N83" s="22"/>
      <c r="O83" s="22"/>
      <c r="P83" s="23"/>
      <c r="Q83" s="7"/>
      <c r="R83" s="245"/>
      <c r="S83" s="85"/>
      <c r="T83" s="196"/>
      <c r="U83" s="191"/>
      <c r="V83" s="85"/>
      <c r="W83" s="103"/>
      <c r="X83" s="85"/>
      <c r="Y83" s="85"/>
      <c r="Z83" s="352"/>
      <c r="AA83" s="353"/>
      <c r="AB83" s="104"/>
      <c r="AC83" s="106"/>
      <c r="AH83" s="82"/>
      <c r="AI83" s="82"/>
      <c r="AJ83" s="82"/>
      <c r="AK83" s="82"/>
      <c r="AL83" s="82"/>
      <c r="AM83" s="83"/>
      <c r="AN83" s="83"/>
      <c r="AO83" s="83"/>
      <c r="AP83" s="83"/>
      <c r="AQ83" s="84"/>
      <c r="AR83" s="84"/>
      <c r="AS83" s="83"/>
      <c r="AT83" s="83"/>
      <c r="AU83" s="84"/>
      <c r="AV83" s="180"/>
      <c r="AW83" s="1"/>
      <c r="AY83" s="82"/>
      <c r="AZ83" s="82"/>
      <c r="BA83" s="82"/>
      <c r="BB83" s="82"/>
      <c r="BC83" s="82"/>
      <c r="BE83" s="85"/>
      <c r="BF83" s="85"/>
      <c r="BH83" s="81"/>
      <c r="BI83" s="81"/>
      <c r="BJ83" s="81"/>
      <c r="BK83" s="81"/>
      <c r="BM83" s="195"/>
      <c r="BN83" s="195"/>
      <c r="BP83" s="81"/>
      <c r="BQ83" s="81"/>
      <c r="BR83" s="81"/>
      <c r="BS83" s="81"/>
      <c r="BT83" s="81"/>
      <c r="BU83" s="81"/>
      <c r="BV83" s="81"/>
      <c r="BW83" s="81"/>
      <c r="BX83" s="81"/>
      <c r="BY83" s="81"/>
      <c r="BZ83" s="81"/>
      <c r="CA83" s="81"/>
      <c r="CB83" s="81"/>
      <c r="CC83" s="81"/>
      <c r="CD83" s="81"/>
      <c r="CE83" s="81"/>
      <c r="CF83" s="81"/>
      <c r="CG83" s="81"/>
      <c r="CH83" s="82"/>
      <c r="CI83" s="83"/>
    </row>
    <row r="84" spans="2:87" ht="15" customHeight="1">
      <c r="B84" s="276"/>
      <c r="C84" s="277"/>
      <c r="D84" s="7"/>
      <c r="E84" s="25"/>
      <c r="F84" s="24"/>
      <c r="G84" s="22"/>
      <c r="H84" s="22"/>
      <c r="I84" s="23"/>
      <c r="J84" s="8"/>
      <c r="K84" s="25"/>
      <c r="L84" s="3"/>
      <c r="M84" s="24"/>
      <c r="N84" s="22"/>
      <c r="O84" s="22"/>
      <c r="P84" s="23"/>
      <c r="Q84" s="7"/>
      <c r="R84" s="245"/>
      <c r="S84" s="85"/>
      <c r="T84" s="196"/>
      <c r="U84" s="191"/>
      <c r="V84" s="85"/>
      <c r="W84" s="103"/>
      <c r="X84" s="85"/>
      <c r="Y84" s="85"/>
      <c r="Z84" s="352"/>
      <c r="AA84" s="353"/>
      <c r="AB84" s="104"/>
      <c r="AC84" s="106"/>
      <c r="AH84" s="82"/>
      <c r="AI84" s="82"/>
      <c r="AJ84" s="82"/>
      <c r="AK84" s="82"/>
      <c r="AL84" s="82"/>
      <c r="AM84" s="83"/>
      <c r="AN84" s="83"/>
      <c r="AO84" s="83"/>
      <c r="AP84" s="83"/>
      <c r="AQ84" s="84"/>
      <c r="AR84" s="84"/>
      <c r="AS84" s="83"/>
      <c r="AT84" s="83"/>
      <c r="AU84" s="84"/>
      <c r="AV84" s="180"/>
      <c r="AW84" s="1"/>
      <c r="AY84" s="82"/>
      <c r="AZ84" s="82"/>
      <c r="BA84" s="82"/>
      <c r="BB84" s="82"/>
      <c r="BC84" s="82"/>
      <c r="BE84" s="85"/>
      <c r="BF84" s="85"/>
      <c r="BH84" s="81"/>
      <c r="BI84" s="81"/>
      <c r="BJ84" s="81"/>
      <c r="BK84" s="81"/>
      <c r="BM84" s="195"/>
      <c r="BN84" s="195"/>
      <c r="BP84" s="81"/>
      <c r="BQ84" s="81"/>
      <c r="BR84" s="81"/>
      <c r="BS84" s="81"/>
      <c r="BT84" s="81"/>
      <c r="BU84" s="81"/>
      <c r="BV84" s="81"/>
      <c r="BW84" s="81"/>
      <c r="BX84" s="81"/>
      <c r="BY84" s="81"/>
      <c r="BZ84" s="81"/>
      <c r="CA84" s="81"/>
      <c r="CB84" s="81"/>
      <c r="CC84" s="81"/>
      <c r="CD84" s="81"/>
      <c r="CE84" s="81"/>
      <c r="CF84" s="81"/>
      <c r="CG84" s="81"/>
      <c r="CH84" s="82"/>
      <c r="CI84" s="83"/>
    </row>
    <row r="85" spans="2:87" ht="15" customHeight="1">
      <c r="B85" s="276"/>
      <c r="C85" s="277"/>
      <c r="D85" s="7"/>
      <c r="E85" s="25"/>
      <c r="F85" s="24"/>
      <c r="G85" s="22"/>
      <c r="H85" s="22"/>
      <c r="I85" s="23"/>
      <c r="J85" s="8"/>
      <c r="K85" s="25"/>
      <c r="L85" s="3"/>
      <c r="M85" s="24"/>
      <c r="N85" s="22"/>
      <c r="O85" s="22"/>
      <c r="P85" s="23"/>
      <c r="Q85" s="7"/>
      <c r="R85" s="245"/>
      <c r="S85" s="85"/>
      <c r="T85" s="196"/>
      <c r="U85" s="191"/>
      <c r="V85" s="85"/>
      <c r="W85" s="103"/>
      <c r="X85" s="85"/>
      <c r="Y85" s="85"/>
      <c r="Z85" s="352"/>
      <c r="AA85" s="353"/>
      <c r="AB85" s="104"/>
      <c r="AC85" s="106"/>
      <c r="AH85" s="82"/>
      <c r="AI85" s="82"/>
      <c r="AJ85" s="82"/>
      <c r="AK85" s="82"/>
      <c r="AL85" s="82"/>
      <c r="AM85" s="83"/>
      <c r="AN85" s="83"/>
      <c r="AO85" s="83"/>
      <c r="AP85" s="83"/>
      <c r="AQ85" s="84"/>
      <c r="AR85" s="84"/>
      <c r="AS85" s="83"/>
      <c r="AT85" s="83"/>
      <c r="AU85" s="84"/>
      <c r="AV85" s="180"/>
      <c r="AW85" s="1"/>
      <c r="AY85" s="82"/>
      <c r="AZ85" s="82"/>
      <c r="BA85" s="82"/>
      <c r="BB85" s="82"/>
      <c r="BC85" s="82"/>
      <c r="BE85" s="85"/>
      <c r="BF85" s="85"/>
      <c r="BH85" s="81"/>
      <c r="BI85" s="81"/>
      <c r="BJ85" s="81"/>
      <c r="BK85" s="81"/>
      <c r="BM85" s="195"/>
      <c r="BN85" s="195"/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81"/>
      <c r="CH85" s="82"/>
      <c r="CI85" s="83"/>
    </row>
    <row r="86" spans="2:87" ht="15" customHeight="1">
      <c r="B86" s="276"/>
      <c r="C86" s="277"/>
      <c r="D86" s="7"/>
      <c r="E86" s="25"/>
      <c r="F86" s="24"/>
      <c r="G86" s="22"/>
      <c r="H86" s="22"/>
      <c r="I86" s="23"/>
      <c r="J86" s="8"/>
      <c r="K86" s="25"/>
      <c r="L86" s="3"/>
      <c r="M86" s="24"/>
      <c r="N86" s="22"/>
      <c r="O86" s="22"/>
      <c r="P86" s="23"/>
      <c r="Q86" s="7"/>
      <c r="R86" s="245"/>
      <c r="S86" s="85"/>
      <c r="T86" s="196"/>
      <c r="U86" s="191"/>
      <c r="V86" s="85"/>
      <c r="W86" s="103"/>
      <c r="X86" s="85"/>
      <c r="Y86" s="85"/>
      <c r="Z86" s="352"/>
      <c r="AA86" s="353"/>
      <c r="AB86" s="104"/>
      <c r="AC86" s="106"/>
      <c r="AH86" s="82"/>
      <c r="AI86" s="82"/>
      <c r="AJ86" s="82"/>
      <c r="AK86" s="82"/>
      <c r="AL86" s="82"/>
      <c r="AM86" s="83"/>
      <c r="AN86" s="83"/>
      <c r="AO86" s="83"/>
      <c r="AP86" s="83"/>
      <c r="AQ86" s="84"/>
      <c r="AR86" s="84"/>
      <c r="AS86" s="83"/>
      <c r="AT86" s="83"/>
      <c r="AU86" s="84"/>
      <c r="AV86" s="180"/>
      <c r="AW86" s="1"/>
      <c r="AY86" s="82"/>
      <c r="AZ86" s="82"/>
      <c r="BA86" s="82"/>
      <c r="BB86" s="82"/>
      <c r="BC86" s="82"/>
      <c r="BE86" s="85"/>
      <c r="BF86" s="85"/>
      <c r="BH86" s="81"/>
      <c r="BI86" s="81"/>
      <c r="BJ86" s="81"/>
      <c r="BK86" s="81"/>
      <c r="BM86" s="195"/>
      <c r="BN86" s="195"/>
      <c r="BP86" s="81"/>
      <c r="BQ86" s="81"/>
      <c r="BR86" s="81"/>
      <c r="BS86" s="81"/>
      <c r="BT86" s="81"/>
      <c r="BU86" s="81"/>
      <c r="BV86" s="81"/>
      <c r="BW86" s="81"/>
      <c r="BX86" s="81"/>
      <c r="BY86" s="81"/>
      <c r="BZ86" s="81"/>
      <c r="CA86" s="81"/>
      <c r="CB86" s="81"/>
      <c r="CC86" s="81"/>
      <c r="CD86" s="81"/>
      <c r="CE86" s="81"/>
      <c r="CF86" s="81"/>
      <c r="CG86" s="81"/>
      <c r="CH86" s="82"/>
      <c r="CI86" s="83"/>
    </row>
    <row r="87" spans="2:87" ht="15" customHeight="1">
      <c r="B87" s="276"/>
      <c r="C87" s="277"/>
      <c r="D87" s="7"/>
      <c r="E87" s="25"/>
      <c r="F87" s="24"/>
      <c r="G87" s="22"/>
      <c r="H87" s="22"/>
      <c r="I87" s="23"/>
      <c r="J87" s="8"/>
      <c r="K87" s="25"/>
      <c r="L87" s="3"/>
      <c r="M87" s="24"/>
      <c r="N87" s="22"/>
      <c r="O87" s="22"/>
      <c r="P87" s="23"/>
      <c r="Q87" s="7"/>
      <c r="R87" s="245"/>
      <c r="S87" s="85"/>
      <c r="T87" s="196"/>
      <c r="U87" s="191"/>
      <c r="V87" s="85"/>
      <c r="W87" s="103"/>
      <c r="X87" s="85"/>
      <c r="Y87" s="85"/>
      <c r="Z87" s="352"/>
      <c r="AA87" s="353"/>
      <c r="AB87" s="104"/>
      <c r="AC87" s="106"/>
      <c r="AH87" s="82"/>
      <c r="AI87" s="82"/>
      <c r="AJ87" s="82"/>
      <c r="AK87" s="82"/>
      <c r="AL87" s="82"/>
      <c r="AM87" s="83"/>
      <c r="AN87" s="83"/>
      <c r="AO87" s="83"/>
      <c r="AP87" s="83"/>
      <c r="AQ87" s="84"/>
      <c r="AR87" s="84"/>
      <c r="AS87" s="83"/>
      <c r="AT87" s="83"/>
      <c r="AU87" s="84"/>
      <c r="AV87" s="180"/>
      <c r="AW87" s="1"/>
      <c r="AY87" s="82"/>
      <c r="AZ87" s="82"/>
      <c r="BA87" s="82"/>
      <c r="BB87" s="82"/>
      <c r="BC87" s="82"/>
      <c r="BE87" s="85"/>
      <c r="BF87" s="85"/>
      <c r="BH87" s="81"/>
      <c r="BI87" s="81"/>
      <c r="BJ87" s="81"/>
      <c r="BK87" s="81"/>
      <c r="BM87" s="195"/>
      <c r="BN87" s="195"/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  <c r="CF87" s="81"/>
      <c r="CG87" s="81"/>
      <c r="CH87" s="82"/>
      <c r="CI87" s="83"/>
    </row>
    <row r="88" spans="2:87" ht="15" customHeight="1">
      <c r="B88" s="276"/>
      <c r="C88" s="277"/>
      <c r="D88" s="7"/>
      <c r="E88" s="25"/>
      <c r="F88" s="24"/>
      <c r="G88" s="22"/>
      <c r="H88" s="22"/>
      <c r="I88" s="23"/>
      <c r="J88" s="8"/>
      <c r="K88" s="25"/>
      <c r="L88" s="3"/>
      <c r="M88" s="24"/>
      <c r="N88" s="22"/>
      <c r="O88" s="22"/>
      <c r="P88" s="23"/>
      <c r="Q88" s="7"/>
      <c r="R88" s="245"/>
      <c r="S88" s="85"/>
      <c r="T88" s="196"/>
      <c r="U88" s="191"/>
      <c r="V88" s="85"/>
      <c r="W88" s="103"/>
      <c r="X88" s="85"/>
      <c r="Y88" s="85"/>
      <c r="Z88" s="352"/>
      <c r="AA88" s="353"/>
      <c r="AB88" s="104"/>
      <c r="AC88" s="106"/>
      <c r="AH88" s="82"/>
      <c r="AI88" s="82"/>
      <c r="AJ88" s="82"/>
      <c r="AK88" s="82"/>
      <c r="AL88" s="82"/>
      <c r="AM88" s="83"/>
      <c r="AN88" s="83"/>
      <c r="AO88" s="83"/>
      <c r="AP88" s="83"/>
      <c r="AQ88" s="84"/>
      <c r="AR88" s="84"/>
      <c r="AS88" s="83"/>
      <c r="AT88" s="83"/>
      <c r="AU88" s="84"/>
      <c r="AV88" s="180"/>
      <c r="AW88" s="1"/>
      <c r="AY88" s="82"/>
      <c r="AZ88" s="82"/>
      <c r="BA88" s="82"/>
      <c r="BB88" s="82"/>
      <c r="BC88" s="82"/>
      <c r="BE88" s="85"/>
      <c r="BF88" s="85"/>
      <c r="BH88" s="81"/>
      <c r="BI88" s="81"/>
      <c r="BJ88" s="81"/>
      <c r="BK88" s="81"/>
      <c r="BM88" s="195"/>
      <c r="BN88" s="195"/>
      <c r="BP88" s="81"/>
      <c r="BQ88" s="81"/>
      <c r="BR88" s="81"/>
      <c r="BS88" s="81"/>
      <c r="BT88" s="81"/>
      <c r="BU88" s="81"/>
      <c r="BV88" s="81"/>
      <c r="BW88" s="81"/>
      <c r="BX88" s="81"/>
      <c r="BY88" s="81"/>
      <c r="BZ88" s="81"/>
      <c r="CA88" s="81"/>
      <c r="CB88" s="81"/>
      <c r="CC88" s="81"/>
      <c r="CD88" s="81"/>
      <c r="CE88" s="81"/>
      <c r="CF88" s="81"/>
      <c r="CG88" s="81"/>
      <c r="CH88" s="82"/>
      <c r="CI88" s="83"/>
    </row>
    <row r="89" spans="2:87" ht="15" customHeight="1">
      <c r="B89" s="346"/>
      <c r="C89" s="277"/>
      <c r="D89" s="7"/>
      <c r="E89" s="25"/>
      <c r="F89" s="24"/>
      <c r="G89" s="22"/>
      <c r="H89" s="22"/>
      <c r="I89" s="23"/>
      <c r="J89" s="8"/>
      <c r="K89" s="25"/>
      <c r="L89" s="3"/>
      <c r="M89" s="24"/>
      <c r="N89" s="22"/>
      <c r="O89" s="22"/>
      <c r="P89" s="23"/>
      <c r="Q89" s="7"/>
      <c r="R89" s="245"/>
      <c r="S89" s="85"/>
      <c r="T89" s="196"/>
      <c r="U89" s="191"/>
      <c r="V89" s="85"/>
      <c r="W89" s="103"/>
      <c r="X89" s="85"/>
      <c r="Y89" s="85"/>
      <c r="Z89" s="352"/>
      <c r="AA89" s="353"/>
      <c r="AB89" s="104"/>
      <c r="AC89" s="106"/>
      <c r="AH89" s="82"/>
      <c r="AI89" s="82"/>
      <c r="AJ89" s="82"/>
      <c r="AK89" s="82"/>
      <c r="AL89" s="82"/>
      <c r="AM89" s="83"/>
      <c r="AN89" s="83"/>
      <c r="AO89" s="83"/>
      <c r="AP89" s="83"/>
      <c r="AQ89" s="84"/>
      <c r="AR89" s="84"/>
      <c r="AS89" s="83"/>
      <c r="AT89" s="83"/>
      <c r="AU89" s="84"/>
      <c r="AV89" s="180"/>
      <c r="AW89" s="1"/>
      <c r="AY89" s="82"/>
      <c r="AZ89" s="82"/>
      <c r="BA89" s="82"/>
      <c r="BB89" s="82"/>
      <c r="BC89" s="82"/>
      <c r="BE89" s="85"/>
      <c r="BF89" s="85"/>
      <c r="BH89" s="81"/>
      <c r="BI89" s="81"/>
      <c r="BJ89" s="81"/>
      <c r="BK89" s="81"/>
      <c r="BM89" s="195"/>
      <c r="BN89" s="195"/>
      <c r="BP89" s="81"/>
      <c r="BQ89" s="81"/>
      <c r="BR89" s="81"/>
      <c r="BS89" s="81"/>
      <c r="BT89" s="81"/>
      <c r="BU89" s="81"/>
      <c r="BV89" s="81"/>
      <c r="BW89" s="81"/>
      <c r="BX89" s="81"/>
      <c r="BY89" s="81"/>
      <c r="BZ89" s="81"/>
      <c r="CA89" s="81"/>
      <c r="CB89" s="81"/>
      <c r="CC89" s="81"/>
      <c r="CD89" s="81"/>
      <c r="CE89" s="81"/>
      <c r="CF89" s="81"/>
      <c r="CG89" s="81"/>
      <c r="CH89" s="82"/>
      <c r="CI89" s="83"/>
    </row>
    <row r="90" spans="2:87" ht="15" customHeight="1">
      <c r="B90" s="276"/>
      <c r="C90" s="277"/>
      <c r="D90" s="7"/>
      <c r="E90" s="25"/>
      <c r="F90" s="24"/>
      <c r="G90" s="22"/>
      <c r="H90" s="22"/>
      <c r="I90" s="23"/>
      <c r="J90" s="8"/>
      <c r="K90" s="25"/>
      <c r="L90" s="3"/>
      <c r="M90" s="24"/>
      <c r="N90" s="22"/>
      <c r="O90" s="22"/>
      <c r="P90" s="23"/>
      <c r="Q90" s="7"/>
      <c r="R90" s="245"/>
      <c r="S90" s="85"/>
      <c r="T90" s="196"/>
      <c r="U90" s="191"/>
      <c r="V90" s="85"/>
      <c r="W90" s="103"/>
      <c r="X90" s="85"/>
      <c r="Y90" s="85"/>
      <c r="Z90" s="352"/>
      <c r="AA90" s="353"/>
      <c r="AB90" s="104"/>
      <c r="AC90" s="106"/>
      <c r="AH90" s="82"/>
      <c r="AI90" s="82"/>
      <c r="AJ90" s="82"/>
      <c r="AK90" s="82"/>
      <c r="AL90" s="82"/>
      <c r="AM90" s="83"/>
      <c r="AN90" s="83"/>
      <c r="AO90" s="83"/>
      <c r="AP90" s="83"/>
      <c r="AQ90" s="84"/>
      <c r="AR90" s="84"/>
      <c r="AS90" s="83"/>
      <c r="AT90" s="83"/>
      <c r="AU90" s="84"/>
      <c r="AV90" s="180"/>
      <c r="AW90" s="1"/>
      <c r="AY90" s="82"/>
      <c r="AZ90" s="82"/>
      <c r="BA90" s="82"/>
      <c r="BB90" s="82"/>
      <c r="BC90" s="82"/>
      <c r="BE90" s="85"/>
      <c r="BF90" s="85"/>
      <c r="BH90" s="81"/>
      <c r="BI90" s="81"/>
      <c r="BJ90" s="81"/>
      <c r="BK90" s="81"/>
      <c r="BM90" s="195"/>
      <c r="BN90" s="195"/>
      <c r="BP90" s="81"/>
      <c r="BQ90" s="81"/>
      <c r="BR90" s="81"/>
      <c r="BS90" s="81"/>
      <c r="BT90" s="81"/>
      <c r="BU90" s="81"/>
      <c r="BV90" s="8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81"/>
      <c r="CH90" s="82"/>
      <c r="CI90" s="83"/>
    </row>
    <row r="91" spans="2:87" ht="15" customHeight="1">
      <c r="B91" s="276"/>
      <c r="C91" s="277"/>
      <c r="D91" s="7"/>
      <c r="E91" s="25"/>
      <c r="F91" s="24"/>
      <c r="G91" s="22"/>
      <c r="H91" s="22"/>
      <c r="I91" s="23"/>
      <c r="J91" s="8"/>
      <c r="K91" s="25"/>
      <c r="L91" s="3"/>
      <c r="M91" s="24"/>
      <c r="N91" s="22"/>
      <c r="O91" s="22"/>
      <c r="P91" s="23"/>
      <c r="Q91" s="7"/>
      <c r="R91" s="245"/>
      <c r="S91" s="85"/>
      <c r="T91" s="196"/>
      <c r="U91" s="191"/>
      <c r="V91" s="85"/>
      <c r="W91" s="103"/>
      <c r="X91" s="85"/>
      <c r="Y91" s="85"/>
      <c r="Z91" s="352"/>
      <c r="AA91" s="353"/>
      <c r="AB91" s="104"/>
      <c r="AC91" s="106"/>
      <c r="AH91" s="82"/>
      <c r="AI91" s="82"/>
      <c r="AJ91" s="82"/>
      <c r="AK91" s="82"/>
      <c r="AL91" s="82"/>
      <c r="AM91" s="83"/>
      <c r="AN91" s="83"/>
      <c r="AO91" s="83"/>
      <c r="AP91" s="83"/>
      <c r="AQ91" s="84"/>
      <c r="AR91" s="84"/>
      <c r="AS91" s="83"/>
      <c r="AT91" s="83"/>
      <c r="AU91" s="84"/>
      <c r="AV91" s="180"/>
      <c r="AW91" s="1"/>
      <c r="AY91" s="82"/>
      <c r="AZ91" s="82"/>
      <c r="BA91" s="82"/>
      <c r="BB91" s="82"/>
      <c r="BC91" s="82"/>
      <c r="BE91" s="85"/>
      <c r="BF91" s="85"/>
      <c r="BH91" s="81"/>
      <c r="BI91" s="81"/>
      <c r="BJ91" s="81"/>
      <c r="BK91" s="81"/>
      <c r="BM91" s="195"/>
      <c r="BN91" s="195"/>
      <c r="BP91" s="81"/>
      <c r="BQ91" s="81"/>
      <c r="BR91" s="81"/>
      <c r="BS91" s="81"/>
      <c r="BT91" s="81"/>
      <c r="BU91" s="81"/>
      <c r="BV91" s="81"/>
      <c r="BW91" s="81"/>
      <c r="BX91" s="81"/>
      <c r="BY91" s="81"/>
      <c r="BZ91" s="81"/>
      <c r="CA91" s="81"/>
      <c r="CB91" s="81"/>
      <c r="CC91" s="81"/>
      <c r="CD91" s="81"/>
      <c r="CE91" s="81"/>
      <c r="CF91" s="81"/>
      <c r="CG91" s="81"/>
      <c r="CH91" s="82"/>
      <c r="CI91" s="83"/>
    </row>
    <row r="92" spans="2:87" ht="15" customHeight="1">
      <c r="B92" s="276"/>
      <c r="C92" s="277"/>
      <c r="D92" s="7"/>
      <c r="E92" s="25"/>
      <c r="F92" s="24"/>
      <c r="G92" s="22"/>
      <c r="H92" s="22"/>
      <c r="I92" s="23"/>
      <c r="J92" s="8"/>
      <c r="K92" s="25"/>
      <c r="L92" s="3"/>
      <c r="M92" s="24"/>
      <c r="N92" s="22"/>
      <c r="O92" s="22"/>
      <c r="P92" s="23"/>
      <c r="Q92" s="7"/>
      <c r="R92" s="245"/>
      <c r="S92" s="85"/>
      <c r="T92" s="196"/>
      <c r="U92" s="191"/>
      <c r="V92" s="85"/>
      <c r="W92" s="103"/>
      <c r="X92" s="85"/>
      <c r="Y92" s="85"/>
      <c r="Z92" s="352"/>
      <c r="AA92" s="353"/>
      <c r="AB92" s="104"/>
      <c r="AC92" s="106"/>
      <c r="AH92" s="82"/>
      <c r="AI92" s="82"/>
      <c r="AJ92" s="82"/>
      <c r="AK92" s="82"/>
      <c r="AL92" s="82"/>
      <c r="AM92" s="83"/>
      <c r="AN92" s="83"/>
      <c r="AO92" s="83"/>
      <c r="AP92" s="83"/>
      <c r="AQ92" s="84"/>
      <c r="AR92" s="84"/>
      <c r="AS92" s="83"/>
      <c r="AT92" s="83"/>
      <c r="AU92" s="84"/>
      <c r="AV92" s="180"/>
      <c r="AW92" s="1"/>
      <c r="AY92" s="82"/>
      <c r="AZ92" s="82"/>
      <c r="BA92" s="82"/>
      <c r="BB92" s="82"/>
      <c r="BC92" s="82"/>
      <c r="BE92" s="85"/>
      <c r="BF92" s="85"/>
      <c r="BH92" s="81"/>
      <c r="BI92" s="81"/>
      <c r="BJ92" s="81"/>
      <c r="BK92" s="81"/>
      <c r="BM92" s="195"/>
      <c r="BN92" s="195"/>
      <c r="BP92" s="81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81"/>
      <c r="CB92" s="81"/>
      <c r="CC92" s="81"/>
      <c r="CD92" s="81"/>
      <c r="CE92" s="81"/>
      <c r="CF92" s="81"/>
      <c r="CG92" s="81"/>
      <c r="CH92" s="82"/>
      <c r="CI92" s="83"/>
    </row>
    <row r="93" spans="2:87" ht="15" customHeight="1">
      <c r="B93" s="276"/>
      <c r="C93" s="277"/>
      <c r="D93" s="7"/>
      <c r="E93" s="25"/>
      <c r="F93" s="24"/>
      <c r="G93" s="22"/>
      <c r="H93" s="22"/>
      <c r="I93" s="23"/>
      <c r="J93" s="8"/>
      <c r="K93" s="25"/>
      <c r="L93" s="3"/>
      <c r="M93" s="24"/>
      <c r="N93" s="22"/>
      <c r="O93" s="22"/>
      <c r="P93" s="23"/>
      <c r="Q93" s="7"/>
      <c r="R93" s="245"/>
      <c r="S93" s="85"/>
      <c r="T93" s="196"/>
      <c r="U93" s="191"/>
      <c r="V93" s="85"/>
      <c r="W93" s="103"/>
      <c r="X93" s="85"/>
      <c r="Y93" s="85"/>
      <c r="Z93" s="352"/>
      <c r="AA93" s="353"/>
      <c r="AB93" s="104"/>
      <c r="AC93" s="106"/>
      <c r="AH93" s="82"/>
      <c r="AI93" s="82"/>
      <c r="AJ93" s="82"/>
      <c r="AK93" s="82"/>
      <c r="AL93" s="82"/>
      <c r="AM93" s="83"/>
      <c r="AN93" s="83"/>
      <c r="AO93" s="83"/>
      <c r="AP93" s="83"/>
      <c r="AQ93" s="84"/>
      <c r="AR93" s="84"/>
      <c r="AS93" s="83"/>
      <c r="AT93" s="83"/>
      <c r="AU93" s="84"/>
      <c r="AV93" s="180"/>
      <c r="AW93" s="1"/>
      <c r="AY93" s="82"/>
      <c r="AZ93" s="82"/>
      <c r="BA93" s="82"/>
      <c r="BB93" s="82"/>
      <c r="BC93" s="82"/>
      <c r="BE93" s="85"/>
      <c r="BF93" s="85"/>
      <c r="BH93" s="81"/>
      <c r="BI93" s="81"/>
      <c r="BJ93" s="81"/>
      <c r="BK93" s="81"/>
      <c r="BM93" s="195"/>
      <c r="BN93" s="195"/>
      <c r="BP93" s="81"/>
      <c r="BQ93" s="81"/>
      <c r="BR93" s="81"/>
      <c r="BS93" s="81"/>
      <c r="BT93" s="81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81"/>
      <c r="CF93" s="81"/>
      <c r="CG93" s="81"/>
      <c r="CH93" s="82"/>
      <c r="CI93" s="83"/>
    </row>
    <row r="94" spans="2:87" ht="15" customHeight="1">
      <c r="B94" s="276"/>
      <c r="C94" s="277"/>
      <c r="D94" s="7"/>
      <c r="E94" s="25"/>
      <c r="F94" s="24"/>
      <c r="G94" s="22"/>
      <c r="H94" s="22"/>
      <c r="I94" s="23"/>
      <c r="J94" s="8"/>
      <c r="K94" s="25"/>
      <c r="L94" s="3"/>
      <c r="M94" s="24"/>
      <c r="N94" s="22"/>
      <c r="O94" s="22"/>
      <c r="P94" s="23"/>
      <c r="Q94" s="7"/>
      <c r="R94" s="245"/>
      <c r="S94" s="85"/>
      <c r="T94" s="196"/>
      <c r="U94" s="191"/>
      <c r="V94" s="85"/>
      <c r="W94" s="103"/>
      <c r="X94" s="85"/>
      <c r="Y94" s="85"/>
      <c r="Z94" s="352"/>
      <c r="AA94" s="353"/>
      <c r="AB94" s="104"/>
      <c r="AC94" s="106"/>
      <c r="AH94" s="82"/>
      <c r="AI94" s="82"/>
      <c r="AJ94" s="82"/>
      <c r="AK94" s="82"/>
      <c r="AL94" s="82"/>
      <c r="AM94" s="83"/>
      <c r="AN94" s="83"/>
      <c r="AO94" s="83"/>
      <c r="AP94" s="83"/>
      <c r="AQ94" s="84"/>
      <c r="AR94" s="84"/>
      <c r="AS94" s="83"/>
      <c r="AT94" s="83"/>
      <c r="AU94" s="84"/>
      <c r="AV94" s="180"/>
      <c r="AW94" s="1"/>
      <c r="AY94" s="82"/>
      <c r="AZ94" s="82"/>
      <c r="BA94" s="82"/>
      <c r="BB94" s="82"/>
      <c r="BC94" s="82"/>
      <c r="BE94" s="85"/>
      <c r="BF94" s="85"/>
      <c r="BH94" s="81"/>
      <c r="BI94" s="81"/>
      <c r="BJ94" s="81"/>
      <c r="BK94" s="81"/>
      <c r="BM94" s="195"/>
      <c r="BN94" s="195"/>
      <c r="BP94" s="81"/>
      <c r="BQ94" s="81"/>
      <c r="BR94" s="81"/>
      <c r="BS94" s="81"/>
      <c r="BT94" s="81"/>
      <c r="BU94" s="81"/>
      <c r="BV94" s="81"/>
      <c r="BW94" s="81"/>
      <c r="BX94" s="81"/>
      <c r="BY94" s="81"/>
      <c r="BZ94" s="81"/>
      <c r="CA94" s="81"/>
      <c r="CB94" s="81"/>
      <c r="CC94" s="81"/>
      <c r="CD94" s="81"/>
      <c r="CE94" s="81"/>
      <c r="CF94" s="81"/>
      <c r="CG94" s="81"/>
      <c r="CH94" s="82"/>
      <c r="CI94" s="83"/>
    </row>
    <row r="95" spans="2:87" ht="15" customHeight="1">
      <c r="B95" s="276"/>
      <c r="C95" s="277"/>
      <c r="D95" s="7"/>
      <c r="E95" s="25"/>
      <c r="F95" s="24"/>
      <c r="G95" s="22"/>
      <c r="H95" s="22"/>
      <c r="I95" s="23"/>
      <c r="J95" s="8"/>
      <c r="K95" s="25"/>
      <c r="L95" s="327"/>
      <c r="M95" s="24"/>
      <c r="N95" s="22"/>
      <c r="O95" s="22"/>
      <c r="P95" s="23"/>
      <c r="Q95" s="7"/>
      <c r="R95" s="245"/>
      <c r="S95" s="85"/>
      <c r="T95" s="196"/>
      <c r="U95" s="191"/>
      <c r="V95" s="85"/>
      <c r="W95" s="103"/>
      <c r="X95" s="85"/>
      <c r="Y95" s="85"/>
      <c r="Z95" s="352"/>
      <c r="AA95" s="353"/>
      <c r="AB95" s="104"/>
      <c r="AC95" s="106"/>
      <c r="AH95" s="82"/>
      <c r="AI95" s="82"/>
      <c r="AJ95" s="82"/>
      <c r="AK95" s="82"/>
      <c r="AL95" s="82"/>
      <c r="AM95" s="83"/>
      <c r="AN95" s="83"/>
      <c r="AO95" s="83"/>
      <c r="AP95" s="83"/>
      <c r="AQ95" s="84"/>
      <c r="AR95" s="84"/>
      <c r="AS95" s="83"/>
      <c r="AT95" s="83"/>
      <c r="AU95" s="84"/>
      <c r="AV95" s="180"/>
      <c r="AW95" s="1"/>
      <c r="AY95" s="82"/>
      <c r="AZ95" s="82"/>
      <c r="BA95" s="82"/>
      <c r="BB95" s="82"/>
      <c r="BC95" s="82"/>
      <c r="BE95" s="85"/>
      <c r="BF95" s="85"/>
      <c r="BH95" s="81"/>
      <c r="BI95" s="81"/>
      <c r="BJ95" s="81"/>
      <c r="BK95" s="81"/>
      <c r="BM95" s="195"/>
      <c r="BN95" s="195"/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C95" s="81"/>
      <c r="CD95" s="81"/>
      <c r="CE95" s="81"/>
      <c r="CF95" s="81"/>
      <c r="CG95" s="81"/>
      <c r="CH95" s="82"/>
      <c r="CI95" s="83"/>
    </row>
    <row r="96" spans="2:87" ht="15" customHeight="1">
      <c r="B96" s="276"/>
      <c r="C96" s="277"/>
      <c r="D96" s="7"/>
      <c r="E96" s="25"/>
      <c r="F96" s="24"/>
      <c r="G96" s="22"/>
      <c r="H96" s="22"/>
      <c r="I96" s="23"/>
      <c r="J96" s="8"/>
      <c r="K96" s="25"/>
      <c r="L96" s="327"/>
      <c r="M96" s="24"/>
      <c r="N96" s="22"/>
      <c r="O96" s="22"/>
      <c r="P96" s="23"/>
      <c r="Q96" s="7"/>
      <c r="R96" s="245"/>
      <c r="S96" s="85"/>
      <c r="T96" s="196"/>
      <c r="U96" s="191"/>
      <c r="V96" s="85"/>
      <c r="W96" s="103"/>
      <c r="X96" s="85"/>
      <c r="Y96" s="85"/>
      <c r="Z96" s="352"/>
      <c r="AA96" s="353"/>
      <c r="AB96" s="104"/>
      <c r="AC96" s="106"/>
      <c r="AH96" s="82"/>
      <c r="AI96" s="82"/>
      <c r="AJ96" s="82"/>
      <c r="AK96" s="82"/>
      <c r="AL96" s="82"/>
      <c r="AM96" s="83"/>
      <c r="AN96" s="83"/>
      <c r="AO96" s="83"/>
      <c r="AP96" s="83"/>
      <c r="AQ96" s="84"/>
      <c r="AR96" s="84"/>
      <c r="AS96" s="83"/>
      <c r="AT96" s="83"/>
      <c r="AU96" s="84"/>
      <c r="AV96" s="180"/>
      <c r="AW96" s="1"/>
      <c r="AY96" s="82"/>
      <c r="AZ96" s="82"/>
      <c r="BA96" s="82"/>
      <c r="BB96" s="82"/>
      <c r="BC96" s="82"/>
      <c r="BE96" s="85"/>
      <c r="BF96" s="85"/>
      <c r="BH96" s="81"/>
      <c r="BI96" s="81"/>
      <c r="BJ96" s="81"/>
      <c r="BK96" s="81"/>
      <c r="BM96" s="195"/>
      <c r="BN96" s="195"/>
      <c r="BP96" s="81"/>
      <c r="BQ96" s="81"/>
      <c r="BR96" s="81"/>
      <c r="BS96" s="81"/>
      <c r="BT96" s="81"/>
      <c r="BU96" s="81"/>
      <c r="BV96" s="81"/>
      <c r="BW96" s="81"/>
      <c r="BX96" s="81"/>
      <c r="BY96" s="81"/>
      <c r="BZ96" s="81"/>
      <c r="CA96" s="81"/>
      <c r="CB96" s="81"/>
      <c r="CC96" s="81"/>
      <c r="CD96" s="81"/>
      <c r="CE96" s="81"/>
      <c r="CF96" s="81"/>
      <c r="CG96" s="81"/>
      <c r="CH96" s="82"/>
      <c r="CI96" s="83"/>
    </row>
    <row r="97" spans="2:87" ht="15" customHeight="1">
      <c r="B97" s="276"/>
      <c r="C97" s="277"/>
      <c r="D97" s="7"/>
      <c r="E97" s="25"/>
      <c r="F97" s="24"/>
      <c r="G97" s="22"/>
      <c r="H97" s="22"/>
      <c r="I97" s="23"/>
      <c r="J97" s="8"/>
      <c r="K97" s="25"/>
      <c r="L97" s="327"/>
      <c r="M97" s="24"/>
      <c r="N97" s="22"/>
      <c r="O97" s="22"/>
      <c r="P97" s="23"/>
      <c r="Q97" s="7"/>
      <c r="R97" s="245"/>
      <c r="S97" s="85"/>
      <c r="T97" s="196"/>
      <c r="U97" s="191"/>
      <c r="V97" s="85"/>
      <c r="W97" s="103"/>
      <c r="X97" s="85"/>
      <c r="Y97" s="85"/>
      <c r="Z97" s="352"/>
      <c r="AA97" s="353"/>
      <c r="AB97" s="104"/>
      <c r="AC97" s="106"/>
      <c r="AH97" s="82"/>
      <c r="AI97" s="82"/>
      <c r="AJ97" s="82"/>
      <c r="AK97" s="82"/>
      <c r="AL97" s="82"/>
      <c r="AM97" s="83"/>
      <c r="AN97" s="83"/>
      <c r="AO97" s="83"/>
      <c r="AP97" s="83"/>
      <c r="AQ97" s="84"/>
      <c r="AR97" s="84"/>
      <c r="AS97" s="83"/>
      <c r="AT97" s="83"/>
      <c r="AU97" s="84"/>
      <c r="AV97" s="180"/>
      <c r="AW97" s="1"/>
      <c r="AY97" s="82"/>
      <c r="AZ97" s="82"/>
      <c r="BA97" s="82"/>
      <c r="BB97" s="82"/>
      <c r="BC97" s="82"/>
      <c r="BE97" s="85"/>
      <c r="BF97" s="85"/>
      <c r="BH97" s="81"/>
      <c r="BI97" s="81"/>
      <c r="BJ97" s="81"/>
      <c r="BK97" s="81"/>
      <c r="BM97" s="195"/>
      <c r="BN97" s="195"/>
      <c r="BP97" s="81"/>
      <c r="BQ97" s="81"/>
      <c r="BR97" s="81"/>
      <c r="BS97" s="81"/>
      <c r="BT97" s="81"/>
      <c r="BU97" s="81"/>
      <c r="BV97" s="81"/>
      <c r="BW97" s="81"/>
      <c r="BX97" s="81"/>
      <c r="BY97" s="81"/>
      <c r="BZ97" s="81"/>
      <c r="CA97" s="81"/>
      <c r="CB97" s="81"/>
      <c r="CC97" s="81"/>
      <c r="CD97" s="81"/>
      <c r="CE97" s="81"/>
      <c r="CF97" s="81"/>
      <c r="CG97" s="81"/>
      <c r="CH97" s="82"/>
      <c r="CI97" s="83"/>
    </row>
    <row r="98" spans="2:87" ht="15" customHeight="1">
      <c r="B98" s="276"/>
      <c r="C98" s="277"/>
      <c r="D98" s="7"/>
      <c r="E98" s="25"/>
      <c r="F98" s="24"/>
      <c r="G98" s="22"/>
      <c r="H98" s="22"/>
      <c r="I98" s="23"/>
      <c r="J98" s="8"/>
      <c r="K98" s="25"/>
      <c r="L98" s="3"/>
      <c r="M98" s="24"/>
      <c r="N98" s="22"/>
      <c r="O98" s="22"/>
      <c r="P98" s="23"/>
      <c r="Q98" s="7"/>
      <c r="R98" s="245"/>
      <c r="S98" s="85"/>
      <c r="T98" s="196"/>
      <c r="U98" s="191"/>
      <c r="V98" s="85"/>
      <c r="W98" s="103"/>
      <c r="X98" s="85"/>
      <c r="Y98" s="85"/>
      <c r="Z98" s="352"/>
      <c r="AA98" s="353"/>
      <c r="AB98" s="104"/>
      <c r="AC98" s="106"/>
      <c r="AH98" s="82"/>
      <c r="AI98" s="82"/>
      <c r="AJ98" s="82"/>
      <c r="AK98" s="82"/>
      <c r="AL98" s="82"/>
      <c r="AM98" s="83"/>
      <c r="AN98" s="83"/>
      <c r="AO98" s="83"/>
      <c r="AP98" s="83"/>
      <c r="AQ98" s="84"/>
      <c r="AR98" s="84"/>
      <c r="AS98" s="83"/>
      <c r="AT98" s="83"/>
      <c r="AU98" s="84"/>
      <c r="AV98" s="180"/>
      <c r="AW98" s="1"/>
      <c r="AY98" s="82"/>
      <c r="AZ98" s="82"/>
      <c r="BA98" s="82"/>
      <c r="BB98" s="82"/>
      <c r="BC98" s="82"/>
      <c r="BE98" s="85"/>
      <c r="BF98" s="85"/>
      <c r="BH98" s="81"/>
      <c r="BI98" s="81"/>
      <c r="BJ98" s="81"/>
      <c r="BK98" s="81"/>
      <c r="BM98" s="195"/>
      <c r="BN98" s="195"/>
      <c r="BP98" s="81"/>
      <c r="BQ98" s="81"/>
      <c r="BR98" s="81"/>
      <c r="BS98" s="81"/>
      <c r="BT98" s="81"/>
      <c r="BU98" s="81"/>
      <c r="BV98" s="81"/>
      <c r="BW98" s="81"/>
      <c r="BX98" s="81"/>
      <c r="BY98" s="81"/>
      <c r="BZ98" s="81"/>
      <c r="CA98" s="81"/>
      <c r="CB98" s="81"/>
      <c r="CC98" s="81"/>
      <c r="CD98" s="81"/>
      <c r="CE98" s="81"/>
      <c r="CF98" s="81"/>
      <c r="CG98" s="81"/>
      <c r="CH98" s="82"/>
      <c r="CI98" s="83"/>
    </row>
    <row r="99" spans="2:87" ht="15" customHeight="1">
      <c r="B99" s="276"/>
      <c r="C99" s="277"/>
      <c r="D99" s="7"/>
      <c r="E99" s="25"/>
      <c r="F99" s="24"/>
      <c r="G99" s="22"/>
      <c r="H99" s="22"/>
      <c r="I99" s="23"/>
      <c r="J99" s="8"/>
      <c r="K99" s="25"/>
      <c r="L99" s="3"/>
      <c r="M99" s="24"/>
      <c r="N99" s="22"/>
      <c r="O99" s="22"/>
      <c r="P99" s="23"/>
      <c r="Q99" s="7"/>
      <c r="R99" s="245"/>
      <c r="S99" s="85"/>
      <c r="T99" s="196"/>
      <c r="U99" s="191"/>
      <c r="V99" s="85"/>
      <c r="W99" s="103"/>
      <c r="X99" s="85"/>
      <c r="Y99" s="85"/>
      <c r="Z99" s="352"/>
      <c r="AA99" s="353"/>
      <c r="AB99" s="104"/>
      <c r="AC99" s="106"/>
      <c r="AH99" s="82"/>
      <c r="AI99" s="82"/>
      <c r="AJ99" s="82"/>
      <c r="AK99" s="82"/>
      <c r="AL99" s="82"/>
      <c r="AM99" s="83"/>
      <c r="AN99" s="83"/>
      <c r="AO99" s="83"/>
      <c r="AP99" s="83"/>
      <c r="AQ99" s="84"/>
      <c r="AR99" s="84"/>
      <c r="AS99" s="83"/>
      <c r="AT99" s="83"/>
      <c r="AU99" s="84"/>
      <c r="AV99" s="180"/>
      <c r="AW99" s="1"/>
      <c r="AY99" s="82"/>
      <c r="AZ99" s="82"/>
      <c r="BA99" s="82"/>
      <c r="BB99" s="82"/>
      <c r="BC99" s="82"/>
      <c r="BE99" s="85"/>
      <c r="BF99" s="85"/>
      <c r="BH99" s="81"/>
      <c r="BI99" s="81"/>
      <c r="BJ99" s="81"/>
      <c r="BK99" s="81"/>
      <c r="BM99" s="195"/>
      <c r="BN99" s="195"/>
      <c r="BP99" s="81"/>
      <c r="BQ99" s="81"/>
      <c r="BR99" s="81"/>
      <c r="BS99" s="81"/>
      <c r="BT99" s="81"/>
      <c r="BU99" s="81"/>
      <c r="BV99" s="81"/>
      <c r="BW99" s="81"/>
      <c r="BX99" s="81"/>
      <c r="BY99" s="81"/>
      <c r="BZ99" s="81"/>
      <c r="CA99" s="81"/>
      <c r="CB99" s="81"/>
      <c r="CC99" s="81"/>
      <c r="CD99" s="81"/>
      <c r="CE99" s="81"/>
      <c r="CF99" s="81"/>
      <c r="CG99" s="81"/>
      <c r="CH99" s="82"/>
      <c r="CI99" s="83"/>
    </row>
    <row r="100" spans="2:87" ht="15" customHeight="1">
      <c r="B100" s="346"/>
      <c r="C100" s="277"/>
      <c r="D100" s="7"/>
      <c r="E100" s="25"/>
      <c r="F100" s="24"/>
      <c r="G100" s="22"/>
      <c r="H100" s="22"/>
      <c r="I100" s="23"/>
      <c r="J100" s="8"/>
      <c r="K100" s="25"/>
      <c r="L100" s="3"/>
      <c r="M100" s="24"/>
      <c r="N100" s="22"/>
      <c r="O100" s="22"/>
      <c r="P100" s="23"/>
      <c r="Q100" s="7"/>
      <c r="R100" s="245"/>
      <c r="S100" s="85"/>
      <c r="T100" s="196"/>
      <c r="U100" s="191"/>
      <c r="V100" s="85"/>
      <c r="W100" s="103"/>
      <c r="X100" s="85"/>
      <c r="Y100" s="85"/>
      <c r="Z100" s="352"/>
      <c r="AA100" s="353"/>
      <c r="AB100" s="104"/>
      <c r="AC100" s="106"/>
      <c r="AH100" s="82"/>
      <c r="AI100" s="82"/>
      <c r="AJ100" s="82"/>
      <c r="AK100" s="82"/>
      <c r="AL100" s="82"/>
      <c r="AM100" s="83"/>
      <c r="AN100" s="83"/>
      <c r="AO100" s="83"/>
      <c r="AP100" s="83"/>
      <c r="AQ100" s="84"/>
      <c r="AR100" s="84"/>
      <c r="AS100" s="83"/>
      <c r="AT100" s="83"/>
      <c r="AU100" s="84"/>
      <c r="AV100" s="180"/>
      <c r="AW100" s="1"/>
      <c r="AY100" s="82"/>
      <c r="AZ100" s="82"/>
      <c r="BA100" s="82"/>
      <c r="BB100" s="82"/>
      <c r="BC100" s="82"/>
      <c r="BE100" s="85"/>
      <c r="BF100" s="85"/>
      <c r="BH100" s="81"/>
      <c r="BI100" s="81"/>
      <c r="BJ100" s="81"/>
      <c r="BK100" s="81"/>
      <c r="BM100" s="195"/>
      <c r="BN100" s="195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  <c r="CC100" s="81"/>
      <c r="CD100" s="81"/>
      <c r="CE100" s="81"/>
      <c r="CF100" s="81"/>
      <c r="CG100" s="81"/>
      <c r="CH100" s="82"/>
      <c r="CI100" s="83"/>
    </row>
    <row r="101" spans="2:87" ht="15" customHeight="1">
      <c r="B101" s="276"/>
      <c r="C101" s="277"/>
      <c r="D101" s="7"/>
      <c r="E101" s="25"/>
      <c r="F101" s="24"/>
      <c r="G101" s="22"/>
      <c r="H101" s="22"/>
      <c r="I101" s="23"/>
      <c r="J101" s="8"/>
      <c r="K101" s="25"/>
      <c r="L101" s="3"/>
      <c r="M101" s="24"/>
      <c r="N101" s="22"/>
      <c r="O101" s="22"/>
      <c r="P101" s="23"/>
      <c r="Q101" s="7"/>
      <c r="R101" s="245"/>
      <c r="S101" s="85"/>
      <c r="T101" s="196"/>
      <c r="U101" s="191"/>
      <c r="V101" s="85"/>
      <c r="W101" s="103"/>
      <c r="X101" s="85"/>
      <c r="Y101" s="85"/>
      <c r="Z101" s="352"/>
      <c r="AA101" s="353"/>
      <c r="AB101" s="104"/>
      <c r="AC101" s="106"/>
      <c r="AH101" s="82"/>
      <c r="AI101" s="82"/>
      <c r="AJ101" s="82"/>
      <c r="AK101" s="82"/>
      <c r="AL101" s="82"/>
      <c r="AM101" s="83"/>
      <c r="AN101" s="83"/>
      <c r="AO101" s="83"/>
      <c r="AP101" s="83"/>
      <c r="AQ101" s="84"/>
      <c r="AR101" s="84"/>
      <c r="AS101" s="83"/>
      <c r="AT101" s="83"/>
      <c r="AU101" s="84"/>
      <c r="AV101" s="180"/>
      <c r="AW101" s="1"/>
      <c r="AY101" s="82"/>
      <c r="AZ101" s="82"/>
      <c r="BA101" s="82"/>
      <c r="BB101" s="82"/>
      <c r="BC101" s="82"/>
      <c r="BE101" s="85"/>
      <c r="BF101" s="85"/>
      <c r="BH101" s="81"/>
      <c r="BI101" s="81"/>
      <c r="BJ101" s="81"/>
      <c r="BK101" s="81"/>
      <c r="BM101" s="195"/>
      <c r="BN101" s="195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  <c r="CC101" s="81"/>
      <c r="CD101" s="81"/>
      <c r="CE101" s="81"/>
      <c r="CF101" s="81"/>
      <c r="CG101" s="81"/>
      <c r="CH101" s="82"/>
      <c r="CI101" s="83"/>
    </row>
    <row r="102" spans="2:87" ht="15" customHeight="1">
      <c r="B102" s="276"/>
      <c r="C102" s="277"/>
      <c r="D102" s="7"/>
      <c r="E102" s="25"/>
      <c r="F102" s="24"/>
      <c r="G102" s="22"/>
      <c r="H102" s="22"/>
      <c r="I102" s="23"/>
      <c r="J102" s="8"/>
      <c r="K102" s="25"/>
      <c r="L102" s="3"/>
      <c r="M102" s="24"/>
      <c r="N102" s="22"/>
      <c r="O102" s="22"/>
      <c r="P102" s="23"/>
      <c r="Q102" s="7"/>
      <c r="R102" s="245"/>
      <c r="S102" s="85"/>
      <c r="T102" s="196"/>
      <c r="U102" s="191"/>
      <c r="V102" s="85"/>
      <c r="W102" s="103"/>
      <c r="X102" s="85"/>
      <c r="Y102" s="85"/>
      <c r="Z102" s="352"/>
      <c r="AA102" s="353"/>
      <c r="AB102" s="104"/>
      <c r="AC102" s="106"/>
      <c r="AH102" s="82"/>
      <c r="AI102" s="82"/>
      <c r="AJ102" s="82"/>
      <c r="AK102" s="82"/>
      <c r="AL102" s="82"/>
      <c r="AM102" s="83"/>
      <c r="AN102" s="83"/>
      <c r="AO102" s="83"/>
      <c r="AP102" s="83"/>
      <c r="AQ102" s="84"/>
      <c r="AR102" s="84"/>
      <c r="AS102" s="83"/>
      <c r="AT102" s="83"/>
      <c r="AU102" s="84"/>
      <c r="AV102" s="180"/>
      <c r="AW102" s="1"/>
      <c r="AY102" s="82"/>
      <c r="AZ102" s="82"/>
      <c r="BA102" s="82"/>
      <c r="BB102" s="82"/>
      <c r="BC102" s="82"/>
      <c r="BE102" s="85"/>
      <c r="BF102" s="85"/>
      <c r="BH102" s="81"/>
      <c r="BI102" s="81"/>
      <c r="BJ102" s="81"/>
      <c r="BK102" s="81"/>
      <c r="BM102" s="195"/>
      <c r="BN102" s="195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  <c r="CC102" s="81"/>
      <c r="CD102" s="81"/>
      <c r="CE102" s="81"/>
      <c r="CF102" s="81"/>
      <c r="CG102" s="81"/>
      <c r="CH102" s="82"/>
      <c r="CI102" s="83"/>
    </row>
    <row r="103" spans="2:87" ht="15" customHeight="1">
      <c r="B103" s="276"/>
      <c r="C103" s="277"/>
      <c r="D103" s="7"/>
      <c r="E103" s="25"/>
      <c r="F103" s="24"/>
      <c r="G103" s="22"/>
      <c r="H103" s="22"/>
      <c r="I103" s="23"/>
      <c r="J103" s="8"/>
      <c r="K103" s="25"/>
      <c r="L103" s="3"/>
      <c r="M103" s="24"/>
      <c r="N103" s="22"/>
      <c r="O103" s="22"/>
      <c r="P103" s="23"/>
      <c r="Q103" s="7"/>
      <c r="R103" s="245"/>
      <c r="S103" s="85"/>
      <c r="T103" s="196"/>
      <c r="U103" s="191"/>
      <c r="V103" s="85"/>
      <c r="W103" s="103"/>
      <c r="X103" s="85"/>
      <c r="Y103" s="85"/>
      <c r="Z103" s="352"/>
      <c r="AA103" s="353"/>
      <c r="AB103" s="104"/>
      <c r="AC103" s="106"/>
      <c r="AH103" s="82"/>
      <c r="AI103" s="82"/>
      <c r="AJ103" s="82"/>
      <c r="AK103" s="82"/>
      <c r="AL103" s="82"/>
      <c r="AM103" s="83"/>
      <c r="AN103" s="83"/>
      <c r="AO103" s="83"/>
      <c r="AP103" s="83"/>
      <c r="AQ103" s="84"/>
      <c r="AR103" s="84"/>
      <c r="AS103" s="83"/>
      <c r="AT103" s="83"/>
      <c r="AU103" s="84"/>
      <c r="AV103" s="180"/>
      <c r="AW103" s="1"/>
      <c r="AY103" s="82"/>
      <c r="AZ103" s="82"/>
      <c r="BA103" s="82"/>
      <c r="BB103" s="82"/>
      <c r="BC103" s="82"/>
      <c r="BE103" s="85"/>
      <c r="BF103" s="85"/>
      <c r="BH103" s="81"/>
      <c r="BI103" s="81"/>
      <c r="BJ103" s="81"/>
      <c r="BK103" s="81"/>
      <c r="BM103" s="195"/>
      <c r="BN103" s="195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  <c r="CC103" s="81"/>
      <c r="CD103" s="81"/>
      <c r="CE103" s="81"/>
      <c r="CF103" s="81"/>
      <c r="CG103" s="81"/>
      <c r="CH103" s="82"/>
      <c r="CI103" s="83"/>
    </row>
    <row r="104" spans="2:87" ht="15" customHeight="1">
      <c r="B104" s="276"/>
      <c r="C104" s="277"/>
      <c r="D104" s="7"/>
      <c r="E104" s="25"/>
      <c r="F104" s="24"/>
      <c r="G104" s="22"/>
      <c r="H104" s="22"/>
      <c r="I104" s="23"/>
      <c r="J104" s="8"/>
      <c r="K104" s="25"/>
      <c r="L104" s="3"/>
      <c r="M104" s="24"/>
      <c r="N104" s="22"/>
      <c r="O104" s="22"/>
      <c r="P104" s="23"/>
      <c r="Q104" s="7"/>
      <c r="R104" s="245"/>
      <c r="S104" s="85"/>
      <c r="T104" s="196"/>
      <c r="U104" s="191"/>
      <c r="V104" s="85"/>
      <c r="W104" s="103"/>
      <c r="X104" s="85"/>
      <c r="Y104" s="85"/>
      <c r="Z104" s="352"/>
      <c r="AA104" s="353"/>
      <c r="AB104" s="104"/>
      <c r="AC104" s="106"/>
      <c r="AH104" s="82"/>
      <c r="AI104" s="82"/>
      <c r="AJ104" s="82"/>
      <c r="AK104" s="82"/>
      <c r="AL104" s="82"/>
      <c r="AM104" s="83"/>
      <c r="AN104" s="83"/>
      <c r="AO104" s="83"/>
      <c r="AP104" s="83"/>
      <c r="AQ104" s="84"/>
      <c r="AR104" s="84"/>
      <c r="AS104" s="83"/>
      <c r="AT104" s="83"/>
      <c r="AU104" s="84"/>
      <c r="AV104" s="180"/>
      <c r="AW104" s="1"/>
      <c r="AY104" s="82"/>
      <c r="AZ104" s="82"/>
      <c r="BA104" s="82"/>
      <c r="BB104" s="82"/>
      <c r="BC104" s="82"/>
      <c r="BE104" s="85"/>
      <c r="BF104" s="85"/>
      <c r="BH104" s="81"/>
      <c r="BI104" s="81"/>
      <c r="BJ104" s="81"/>
      <c r="BK104" s="81"/>
      <c r="BM104" s="195"/>
      <c r="BN104" s="195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  <c r="CC104" s="81"/>
      <c r="CD104" s="81"/>
      <c r="CE104" s="81"/>
      <c r="CF104" s="81"/>
      <c r="CG104" s="81"/>
      <c r="CH104" s="82"/>
      <c r="CI104" s="83"/>
    </row>
    <row r="105" spans="2:87" ht="15" customHeight="1">
      <c r="B105" s="276"/>
      <c r="C105" s="277"/>
      <c r="D105" s="7"/>
      <c r="E105" s="25"/>
      <c r="F105" s="24"/>
      <c r="G105" s="22"/>
      <c r="H105" s="22"/>
      <c r="I105" s="23"/>
      <c r="J105" s="8"/>
      <c r="K105" s="25"/>
      <c r="L105" s="3"/>
      <c r="M105" s="24"/>
      <c r="N105" s="22"/>
      <c r="O105" s="22"/>
      <c r="P105" s="23"/>
      <c r="Q105" s="7"/>
      <c r="R105" s="245"/>
      <c r="S105" s="85"/>
      <c r="T105" s="196"/>
      <c r="U105" s="191"/>
      <c r="V105" s="85"/>
      <c r="W105" s="103"/>
      <c r="X105" s="85"/>
      <c r="Y105" s="85"/>
      <c r="Z105" s="352"/>
      <c r="AA105" s="353"/>
      <c r="AB105" s="104"/>
      <c r="AC105" s="106"/>
      <c r="AH105" s="82"/>
      <c r="AI105" s="82"/>
      <c r="AJ105" s="82"/>
      <c r="AK105" s="82"/>
      <c r="AL105" s="82"/>
      <c r="AM105" s="83"/>
      <c r="AN105" s="83"/>
      <c r="AO105" s="83"/>
      <c r="AP105" s="83"/>
      <c r="AQ105" s="84"/>
      <c r="AR105" s="84"/>
      <c r="AS105" s="83"/>
      <c r="AT105" s="83"/>
      <c r="AU105" s="84"/>
      <c r="AV105" s="180"/>
      <c r="AW105" s="1"/>
      <c r="AY105" s="82"/>
      <c r="AZ105" s="82"/>
      <c r="BA105" s="82"/>
      <c r="BB105" s="82"/>
      <c r="BC105" s="82"/>
      <c r="BE105" s="85"/>
      <c r="BF105" s="85"/>
      <c r="BH105" s="81"/>
      <c r="BI105" s="81"/>
      <c r="BJ105" s="81"/>
      <c r="BK105" s="81"/>
      <c r="BM105" s="195"/>
      <c r="BN105" s="195"/>
      <c r="BP105" s="81"/>
      <c r="BQ105" s="81"/>
      <c r="BR105" s="81"/>
      <c r="BS105" s="81"/>
      <c r="BT105" s="81"/>
      <c r="BU105" s="81"/>
      <c r="BV105" s="81"/>
      <c r="BW105" s="81"/>
      <c r="BX105" s="81"/>
      <c r="BY105" s="81"/>
      <c r="BZ105" s="81"/>
      <c r="CA105" s="81"/>
      <c r="CB105" s="81"/>
      <c r="CC105" s="81"/>
      <c r="CD105" s="81"/>
      <c r="CE105" s="81"/>
      <c r="CF105" s="81"/>
      <c r="CG105" s="81"/>
      <c r="CH105" s="82"/>
      <c r="CI105" s="83"/>
    </row>
    <row r="106" spans="2:87" ht="15" customHeight="1">
      <c r="B106" s="276"/>
      <c r="C106" s="277"/>
      <c r="D106" s="7"/>
      <c r="E106" s="25"/>
      <c r="F106" s="24"/>
      <c r="G106" s="22"/>
      <c r="H106" s="22"/>
      <c r="I106" s="23"/>
      <c r="J106" s="8"/>
      <c r="K106" s="25"/>
      <c r="L106" s="3"/>
      <c r="M106" s="24"/>
      <c r="N106" s="22"/>
      <c r="O106" s="22"/>
      <c r="P106" s="23"/>
      <c r="Q106" s="7"/>
      <c r="R106" s="245"/>
      <c r="S106" s="85"/>
      <c r="T106" s="196"/>
      <c r="U106" s="191"/>
      <c r="V106" s="85"/>
      <c r="W106" s="103"/>
      <c r="X106" s="85"/>
      <c r="Y106" s="85"/>
      <c r="Z106" s="352"/>
      <c r="AA106" s="353"/>
      <c r="AB106" s="104"/>
      <c r="AC106" s="106"/>
      <c r="AH106" s="82"/>
      <c r="AI106" s="82"/>
      <c r="AJ106" s="82"/>
      <c r="AK106" s="82"/>
      <c r="AL106" s="82"/>
      <c r="AM106" s="83"/>
      <c r="AN106" s="83"/>
      <c r="AO106" s="83"/>
      <c r="AP106" s="83"/>
      <c r="AQ106" s="84"/>
      <c r="AR106" s="84"/>
      <c r="AS106" s="83"/>
      <c r="AT106" s="83"/>
      <c r="AU106" s="84"/>
      <c r="AV106" s="180"/>
      <c r="AW106" s="1"/>
      <c r="AY106" s="82"/>
      <c r="AZ106" s="82"/>
      <c r="BA106" s="82"/>
      <c r="BB106" s="82"/>
      <c r="BC106" s="82"/>
      <c r="BE106" s="85"/>
      <c r="BF106" s="85"/>
      <c r="BH106" s="81"/>
      <c r="BI106" s="81"/>
      <c r="BJ106" s="81"/>
      <c r="BK106" s="81"/>
      <c r="BM106" s="195"/>
      <c r="BN106" s="195"/>
      <c r="BP106" s="81"/>
      <c r="BQ106" s="81"/>
      <c r="BR106" s="81"/>
      <c r="BS106" s="81"/>
      <c r="BT106" s="81"/>
      <c r="BU106" s="81"/>
      <c r="BV106" s="81"/>
      <c r="BW106" s="81"/>
      <c r="BX106" s="81"/>
      <c r="BY106" s="81"/>
      <c r="BZ106" s="81"/>
      <c r="CA106" s="81"/>
      <c r="CB106" s="81"/>
      <c r="CC106" s="81"/>
      <c r="CD106" s="81"/>
      <c r="CE106" s="81"/>
      <c r="CF106" s="81"/>
      <c r="CG106" s="81"/>
      <c r="CH106" s="82"/>
      <c r="CI106" s="83"/>
    </row>
    <row r="107" spans="2:87" ht="15" customHeight="1">
      <c r="B107" s="276"/>
      <c r="C107" s="277"/>
      <c r="D107" s="7"/>
      <c r="E107" s="25"/>
      <c r="F107" s="24"/>
      <c r="G107" s="22"/>
      <c r="H107" s="22"/>
      <c r="I107" s="23"/>
      <c r="J107" s="8"/>
      <c r="K107" s="25"/>
      <c r="L107" s="3"/>
      <c r="M107" s="24"/>
      <c r="N107" s="22"/>
      <c r="O107" s="22"/>
      <c r="P107" s="23"/>
      <c r="Q107" s="7"/>
      <c r="R107" s="245"/>
      <c r="S107" s="85"/>
      <c r="T107" s="196"/>
      <c r="U107" s="191"/>
      <c r="V107" s="85"/>
      <c r="W107" s="103"/>
      <c r="X107" s="85"/>
      <c r="Y107" s="85"/>
      <c r="Z107" s="352"/>
      <c r="AA107" s="353"/>
      <c r="AB107" s="104"/>
      <c r="AC107" s="106"/>
      <c r="AH107" s="82"/>
      <c r="AI107" s="82"/>
      <c r="AJ107" s="82"/>
      <c r="AK107" s="82"/>
      <c r="AL107" s="82"/>
      <c r="AM107" s="83"/>
      <c r="AN107" s="83"/>
      <c r="AO107" s="83"/>
      <c r="AP107" s="83"/>
      <c r="AQ107" s="84"/>
      <c r="AR107" s="84"/>
      <c r="AS107" s="83"/>
      <c r="AT107" s="83"/>
      <c r="AU107" s="84"/>
      <c r="AV107" s="180"/>
      <c r="AW107" s="1"/>
      <c r="AY107" s="82"/>
      <c r="AZ107" s="82"/>
      <c r="BA107" s="82"/>
      <c r="BB107" s="82"/>
      <c r="BC107" s="82"/>
      <c r="BE107" s="85"/>
      <c r="BF107" s="85"/>
      <c r="BH107" s="81"/>
      <c r="BI107" s="81"/>
      <c r="BJ107" s="81"/>
      <c r="BK107" s="81"/>
      <c r="BM107" s="195"/>
      <c r="BN107" s="195"/>
      <c r="BP107" s="81"/>
      <c r="BQ107" s="81"/>
      <c r="BR107" s="81"/>
      <c r="BS107" s="81"/>
      <c r="BT107" s="81"/>
      <c r="BU107" s="81"/>
      <c r="BV107" s="81"/>
      <c r="BW107" s="81"/>
      <c r="BX107" s="81"/>
      <c r="BY107" s="81"/>
      <c r="BZ107" s="81"/>
      <c r="CA107" s="81"/>
      <c r="CB107" s="81"/>
      <c r="CC107" s="81"/>
      <c r="CD107" s="81"/>
      <c r="CE107" s="81"/>
      <c r="CF107" s="81"/>
      <c r="CG107" s="81"/>
      <c r="CH107" s="82"/>
      <c r="CI107" s="83"/>
    </row>
    <row r="108" spans="2:87" ht="15" customHeight="1">
      <c r="B108" s="276"/>
      <c r="C108" s="277"/>
      <c r="D108" s="7"/>
      <c r="E108" s="25"/>
      <c r="F108" s="24"/>
      <c r="G108" s="22"/>
      <c r="H108" s="22"/>
      <c r="I108" s="23"/>
      <c r="J108" s="8"/>
      <c r="K108" s="25"/>
      <c r="L108" s="3"/>
      <c r="M108" s="24"/>
      <c r="N108" s="22"/>
      <c r="O108" s="22"/>
      <c r="P108" s="23"/>
      <c r="Q108" s="7"/>
      <c r="R108" s="245"/>
      <c r="S108" s="85"/>
      <c r="T108" s="196"/>
      <c r="U108" s="191"/>
      <c r="V108" s="85"/>
      <c r="W108" s="103"/>
      <c r="X108" s="85"/>
      <c r="Y108" s="85"/>
      <c r="Z108" s="352"/>
      <c r="AA108" s="353"/>
      <c r="AB108" s="104"/>
      <c r="AC108" s="106"/>
      <c r="AH108" s="82"/>
      <c r="AI108" s="82"/>
      <c r="AJ108" s="82"/>
      <c r="AK108" s="82"/>
      <c r="AL108" s="82"/>
      <c r="AM108" s="83"/>
      <c r="AN108" s="83"/>
      <c r="AO108" s="83"/>
      <c r="AP108" s="83"/>
      <c r="AQ108" s="84"/>
      <c r="AR108" s="84"/>
      <c r="AS108" s="83"/>
      <c r="AT108" s="83"/>
      <c r="AU108" s="84"/>
      <c r="AV108" s="180"/>
      <c r="AW108" s="1"/>
      <c r="AY108" s="82"/>
      <c r="AZ108" s="82"/>
      <c r="BA108" s="82"/>
      <c r="BB108" s="82"/>
      <c r="BC108" s="82"/>
      <c r="BE108" s="85"/>
      <c r="BF108" s="85"/>
      <c r="BH108" s="81"/>
      <c r="BI108" s="81"/>
      <c r="BJ108" s="81"/>
      <c r="BK108" s="81"/>
      <c r="BM108" s="195"/>
      <c r="BN108" s="195"/>
      <c r="BP108" s="81"/>
      <c r="BQ108" s="81"/>
      <c r="BR108" s="81"/>
      <c r="BS108" s="81"/>
      <c r="BT108" s="81"/>
      <c r="BU108" s="81"/>
      <c r="BV108" s="81"/>
      <c r="BW108" s="81"/>
      <c r="BX108" s="81"/>
      <c r="BY108" s="81"/>
      <c r="BZ108" s="81"/>
      <c r="CA108" s="81"/>
      <c r="CB108" s="81"/>
      <c r="CC108" s="81"/>
      <c r="CD108" s="81"/>
      <c r="CE108" s="81"/>
      <c r="CF108" s="81"/>
      <c r="CG108" s="81"/>
      <c r="CH108" s="82"/>
      <c r="CI108" s="83"/>
    </row>
    <row r="109" spans="2:87" ht="15" customHeight="1">
      <c r="B109" s="276"/>
      <c r="C109" s="277"/>
      <c r="D109" s="7"/>
      <c r="E109" s="25"/>
      <c r="F109" s="24"/>
      <c r="G109" s="22"/>
      <c r="H109" s="22"/>
      <c r="I109" s="23"/>
      <c r="J109" s="8"/>
      <c r="K109" s="25"/>
      <c r="L109" s="3"/>
      <c r="M109" s="24"/>
      <c r="N109" s="22"/>
      <c r="O109" s="22"/>
      <c r="P109" s="23"/>
      <c r="Q109" s="7"/>
      <c r="R109" s="245"/>
      <c r="S109" s="85"/>
      <c r="T109" s="196"/>
      <c r="U109" s="191"/>
      <c r="V109" s="85"/>
      <c r="W109" s="103"/>
      <c r="X109" s="85"/>
      <c r="Y109" s="85"/>
      <c r="Z109" s="352"/>
      <c r="AA109" s="353"/>
      <c r="AB109" s="104"/>
      <c r="AC109" s="106"/>
      <c r="AH109" s="82"/>
      <c r="AI109" s="82"/>
      <c r="AJ109" s="82"/>
      <c r="AK109" s="82"/>
      <c r="AL109" s="82"/>
      <c r="AM109" s="83"/>
      <c r="AN109" s="83"/>
      <c r="AO109" s="83"/>
      <c r="AP109" s="83"/>
      <c r="AQ109" s="84"/>
      <c r="AR109" s="84"/>
      <c r="AS109" s="83"/>
      <c r="AT109" s="83"/>
      <c r="AU109" s="84"/>
      <c r="AV109" s="180"/>
      <c r="AW109" s="1"/>
      <c r="AY109" s="82"/>
      <c r="AZ109" s="82"/>
      <c r="BA109" s="82"/>
      <c r="BB109" s="82"/>
      <c r="BC109" s="82"/>
      <c r="BE109" s="85"/>
      <c r="BF109" s="85"/>
      <c r="BH109" s="81"/>
      <c r="BI109" s="81"/>
      <c r="BJ109" s="81"/>
      <c r="BK109" s="81"/>
      <c r="BM109" s="195"/>
      <c r="BN109" s="195"/>
      <c r="BP109" s="81"/>
      <c r="BQ109" s="81"/>
      <c r="BR109" s="81"/>
      <c r="BS109" s="81"/>
      <c r="BT109" s="81"/>
      <c r="BU109" s="81"/>
      <c r="BV109" s="81"/>
      <c r="BW109" s="81"/>
      <c r="BX109" s="81"/>
      <c r="BY109" s="81"/>
      <c r="BZ109" s="81"/>
      <c r="CA109" s="81"/>
      <c r="CB109" s="81"/>
      <c r="CC109" s="81"/>
      <c r="CD109" s="81"/>
      <c r="CE109" s="81"/>
      <c r="CF109" s="81"/>
      <c r="CG109" s="81"/>
      <c r="CH109" s="82"/>
      <c r="CI109" s="83"/>
    </row>
    <row r="110" spans="2:87" ht="15" customHeight="1">
      <c r="B110" s="276"/>
      <c r="C110" s="277"/>
      <c r="D110" s="7"/>
      <c r="E110" s="25"/>
      <c r="F110" s="24"/>
      <c r="G110" s="22"/>
      <c r="H110" s="22"/>
      <c r="I110" s="23"/>
      <c r="J110" s="8"/>
      <c r="K110" s="25"/>
      <c r="L110" s="3"/>
      <c r="M110" s="24"/>
      <c r="N110" s="22"/>
      <c r="O110" s="22"/>
      <c r="P110" s="23"/>
      <c r="Q110" s="7"/>
      <c r="R110" s="245"/>
      <c r="S110" s="85"/>
      <c r="T110" s="196"/>
      <c r="U110" s="191"/>
      <c r="V110" s="85"/>
      <c r="W110" s="103"/>
      <c r="X110" s="85"/>
      <c r="Y110" s="85"/>
      <c r="Z110" s="352"/>
      <c r="AA110" s="353"/>
      <c r="AB110" s="104"/>
      <c r="AC110" s="106"/>
      <c r="AH110" s="82"/>
      <c r="AI110" s="82"/>
      <c r="AJ110" s="82"/>
      <c r="AK110" s="82"/>
      <c r="AL110" s="82"/>
      <c r="AM110" s="83"/>
      <c r="AN110" s="83"/>
      <c r="AO110" s="83"/>
      <c r="AP110" s="83"/>
      <c r="AQ110" s="84"/>
      <c r="AR110" s="84"/>
      <c r="AS110" s="83"/>
      <c r="AT110" s="83"/>
      <c r="AU110" s="84"/>
      <c r="AV110" s="180"/>
      <c r="AW110" s="1"/>
      <c r="AY110" s="82"/>
      <c r="AZ110" s="82"/>
      <c r="BA110" s="82"/>
      <c r="BB110" s="82"/>
      <c r="BC110" s="82"/>
      <c r="BE110" s="85"/>
      <c r="BF110" s="85"/>
      <c r="BH110" s="81"/>
      <c r="BI110" s="81"/>
      <c r="BJ110" s="81"/>
      <c r="BK110" s="81"/>
      <c r="BM110" s="195"/>
      <c r="BN110" s="195"/>
      <c r="BP110" s="81"/>
      <c r="BQ110" s="81"/>
      <c r="BR110" s="81"/>
      <c r="BS110" s="81"/>
      <c r="BT110" s="81"/>
      <c r="BU110" s="81"/>
      <c r="BV110" s="81"/>
      <c r="BW110" s="81"/>
      <c r="BX110" s="81"/>
      <c r="BY110" s="81"/>
      <c r="BZ110" s="81"/>
      <c r="CA110" s="81"/>
      <c r="CB110" s="81"/>
      <c r="CC110" s="81"/>
      <c r="CD110" s="81"/>
      <c r="CE110" s="81"/>
      <c r="CF110" s="81"/>
      <c r="CG110" s="81"/>
      <c r="CH110" s="82"/>
      <c r="CI110" s="83"/>
    </row>
    <row r="111" spans="2:87" ht="15" customHeight="1">
      <c r="B111" s="276"/>
      <c r="C111" s="277"/>
      <c r="D111" s="7"/>
      <c r="E111" s="25"/>
      <c r="F111" s="24"/>
      <c r="G111" s="22"/>
      <c r="H111" s="22"/>
      <c r="I111" s="23"/>
      <c r="J111" s="8"/>
      <c r="K111" s="25"/>
      <c r="L111" s="3"/>
      <c r="M111" s="24"/>
      <c r="N111" s="22"/>
      <c r="O111" s="22"/>
      <c r="P111" s="23"/>
      <c r="Q111" s="7"/>
      <c r="R111" s="245"/>
      <c r="S111" s="85"/>
      <c r="T111" s="196"/>
      <c r="U111" s="191"/>
      <c r="V111" s="85"/>
      <c r="W111" s="103"/>
      <c r="X111" s="85"/>
      <c r="Y111" s="85"/>
      <c r="Z111" s="352"/>
      <c r="AA111" s="353"/>
      <c r="AB111" s="104"/>
      <c r="AC111" s="106"/>
      <c r="AH111" s="82"/>
      <c r="AI111" s="82"/>
      <c r="AJ111" s="82"/>
      <c r="AK111" s="82"/>
      <c r="AL111" s="82"/>
      <c r="AM111" s="83"/>
      <c r="AN111" s="83"/>
      <c r="AO111" s="83"/>
      <c r="AP111" s="83"/>
      <c r="AQ111" s="84"/>
      <c r="AR111" s="84"/>
      <c r="AS111" s="83"/>
      <c r="AT111" s="83"/>
      <c r="AU111" s="84"/>
      <c r="AV111" s="180"/>
      <c r="AW111" s="1"/>
      <c r="AY111" s="82"/>
      <c r="AZ111" s="82"/>
      <c r="BA111" s="82"/>
      <c r="BB111" s="82"/>
      <c r="BC111" s="82"/>
      <c r="BE111" s="85"/>
      <c r="BF111" s="85"/>
      <c r="BH111" s="81"/>
      <c r="BI111" s="81"/>
      <c r="BJ111" s="81"/>
      <c r="BK111" s="81"/>
      <c r="BM111" s="195"/>
      <c r="BN111" s="195"/>
      <c r="BP111" s="81"/>
      <c r="BQ111" s="81"/>
      <c r="BR111" s="81"/>
      <c r="BS111" s="81"/>
      <c r="BT111" s="81"/>
      <c r="BU111" s="81"/>
      <c r="BV111" s="81"/>
      <c r="BW111" s="81"/>
      <c r="BX111" s="81"/>
      <c r="BY111" s="81"/>
      <c r="BZ111" s="81"/>
      <c r="CA111" s="81"/>
      <c r="CB111" s="81"/>
      <c r="CC111" s="81"/>
      <c r="CD111" s="81"/>
      <c r="CE111" s="81"/>
      <c r="CF111" s="81"/>
      <c r="CG111" s="81"/>
      <c r="CH111" s="82"/>
      <c r="CI111" s="83"/>
    </row>
    <row r="112" spans="2:87" ht="15" customHeight="1">
      <c r="B112" s="276"/>
      <c r="C112" s="277"/>
      <c r="D112" s="7"/>
      <c r="E112" s="25"/>
      <c r="F112" s="24"/>
      <c r="G112" s="22"/>
      <c r="H112" s="22"/>
      <c r="I112" s="23"/>
      <c r="J112" s="8"/>
      <c r="K112" s="25"/>
      <c r="L112" s="3"/>
      <c r="M112" s="24"/>
      <c r="N112" s="22"/>
      <c r="O112" s="22"/>
      <c r="P112" s="23"/>
      <c r="Q112" s="7"/>
      <c r="R112" s="245"/>
      <c r="S112" s="85"/>
      <c r="T112" s="196"/>
      <c r="U112" s="191"/>
      <c r="V112" s="85"/>
      <c r="W112" s="103"/>
      <c r="X112" s="85"/>
      <c r="Y112" s="85"/>
      <c r="Z112" s="352"/>
      <c r="AA112" s="353"/>
      <c r="AB112" s="104"/>
      <c r="AC112" s="106"/>
      <c r="AH112" s="82"/>
      <c r="AI112" s="82"/>
      <c r="AJ112" s="82"/>
      <c r="AK112" s="82"/>
      <c r="AL112" s="82"/>
      <c r="AM112" s="83"/>
      <c r="AN112" s="83"/>
      <c r="AO112" s="83"/>
      <c r="AP112" s="83"/>
      <c r="AQ112" s="84"/>
      <c r="AR112" s="84"/>
      <c r="AS112" s="83"/>
      <c r="AT112" s="83"/>
      <c r="AU112" s="84"/>
      <c r="AV112" s="180"/>
      <c r="AW112" s="1"/>
      <c r="AY112" s="82"/>
      <c r="AZ112" s="82"/>
      <c r="BA112" s="82"/>
      <c r="BB112" s="82"/>
      <c r="BC112" s="82"/>
      <c r="BE112" s="85"/>
      <c r="BF112" s="85"/>
      <c r="BH112" s="81"/>
      <c r="BI112" s="81"/>
      <c r="BJ112" s="81"/>
      <c r="BK112" s="81"/>
      <c r="BM112" s="195"/>
      <c r="BN112" s="195"/>
      <c r="BP112" s="81"/>
      <c r="BQ112" s="81"/>
      <c r="BR112" s="81"/>
      <c r="BS112" s="81"/>
      <c r="BT112" s="81"/>
      <c r="BU112" s="81"/>
      <c r="BV112" s="81"/>
      <c r="BW112" s="81"/>
      <c r="BX112" s="81"/>
      <c r="BY112" s="81"/>
      <c r="BZ112" s="81"/>
      <c r="CA112" s="81"/>
      <c r="CB112" s="81"/>
      <c r="CC112" s="81"/>
      <c r="CD112" s="81"/>
      <c r="CE112" s="81"/>
      <c r="CF112" s="81"/>
      <c r="CG112" s="81"/>
      <c r="CH112" s="82"/>
      <c r="CI112" s="83"/>
    </row>
    <row r="113" spans="2:87" ht="15" customHeight="1">
      <c r="B113" s="276"/>
      <c r="C113" s="277"/>
      <c r="D113" s="7"/>
      <c r="E113" s="25"/>
      <c r="F113" s="24"/>
      <c r="G113" s="22"/>
      <c r="H113" s="22"/>
      <c r="I113" s="23"/>
      <c r="J113" s="8"/>
      <c r="K113" s="25"/>
      <c r="L113" s="3"/>
      <c r="M113" s="24"/>
      <c r="N113" s="22"/>
      <c r="O113" s="22"/>
      <c r="P113" s="23"/>
      <c r="Q113" s="7"/>
      <c r="R113" s="245"/>
      <c r="S113" s="85"/>
      <c r="T113" s="196"/>
      <c r="U113" s="191"/>
      <c r="V113" s="85"/>
      <c r="W113" s="103"/>
      <c r="X113" s="85"/>
      <c r="Y113" s="85"/>
      <c r="Z113" s="352"/>
      <c r="AA113" s="353"/>
      <c r="AB113" s="104"/>
      <c r="AC113" s="106"/>
      <c r="AH113" s="82"/>
      <c r="AI113" s="82"/>
      <c r="AJ113" s="82"/>
      <c r="AK113" s="82"/>
      <c r="AL113" s="82"/>
      <c r="AM113" s="83"/>
      <c r="AN113" s="83"/>
      <c r="AO113" s="83"/>
      <c r="AP113" s="83"/>
      <c r="AQ113" s="84"/>
      <c r="AR113" s="84"/>
      <c r="AS113" s="83"/>
      <c r="AT113" s="83"/>
      <c r="AU113" s="84"/>
      <c r="AV113" s="180"/>
      <c r="AW113" s="1"/>
      <c r="AY113" s="82"/>
      <c r="AZ113" s="82"/>
      <c r="BA113" s="82"/>
      <c r="BB113" s="82"/>
      <c r="BC113" s="82"/>
      <c r="BE113" s="85"/>
      <c r="BF113" s="85"/>
      <c r="BH113" s="81"/>
      <c r="BI113" s="81"/>
      <c r="BJ113" s="81"/>
      <c r="BK113" s="81"/>
      <c r="BM113" s="195"/>
      <c r="BN113" s="195"/>
      <c r="BP113" s="81"/>
      <c r="BQ113" s="81"/>
      <c r="BR113" s="81"/>
      <c r="BS113" s="81"/>
      <c r="BT113" s="81"/>
      <c r="BU113" s="81"/>
      <c r="BV113" s="81"/>
      <c r="BW113" s="81"/>
      <c r="BX113" s="81"/>
      <c r="BY113" s="81"/>
      <c r="BZ113" s="81"/>
      <c r="CA113" s="81"/>
      <c r="CB113" s="81"/>
      <c r="CC113" s="81"/>
      <c r="CD113" s="81"/>
      <c r="CE113" s="81"/>
      <c r="CF113" s="81"/>
      <c r="CG113" s="81"/>
      <c r="CH113" s="82"/>
      <c r="CI113" s="83"/>
    </row>
    <row r="114" spans="2:87" ht="15" customHeight="1">
      <c r="B114" s="276"/>
      <c r="C114" s="277"/>
      <c r="D114" s="7"/>
      <c r="E114" s="25"/>
      <c r="F114" s="24"/>
      <c r="G114" s="22"/>
      <c r="H114" s="22"/>
      <c r="I114" s="23"/>
      <c r="J114" s="8"/>
      <c r="K114" s="25"/>
      <c r="L114" s="3"/>
      <c r="M114" s="24"/>
      <c r="N114" s="22"/>
      <c r="O114" s="22"/>
      <c r="P114" s="23"/>
      <c r="Q114" s="7"/>
      <c r="R114" s="245"/>
      <c r="S114" s="85"/>
      <c r="T114" s="196"/>
      <c r="U114" s="191"/>
      <c r="V114" s="85"/>
      <c r="W114" s="103"/>
      <c r="X114" s="85"/>
      <c r="Y114" s="85"/>
      <c r="Z114" s="352"/>
      <c r="AA114" s="353"/>
      <c r="AB114" s="104"/>
      <c r="AC114" s="106"/>
      <c r="AH114" s="82"/>
      <c r="AI114" s="82"/>
      <c r="AJ114" s="82"/>
      <c r="AK114" s="82"/>
      <c r="AL114" s="82"/>
      <c r="AM114" s="83"/>
      <c r="AN114" s="83"/>
      <c r="AO114" s="83"/>
      <c r="AP114" s="83"/>
      <c r="AQ114" s="84"/>
      <c r="AR114" s="84"/>
      <c r="AS114" s="83"/>
      <c r="AT114" s="83"/>
      <c r="AU114" s="84"/>
      <c r="AV114" s="180"/>
      <c r="AW114" s="1"/>
      <c r="AY114" s="82"/>
      <c r="AZ114" s="82"/>
      <c r="BA114" s="82"/>
      <c r="BB114" s="82"/>
      <c r="BC114" s="82"/>
      <c r="BE114" s="85"/>
      <c r="BF114" s="85"/>
      <c r="BH114" s="81"/>
      <c r="BI114" s="81"/>
      <c r="BJ114" s="81"/>
      <c r="BK114" s="81"/>
      <c r="BM114" s="195"/>
      <c r="BN114" s="195"/>
      <c r="BP114" s="81"/>
      <c r="BQ114" s="81"/>
      <c r="BR114" s="81"/>
      <c r="BS114" s="81"/>
      <c r="BT114" s="81"/>
      <c r="BU114" s="81"/>
      <c r="BV114" s="81"/>
      <c r="BW114" s="81"/>
      <c r="BX114" s="81"/>
      <c r="BY114" s="81"/>
      <c r="BZ114" s="81"/>
      <c r="CA114" s="81"/>
      <c r="CB114" s="81"/>
      <c r="CC114" s="81"/>
      <c r="CD114" s="81"/>
      <c r="CE114" s="81"/>
      <c r="CF114" s="81"/>
      <c r="CG114" s="81"/>
      <c r="CH114" s="82"/>
      <c r="CI114" s="83"/>
    </row>
    <row r="115" spans="2:87" ht="15" customHeight="1">
      <c r="B115" s="276"/>
      <c r="C115" s="277"/>
      <c r="D115" s="7"/>
      <c r="E115" s="25"/>
      <c r="F115" s="24"/>
      <c r="G115" s="22"/>
      <c r="H115" s="22"/>
      <c r="I115" s="23"/>
      <c r="J115" s="8"/>
      <c r="K115" s="25"/>
      <c r="L115" s="3"/>
      <c r="M115" s="24"/>
      <c r="N115" s="22"/>
      <c r="O115" s="22"/>
      <c r="P115" s="23"/>
      <c r="Q115" s="7"/>
      <c r="R115" s="245"/>
      <c r="S115" s="85"/>
      <c r="T115" s="196"/>
      <c r="U115" s="191"/>
      <c r="V115" s="85"/>
      <c r="W115" s="103"/>
      <c r="X115" s="85"/>
      <c r="Y115" s="85"/>
      <c r="Z115" s="352"/>
      <c r="AA115" s="353"/>
      <c r="AB115" s="104"/>
      <c r="AC115" s="106"/>
      <c r="AH115" s="82"/>
      <c r="AI115" s="82"/>
      <c r="AJ115" s="82"/>
      <c r="AK115" s="82"/>
      <c r="AL115" s="82"/>
      <c r="AM115" s="83"/>
      <c r="AN115" s="83"/>
      <c r="AO115" s="83"/>
      <c r="AP115" s="83"/>
      <c r="AQ115" s="84"/>
      <c r="AR115" s="84"/>
      <c r="AS115" s="83"/>
      <c r="AT115" s="83"/>
      <c r="AU115" s="84"/>
      <c r="AV115" s="180"/>
      <c r="AW115" s="1"/>
      <c r="AY115" s="82"/>
      <c r="AZ115" s="82"/>
      <c r="BA115" s="82"/>
      <c r="BB115" s="82"/>
      <c r="BC115" s="82"/>
      <c r="BE115" s="85"/>
      <c r="BF115" s="85"/>
      <c r="BH115" s="81"/>
      <c r="BI115" s="81"/>
      <c r="BJ115" s="81"/>
      <c r="BK115" s="81"/>
      <c r="BM115" s="195"/>
      <c r="BN115" s="195"/>
      <c r="BP115" s="81"/>
      <c r="BQ115" s="81"/>
      <c r="BR115" s="81"/>
      <c r="BS115" s="81"/>
      <c r="BT115" s="81"/>
      <c r="BU115" s="81"/>
      <c r="BV115" s="81"/>
      <c r="BW115" s="81"/>
      <c r="BX115" s="81"/>
      <c r="BY115" s="81"/>
      <c r="BZ115" s="81"/>
      <c r="CA115" s="81"/>
      <c r="CB115" s="81"/>
      <c r="CC115" s="81"/>
      <c r="CD115" s="81"/>
      <c r="CE115" s="81"/>
      <c r="CF115" s="81"/>
      <c r="CG115" s="81"/>
      <c r="CH115" s="82"/>
      <c r="CI115" s="83"/>
    </row>
    <row r="116" spans="2:87" ht="15" customHeight="1">
      <c r="B116" s="276"/>
      <c r="C116" s="277"/>
      <c r="D116" s="7"/>
      <c r="E116" s="25"/>
      <c r="F116" s="24"/>
      <c r="G116" s="22"/>
      <c r="H116" s="22"/>
      <c r="I116" s="23"/>
      <c r="J116" s="8"/>
      <c r="K116" s="25"/>
      <c r="L116" s="3"/>
      <c r="M116" s="24"/>
      <c r="N116" s="22"/>
      <c r="O116" s="22"/>
      <c r="P116" s="23"/>
      <c r="Q116" s="7"/>
      <c r="R116" s="245"/>
      <c r="S116" s="85"/>
      <c r="T116" s="196"/>
      <c r="U116" s="191"/>
      <c r="V116" s="85"/>
      <c r="W116" s="103"/>
      <c r="X116" s="85"/>
      <c r="Y116" s="85"/>
      <c r="Z116" s="352"/>
      <c r="AA116" s="353"/>
      <c r="AB116" s="104"/>
      <c r="AC116" s="106"/>
      <c r="AH116" s="82"/>
      <c r="AI116" s="82"/>
      <c r="AJ116" s="82"/>
      <c r="AK116" s="82"/>
      <c r="AL116" s="82"/>
      <c r="AM116" s="83"/>
      <c r="AN116" s="83"/>
      <c r="AO116" s="83"/>
      <c r="AP116" s="83"/>
      <c r="AQ116" s="84"/>
      <c r="AR116" s="84"/>
      <c r="AS116" s="83"/>
      <c r="AT116" s="83"/>
      <c r="AU116" s="84"/>
      <c r="AV116" s="180"/>
      <c r="AW116" s="1"/>
      <c r="AY116" s="82"/>
      <c r="AZ116" s="82"/>
      <c r="BA116" s="82"/>
      <c r="BB116" s="82"/>
      <c r="BC116" s="82"/>
      <c r="BE116" s="85"/>
      <c r="BF116" s="85"/>
      <c r="BH116" s="81"/>
      <c r="BI116" s="81"/>
      <c r="BJ116" s="81"/>
      <c r="BK116" s="81"/>
      <c r="BM116" s="195"/>
      <c r="BN116" s="195"/>
      <c r="BP116" s="81"/>
      <c r="BQ116" s="81"/>
      <c r="BR116" s="81"/>
      <c r="BS116" s="81"/>
      <c r="BT116" s="81"/>
      <c r="BU116" s="81"/>
      <c r="BV116" s="81"/>
      <c r="BW116" s="81"/>
      <c r="BX116" s="81"/>
      <c r="BY116" s="81"/>
      <c r="BZ116" s="81"/>
      <c r="CA116" s="81"/>
      <c r="CB116" s="81"/>
      <c r="CC116" s="81"/>
      <c r="CD116" s="81"/>
      <c r="CE116" s="81"/>
      <c r="CF116" s="81"/>
      <c r="CG116" s="81"/>
      <c r="CH116" s="82"/>
      <c r="CI116" s="83"/>
    </row>
    <row r="117" spans="2:87" ht="15" customHeight="1">
      <c r="B117" s="276"/>
      <c r="C117" s="277"/>
      <c r="D117" s="7"/>
      <c r="E117" s="25"/>
      <c r="F117" s="24"/>
      <c r="G117" s="22"/>
      <c r="H117" s="22"/>
      <c r="I117" s="23"/>
      <c r="J117" s="8"/>
      <c r="K117" s="25"/>
      <c r="L117" s="3"/>
      <c r="M117" s="24"/>
      <c r="N117" s="22"/>
      <c r="O117" s="22"/>
      <c r="P117" s="23"/>
      <c r="Q117" s="7"/>
      <c r="R117" s="245"/>
      <c r="S117" s="85"/>
      <c r="T117" s="196"/>
      <c r="U117" s="191"/>
      <c r="V117" s="85"/>
      <c r="W117" s="103"/>
      <c r="X117" s="85"/>
      <c r="Y117" s="85"/>
      <c r="Z117" s="352"/>
      <c r="AA117" s="353"/>
      <c r="AB117" s="104"/>
      <c r="AC117" s="106"/>
      <c r="AH117" s="82"/>
      <c r="AI117" s="82"/>
      <c r="AJ117" s="82"/>
      <c r="AK117" s="82"/>
      <c r="AL117" s="82"/>
      <c r="AM117" s="83"/>
      <c r="AN117" s="83"/>
      <c r="AO117" s="83"/>
      <c r="AP117" s="83"/>
      <c r="AQ117" s="84"/>
      <c r="AR117" s="84"/>
      <c r="AS117" s="83"/>
      <c r="AT117" s="83"/>
      <c r="AU117" s="84"/>
      <c r="AV117" s="180"/>
      <c r="AW117" s="1"/>
      <c r="AY117" s="82"/>
      <c r="AZ117" s="82"/>
      <c r="BA117" s="82"/>
      <c r="BB117" s="82"/>
      <c r="BC117" s="82"/>
      <c r="BE117" s="85"/>
      <c r="BF117" s="85"/>
      <c r="BH117" s="81"/>
      <c r="BI117" s="81"/>
      <c r="BJ117" s="81"/>
      <c r="BK117" s="81"/>
      <c r="BM117" s="195"/>
      <c r="BN117" s="195"/>
      <c r="BP117" s="81"/>
      <c r="BQ117" s="81"/>
      <c r="BR117" s="81"/>
      <c r="BS117" s="81"/>
      <c r="BT117" s="81"/>
      <c r="BU117" s="81"/>
      <c r="BV117" s="81"/>
      <c r="BW117" s="81"/>
      <c r="BX117" s="81"/>
      <c r="BY117" s="81"/>
      <c r="BZ117" s="81"/>
      <c r="CA117" s="81"/>
      <c r="CB117" s="81"/>
      <c r="CC117" s="81"/>
      <c r="CD117" s="81"/>
      <c r="CE117" s="81"/>
      <c r="CF117" s="81"/>
      <c r="CG117" s="81"/>
      <c r="CH117" s="82"/>
      <c r="CI117" s="83"/>
    </row>
    <row r="118" spans="2:87" ht="15" customHeight="1">
      <c r="B118" s="276"/>
      <c r="C118" s="277"/>
      <c r="D118" s="7"/>
      <c r="E118" s="25"/>
      <c r="F118" s="24"/>
      <c r="G118" s="22"/>
      <c r="H118" s="22"/>
      <c r="I118" s="23"/>
      <c r="J118" s="8"/>
      <c r="K118" s="25"/>
      <c r="L118" s="3"/>
      <c r="M118" s="24"/>
      <c r="N118" s="22"/>
      <c r="O118" s="22"/>
      <c r="P118" s="23"/>
      <c r="Q118" s="7"/>
      <c r="R118" s="245"/>
      <c r="S118" s="85"/>
      <c r="T118" s="196"/>
      <c r="U118" s="191"/>
      <c r="V118" s="85"/>
      <c r="W118" s="103"/>
      <c r="X118" s="85"/>
      <c r="Y118" s="85"/>
      <c r="Z118" s="352"/>
      <c r="AA118" s="353"/>
      <c r="AB118" s="104"/>
      <c r="AC118" s="106"/>
      <c r="AH118" s="82"/>
      <c r="AI118" s="82"/>
      <c r="AJ118" s="82"/>
      <c r="AK118" s="82"/>
      <c r="AL118" s="82"/>
      <c r="AM118" s="83"/>
      <c r="AN118" s="83"/>
      <c r="AO118" s="83"/>
      <c r="AP118" s="83"/>
      <c r="AQ118" s="84"/>
      <c r="AR118" s="84"/>
      <c r="AS118" s="83"/>
      <c r="AT118" s="83"/>
      <c r="AU118" s="84"/>
      <c r="AV118" s="180"/>
      <c r="AW118" s="1"/>
      <c r="AY118" s="82"/>
      <c r="AZ118" s="82"/>
      <c r="BA118" s="82"/>
      <c r="BB118" s="82"/>
      <c r="BC118" s="82"/>
      <c r="BE118" s="85"/>
      <c r="BF118" s="85"/>
      <c r="BH118" s="81"/>
      <c r="BI118" s="81"/>
      <c r="BJ118" s="81"/>
      <c r="BK118" s="81"/>
      <c r="BM118" s="195"/>
      <c r="BN118" s="195"/>
      <c r="BP118" s="81"/>
      <c r="BQ118" s="81"/>
      <c r="BR118" s="81"/>
      <c r="BS118" s="81"/>
      <c r="BT118" s="81"/>
      <c r="BU118" s="81"/>
      <c r="BV118" s="81"/>
      <c r="BW118" s="81"/>
      <c r="BX118" s="81"/>
      <c r="BY118" s="81"/>
      <c r="BZ118" s="81"/>
      <c r="CA118" s="81"/>
      <c r="CB118" s="81"/>
      <c r="CC118" s="81"/>
      <c r="CD118" s="81"/>
      <c r="CE118" s="81"/>
      <c r="CF118" s="81"/>
      <c r="CG118" s="81"/>
      <c r="CH118" s="82"/>
      <c r="CI118" s="83"/>
    </row>
    <row r="119" spans="2:87" ht="15" customHeight="1">
      <c r="B119" s="276"/>
      <c r="C119" s="277"/>
      <c r="D119" s="7"/>
      <c r="E119" s="25"/>
      <c r="F119" s="24"/>
      <c r="G119" s="22"/>
      <c r="H119" s="22"/>
      <c r="I119" s="23"/>
      <c r="J119" s="8"/>
      <c r="K119" s="25"/>
      <c r="L119" s="3"/>
      <c r="M119" s="24"/>
      <c r="N119" s="22"/>
      <c r="O119" s="22"/>
      <c r="P119" s="23"/>
      <c r="Q119" s="7"/>
      <c r="R119" s="245"/>
      <c r="S119" s="85"/>
      <c r="T119" s="196"/>
      <c r="U119" s="191"/>
      <c r="V119" s="85"/>
      <c r="W119" s="103"/>
      <c r="X119" s="85"/>
      <c r="Y119" s="85"/>
      <c r="Z119" s="352"/>
      <c r="AA119" s="353"/>
      <c r="AB119" s="104"/>
      <c r="AC119" s="106"/>
      <c r="AH119" s="82"/>
      <c r="AI119" s="82"/>
      <c r="AJ119" s="82"/>
      <c r="AK119" s="82"/>
      <c r="AL119" s="82"/>
      <c r="AM119" s="83"/>
      <c r="AN119" s="83"/>
      <c r="AO119" s="83"/>
      <c r="AP119" s="83"/>
      <c r="AQ119" s="84"/>
      <c r="AR119" s="84"/>
      <c r="AS119" s="83"/>
      <c r="AT119" s="83"/>
      <c r="AU119" s="84"/>
      <c r="AV119" s="180"/>
      <c r="AW119" s="1"/>
      <c r="AY119" s="82"/>
      <c r="AZ119" s="82"/>
      <c r="BA119" s="82"/>
      <c r="BB119" s="82"/>
      <c r="BC119" s="82"/>
      <c r="BE119" s="85"/>
      <c r="BF119" s="85"/>
      <c r="BH119" s="81"/>
      <c r="BI119" s="81"/>
      <c r="BJ119" s="81"/>
      <c r="BK119" s="81"/>
      <c r="BM119" s="195"/>
      <c r="BN119" s="195"/>
      <c r="BP119" s="81"/>
      <c r="BQ119" s="81"/>
      <c r="BR119" s="81"/>
      <c r="BS119" s="81"/>
      <c r="BT119" s="81"/>
      <c r="BU119" s="81"/>
      <c r="BV119" s="81"/>
      <c r="BW119" s="81"/>
      <c r="BX119" s="81"/>
      <c r="BY119" s="81"/>
      <c r="BZ119" s="81"/>
      <c r="CA119" s="81"/>
      <c r="CB119" s="81"/>
      <c r="CC119" s="81"/>
      <c r="CD119" s="81"/>
      <c r="CE119" s="81"/>
      <c r="CF119" s="81"/>
      <c r="CG119" s="81"/>
      <c r="CH119" s="82"/>
      <c r="CI119" s="83"/>
    </row>
    <row r="120" spans="2:87" ht="15" customHeight="1">
      <c r="B120" s="276"/>
      <c r="C120" s="277"/>
      <c r="D120" s="7"/>
      <c r="E120" s="25"/>
      <c r="F120" s="24"/>
      <c r="G120" s="22"/>
      <c r="H120" s="22"/>
      <c r="I120" s="23"/>
      <c r="J120" s="8"/>
      <c r="K120" s="25"/>
      <c r="L120" s="3"/>
      <c r="M120" s="24"/>
      <c r="N120" s="22"/>
      <c r="O120" s="22"/>
      <c r="P120" s="23"/>
      <c r="Q120" s="7"/>
      <c r="R120" s="245"/>
      <c r="S120" s="85"/>
      <c r="T120" s="196"/>
      <c r="U120" s="191"/>
      <c r="V120" s="85"/>
      <c r="W120" s="103"/>
      <c r="X120" s="85"/>
      <c r="Y120" s="85"/>
      <c r="Z120" s="352"/>
      <c r="AA120" s="353"/>
      <c r="AB120" s="104"/>
      <c r="AC120" s="106"/>
      <c r="AH120" s="82"/>
      <c r="AI120" s="82"/>
      <c r="AJ120" s="82"/>
      <c r="AK120" s="82"/>
      <c r="AL120" s="82"/>
      <c r="AM120" s="83"/>
      <c r="AN120" s="83"/>
      <c r="AO120" s="83"/>
      <c r="AP120" s="83"/>
      <c r="AQ120" s="84"/>
      <c r="AR120" s="84"/>
      <c r="AS120" s="83"/>
      <c r="AT120" s="83"/>
      <c r="AU120" s="84"/>
      <c r="AV120" s="180"/>
      <c r="AW120" s="1"/>
      <c r="AY120" s="82"/>
      <c r="AZ120" s="82"/>
      <c r="BA120" s="82"/>
      <c r="BB120" s="82"/>
      <c r="BC120" s="82"/>
      <c r="BE120" s="85"/>
      <c r="BF120" s="85"/>
      <c r="BH120" s="81"/>
      <c r="BI120" s="81"/>
      <c r="BJ120" s="81"/>
      <c r="BK120" s="81"/>
      <c r="BM120" s="195"/>
      <c r="BN120" s="195"/>
      <c r="BP120" s="81"/>
      <c r="BQ120" s="81"/>
      <c r="BR120" s="81"/>
      <c r="BS120" s="81"/>
      <c r="BT120" s="81"/>
      <c r="BU120" s="81"/>
      <c r="BV120" s="81"/>
      <c r="BW120" s="81"/>
      <c r="BX120" s="81"/>
      <c r="BY120" s="81"/>
      <c r="BZ120" s="81"/>
      <c r="CA120" s="81"/>
      <c r="CB120" s="81"/>
      <c r="CC120" s="81"/>
      <c r="CD120" s="81"/>
      <c r="CE120" s="81"/>
      <c r="CF120" s="81"/>
      <c r="CG120" s="81"/>
      <c r="CH120" s="82"/>
      <c r="CI120" s="83"/>
    </row>
    <row r="121" spans="2:87" ht="15" customHeight="1">
      <c r="B121" s="276"/>
      <c r="C121" s="277"/>
      <c r="D121" s="7"/>
      <c r="E121" s="25"/>
      <c r="F121" s="24"/>
      <c r="G121" s="22"/>
      <c r="H121" s="22"/>
      <c r="I121" s="23"/>
      <c r="J121" s="8"/>
      <c r="K121" s="25"/>
      <c r="L121" s="3"/>
      <c r="M121" s="24"/>
      <c r="N121" s="22"/>
      <c r="O121" s="22"/>
      <c r="P121" s="23"/>
      <c r="Q121" s="7"/>
      <c r="R121" s="245"/>
      <c r="S121" s="85"/>
      <c r="T121" s="196"/>
      <c r="U121" s="191"/>
      <c r="V121" s="85"/>
      <c r="W121" s="103"/>
      <c r="X121" s="85"/>
      <c r="Y121" s="85"/>
      <c r="Z121" s="352"/>
      <c r="AA121" s="353"/>
      <c r="AB121" s="104"/>
      <c r="AC121" s="106"/>
      <c r="AH121" s="82"/>
      <c r="AI121" s="82"/>
      <c r="AJ121" s="82"/>
      <c r="AK121" s="82"/>
      <c r="AL121" s="82"/>
      <c r="AM121" s="83"/>
      <c r="AN121" s="83"/>
      <c r="AO121" s="83"/>
      <c r="AP121" s="83"/>
      <c r="AQ121" s="84"/>
      <c r="AR121" s="84"/>
      <c r="AS121" s="83"/>
      <c r="AT121" s="83"/>
      <c r="AU121" s="84"/>
      <c r="AV121" s="180"/>
      <c r="AW121" s="1"/>
      <c r="AY121" s="82"/>
      <c r="AZ121" s="82"/>
      <c r="BA121" s="82"/>
      <c r="BB121" s="82"/>
      <c r="BC121" s="82"/>
      <c r="BE121" s="85"/>
      <c r="BF121" s="85"/>
      <c r="BH121" s="81"/>
      <c r="BI121" s="81"/>
      <c r="BJ121" s="81"/>
      <c r="BK121" s="81"/>
      <c r="BM121" s="195"/>
      <c r="BN121" s="195"/>
      <c r="BP121" s="81"/>
      <c r="BQ121" s="81"/>
      <c r="BR121" s="81"/>
      <c r="BS121" s="81"/>
      <c r="BT121" s="81"/>
      <c r="BU121" s="81"/>
      <c r="BV121" s="81"/>
      <c r="BW121" s="81"/>
      <c r="BX121" s="81"/>
      <c r="BY121" s="81"/>
      <c r="BZ121" s="81"/>
      <c r="CA121" s="81"/>
      <c r="CB121" s="81"/>
      <c r="CC121" s="81"/>
      <c r="CD121" s="81"/>
      <c r="CE121" s="81"/>
      <c r="CF121" s="81"/>
      <c r="CG121" s="81"/>
      <c r="CH121" s="82"/>
      <c r="CI121" s="83"/>
    </row>
    <row r="122" spans="2:87" ht="15" customHeight="1">
      <c r="B122" s="276"/>
      <c r="C122" s="277"/>
      <c r="D122" s="7"/>
      <c r="E122" s="25"/>
      <c r="F122" s="24"/>
      <c r="G122" s="22"/>
      <c r="H122" s="22"/>
      <c r="I122" s="23"/>
      <c r="J122" s="8"/>
      <c r="K122" s="25"/>
      <c r="L122" s="3"/>
      <c r="M122" s="24"/>
      <c r="N122" s="22"/>
      <c r="O122" s="22"/>
      <c r="P122" s="23"/>
      <c r="Q122" s="7"/>
      <c r="R122" s="245"/>
      <c r="S122" s="85"/>
      <c r="T122" s="196"/>
      <c r="U122" s="191"/>
      <c r="V122" s="85"/>
      <c r="W122" s="103"/>
      <c r="X122" s="85"/>
      <c r="Y122" s="85"/>
      <c r="Z122" s="352"/>
      <c r="AA122" s="353"/>
      <c r="AB122" s="104"/>
      <c r="AC122" s="106"/>
      <c r="AH122" s="82"/>
      <c r="AI122" s="82"/>
      <c r="AJ122" s="82"/>
      <c r="AK122" s="82"/>
      <c r="AL122" s="82"/>
      <c r="AM122" s="83"/>
      <c r="AN122" s="83"/>
      <c r="AO122" s="83"/>
      <c r="AP122" s="83"/>
      <c r="AQ122" s="84"/>
      <c r="AR122" s="84"/>
      <c r="AS122" s="83"/>
      <c r="AT122" s="83"/>
      <c r="AU122" s="84"/>
      <c r="AV122" s="180"/>
      <c r="AW122" s="1"/>
      <c r="AY122" s="82"/>
      <c r="AZ122" s="82"/>
      <c r="BA122" s="82"/>
      <c r="BB122" s="82"/>
      <c r="BC122" s="82"/>
      <c r="BE122" s="85"/>
      <c r="BF122" s="85"/>
      <c r="BH122" s="81"/>
      <c r="BI122" s="81"/>
      <c r="BJ122" s="81"/>
      <c r="BK122" s="81"/>
      <c r="BM122" s="195"/>
      <c r="BN122" s="195"/>
      <c r="BP122" s="81"/>
      <c r="BQ122" s="81"/>
      <c r="BR122" s="81"/>
      <c r="BS122" s="81"/>
      <c r="BT122" s="81"/>
      <c r="BU122" s="81"/>
      <c r="BV122" s="81"/>
      <c r="BW122" s="81"/>
      <c r="BX122" s="81"/>
      <c r="BY122" s="81"/>
      <c r="BZ122" s="81"/>
      <c r="CA122" s="81"/>
      <c r="CB122" s="81"/>
      <c r="CC122" s="81"/>
      <c r="CD122" s="81"/>
      <c r="CE122" s="81"/>
      <c r="CF122" s="81"/>
      <c r="CG122" s="81"/>
      <c r="CH122" s="82"/>
      <c r="CI122" s="83"/>
    </row>
    <row r="123" spans="2:87" ht="15" customHeight="1">
      <c r="B123" s="276"/>
      <c r="C123" s="277"/>
      <c r="D123" s="7"/>
      <c r="E123" s="25"/>
      <c r="F123" s="24"/>
      <c r="G123" s="22"/>
      <c r="H123" s="22"/>
      <c r="I123" s="23"/>
      <c r="J123" s="8"/>
      <c r="K123" s="25"/>
      <c r="L123" s="3"/>
      <c r="M123" s="24"/>
      <c r="N123" s="22"/>
      <c r="O123" s="22"/>
      <c r="P123" s="23"/>
      <c r="Q123" s="7"/>
      <c r="R123" s="245"/>
      <c r="S123" s="85"/>
      <c r="T123" s="196"/>
      <c r="U123" s="191"/>
      <c r="V123" s="85"/>
      <c r="W123" s="103"/>
      <c r="X123" s="85"/>
      <c r="Y123" s="85"/>
      <c r="Z123" s="352"/>
      <c r="AA123" s="353"/>
      <c r="AB123" s="104"/>
      <c r="AC123" s="106"/>
      <c r="AH123" s="82"/>
      <c r="AI123" s="82"/>
      <c r="AJ123" s="82"/>
      <c r="AK123" s="82"/>
      <c r="AL123" s="82"/>
      <c r="AM123" s="83"/>
      <c r="AN123" s="83"/>
      <c r="AO123" s="83"/>
      <c r="AP123" s="83"/>
      <c r="AQ123" s="84"/>
      <c r="AR123" s="84"/>
      <c r="AS123" s="83"/>
      <c r="AT123" s="83"/>
      <c r="AU123" s="84"/>
      <c r="AV123" s="180"/>
      <c r="AW123" s="1"/>
      <c r="AY123" s="82"/>
      <c r="AZ123" s="82"/>
      <c r="BA123" s="82"/>
      <c r="BB123" s="82"/>
      <c r="BC123" s="82"/>
      <c r="BE123" s="85"/>
      <c r="BF123" s="85"/>
      <c r="BH123" s="81"/>
      <c r="BI123" s="81"/>
      <c r="BJ123" s="81"/>
      <c r="BK123" s="81"/>
      <c r="BM123" s="195"/>
      <c r="BN123" s="195"/>
      <c r="BP123" s="81"/>
      <c r="BQ123" s="81"/>
      <c r="BR123" s="81"/>
      <c r="BS123" s="81"/>
      <c r="BT123" s="81"/>
      <c r="BU123" s="81"/>
      <c r="BV123" s="81"/>
      <c r="BW123" s="81"/>
      <c r="BX123" s="81"/>
      <c r="BY123" s="81"/>
      <c r="BZ123" s="81"/>
      <c r="CA123" s="81"/>
      <c r="CB123" s="81"/>
      <c r="CC123" s="81"/>
      <c r="CD123" s="81"/>
      <c r="CE123" s="81"/>
      <c r="CF123" s="81"/>
      <c r="CG123" s="81"/>
      <c r="CH123" s="82"/>
      <c r="CI123" s="83"/>
    </row>
    <row r="124" spans="2:87" ht="15" customHeight="1">
      <c r="B124" s="276"/>
      <c r="C124" s="277"/>
      <c r="D124" s="7"/>
      <c r="E124" s="25"/>
      <c r="F124" s="24"/>
      <c r="G124" s="22"/>
      <c r="H124" s="22"/>
      <c r="I124" s="23"/>
      <c r="J124" s="8"/>
      <c r="K124" s="25"/>
      <c r="L124" s="3"/>
      <c r="M124" s="24"/>
      <c r="N124" s="22"/>
      <c r="O124" s="22"/>
      <c r="P124" s="23"/>
      <c r="Q124" s="7"/>
      <c r="R124" s="245"/>
      <c r="S124" s="85"/>
      <c r="T124" s="196"/>
      <c r="U124" s="191"/>
      <c r="V124" s="85"/>
      <c r="W124" s="103"/>
      <c r="X124" s="85"/>
      <c r="Y124" s="85"/>
      <c r="Z124" s="352"/>
      <c r="AA124" s="353"/>
      <c r="AB124" s="104"/>
      <c r="AC124" s="106"/>
      <c r="AH124" s="82"/>
      <c r="AI124" s="82"/>
      <c r="AJ124" s="82"/>
      <c r="AK124" s="82"/>
      <c r="AL124" s="82"/>
      <c r="AM124" s="83"/>
      <c r="AN124" s="83"/>
      <c r="AO124" s="83"/>
      <c r="AP124" s="83"/>
      <c r="AQ124" s="84"/>
      <c r="AR124" s="84"/>
      <c r="AS124" s="83"/>
      <c r="AT124" s="83"/>
      <c r="AU124" s="84"/>
      <c r="AV124" s="180"/>
      <c r="AW124" s="1"/>
      <c r="AY124" s="82"/>
      <c r="AZ124" s="82"/>
      <c r="BA124" s="82"/>
      <c r="BB124" s="82"/>
      <c r="BC124" s="82"/>
      <c r="BE124" s="85"/>
      <c r="BF124" s="85"/>
      <c r="BH124" s="81"/>
      <c r="BI124" s="81"/>
      <c r="BJ124" s="81"/>
      <c r="BK124" s="81"/>
      <c r="BM124" s="195"/>
      <c r="BN124" s="195"/>
      <c r="BP124" s="81"/>
      <c r="BQ124" s="81"/>
      <c r="BR124" s="81"/>
      <c r="BS124" s="81"/>
      <c r="BT124" s="81"/>
      <c r="BU124" s="81"/>
      <c r="BV124" s="81"/>
      <c r="BW124" s="81"/>
      <c r="BX124" s="81"/>
      <c r="BY124" s="81"/>
      <c r="BZ124" s="81"/>
      <c r="CA124" s="81"/>
      <c r="CB124" s="81"/>
      <c r="CC124" s="81"/>
      <c r="CD124" s="81"/>
      <c r="CE124" s="81"/>
      <c r="CF124" s="81"/>
      <c r="CG124" s="81"/>
      <c r="CH124" s="82"/>
      <c r="CI124" s="83"/>
    </row>
    <row r="125" spans="2:87" ht="15" customHeight="1">
      <c r="B125" s="346"/>
      <c r="C125" s="277"/>
      <c r="D125" s="7"/>
      <c r="E125" s="25"/>
      <c r="F125" s="24"/>
      <c r="G125" s="22"/>
      <c r="H125" s="22"/>
      <c r="I125" s="23"/>
      <c r="J125" s="8"/>
      <c r="K125" s="25"/>
      <c r="L125" s="3"/>
      <c r="M125" s="24"/>
      <c r="N125" s="22"/>
      <c r="O125" s="22"/>
      <c r="P125" s="23"/>
      <c r="Q125" s="7"/>
      <c r="R125" s="245"/>
      <c r="S125" s="85"/>
      <c r="T125" s="196"/>
      <c r="U125" s="191"/>
      <c r="V125" s="85"/>
      <c r="W125" s="103"/>
      <c r="X125" s="85"/>
      <c r="Y125" s="85"/>
      <c r="Z125" s="352"/>
      <c r="AA125" s="353"/>
      <c r="AB125" s="104"/>
      <c r="AC125" s="106"/>
      <c r="AH125" s="82"/>
      <c r="AI125" s="82"/>
      <c r="AJ125" s="82"/>
      <c r="AK125" s="82"/>
      <c r="AL125" s="82"/>
      <c r="AM125" s="83"/>
      <c r="AN125" s="83"/>
      <c r="AO125" s="83"/>
      <c r="AP125" s="83"/>
      <c r="AQ125" s="84"/>
      <c r="AR125" s="84"/>
      <c r="AS125" s="83"/>
      <c r="AT125" s="83"/>
      <c r="AU125" s="84"/>
      <c r="AV125" s="180"/>
      <c r="AW125" s="1"/>
      <c r="AY125" s="82"/>
      <c r="AZ125" s="82"/>
      <c r="BA125" s="82"/>
      <c r="BB125" s="82"/>
      <c r="BC125" s="82"/>
      <c r="BE125" s="85"/>
      <c r="BF125" s="85"/>
      <c r="BH125" s="81"/>
      <c r="BI125" s="81"/>
      <c r="BJ125" s="81"/>
      <c r="BK125" s="81"/>
      <c r="BM125" s="195"/>
      <c r="BN125" s="195"/>
      <c r="BP125" s="81"/>
      <c r="BQ125" s="81"/>
      <c r="BR125" s="81"/>
      <c r="BS125" s="81"/>
      <c r="BT125" s="81"/>
      <c r="BU125" s="81"/>
      <c r="BV125" s="81"/>
      <c r="BW125" s="81"/>
      <c r="BX125" s="81"/>
      <c r="BY125" s="81"/>
      <c r="BZ125" s="81"/>
      <c r="CA125" s="81"/>
      <c r="CB125" s="81"/>
      <c r="CC125" s="81"/>
      <c r="CD125" s="81"/>
      <c r="CE125" s="81"/>
      <c r="CF125" s="81"/>
      <c r="CG125" s="81"/>
      <c r="CH125" s="82"/>
      <c r="CI125" s="83"/>
    </row>
    <row r="126" spans="2:87" ht="15" customHeight="1">
      <c r="B126" s="276"/>
      <c r="C126" s="277"/>
      <c r="D126" s="7"/>
      <c r="E126" s="25"/>
      <c r="F126" s="24"/>
      <c r="G126" s="22"/>
      <c r="H126" s="22"/>
      <c r="I126" s="23"/>
      <c r="J126" s="8"/>
      <c r="K126" s="25"/>
      <c r="L126" s="3"/>
      <c r="M126" s="24"/>
      <c r="N126" s="22"/>
      <c r="O126" s="22"/>
      <c r="P126" s="23"/>
      <c r="Q126" s="7"/>
      <c r="R126" s="245"/>
      <c r="S126" s="85"/>
      <c r="T126" s="196"/>
      <c r="U126" s="191"/>
      <c r="V126" s="85"/>
      <c r="W126" s="103"/>
      <c r="X126" s="85"/>
      <c r="Y126" s="85"/>
      <c r="Z126" s="352"/>
      <c r="AA126" s="353"/>
      <c r="AB126" s="104"/>
      <c r="AC126" s="106"/>
      <c r="AH126" s="82"/>
      <c r="AI126" s="82"/>
      <c r="AJ126" s="82"/>
      <c r="AK126" s="82"/>
      <c r="AL126" s="82"/>
      <c r="AM126" s="83"/>
      <c r="AN126" s="83"/>
      <c r="AO126" s="83"/>
      <c r="AP126" s="83"/>
      <c r="AQ126" s="84"/>
      <c r="AR126" s="84"/>
      <c r="AS126" s="83"/>
      <c r="AT126" s="83"/>
      <c r="AU126" s="84"/>
      <c r="AV126" s="180"/>
      <c r="AW126" s="1"/>
      <c r="AY126" s="82"/>
      <c r="AZ126" s="82"/>
      <c r="BA126" s="82"/>
      <c r="BB126" s="82"/>
      <c r="BC126" s="82"/>
      <c r="BE126" s="85"/>
      <c r="BF126" s="85"/>
      <c r="BH126" s="81"/>
      <c r="BI126" s="81"/>
      <c r="BJ126" s="81"/>
      <c r="BK126" s="81"/>
      <c r="BM126" s="195"/>
      <c r="BN126" s="195"/>
      <c r="BP126" s="81"/>
      <c r="BQ126" s="81"/>
      <c r="BR126" s="81"/>
      <c r="BS126" s="81"/>
      <c r="BT126" s="81"/>
      <c r="BU126" s="81"/>
      <c r="BV126" s="81"/>
      <c r="BW126" s="81"/>
      <c r="BX126" s="81"/>
      <c r="BY126" s="81"/>
      <c r="BZ126" s="81"/>
      <c r="CA126" s="81"/>
      <c r="CB126" s="81"/>
      <c r="CC126" s="81"/>
      <c r="CD126" s="81"/>
      <c r="CE126" s="81"/>
      <c r="CF126" s="81"/>
      <c r="CG126" s="81"/>
      <c r="CH126" s="82"/>
      <c r="CI126" s="83"/>
    </row>
    <row r="127" spans="2:87" ht="15" customHeight="1">
      <c r="B127" s="276"/>
      <c r="C127" s="277"/>
      <c r="D127" s="7"/>
      <c r="E127" s="25"/>
      <c r="F127" s="24"/>
      <c r="G127" s="22"/>
      <c r="H127" s="22"/>
      <c r="I127" s="23"/>
      <c r="J127" s="8"/>
      <c r="K127" s="25"/>
      <c r="L127" s="3"/>
      <c r="M127" s="24"/>
      <c r="N127" s="22"/>
      <c r="O127" s="22"/>
      <c r="P127" s="23"/>
      <c r="Q127" s="7"/>
      <c r="R127" s="245"/>
      <c r="S127" s="85"/>
      <c r="T127" s="196"/>
      <c r="U127" s="191"/>
      <c r="V127" s="85"/>
      <c r="W127" s="103"/>
      <c r="X127" s="85"/>
      <c r="Y127" s="85"/>
      <c r="Z127" s="352"/>
      <c r="AA127" s="353"/>
      <c r="AB127" s="104"/>
      <c r="AC127" s="106"/>
      <c r="AH127" s="82"/>
      <c r="AI127" s="82"/>
      <c r="AJ127" s="82"/>
      <c r="AK127" s="82"/>
      <c r="AL127" s="82"/>
      <c r="AM127" s="83"/>
      <c r="AN127" s="83"/>
      <c r="AO127" s="83"/>
      <c r="AP127" s="83"/>
      <c r="AQ127" s="84"/>
      <c r="AR127" s="84"/>
      <c r="AS127" s="83"/>
      <c r="AT127" s="83"/>
      <c r="AU127" s="84"/>
      <c r="AV127" s="180"/>
      <c r="AW127" s="1"/>
      <c r="AY127" s="82"/>
      <c r="AZ127" s="82"/>
      <c r="BA127" s="82"/>
      <c r="BB127" s="82"/>
      <c r="BC127" s="82"/>
      <c r="BE127" s="85"/>
      <c r="BF127" s="85"/>
      <c r="BH127" s="81"/>
      <c r="BI127" s="81"/>
      <c r="BJ127" s="81"/>
      <c r="BK127" s="81"/>
      <c r="BM127" s="195"/>
      <c r="BN127" s="195"/>
      <c r="BP127" s="81"/>
      <c r="BQ127" s="81"/>
      <c r="BR127" s="81"/>
      <c r="BS127" s="81"/>
      <c r="BT127" s="81"/>
      <c r="BU127" s="81"/>
      <c r="BV127" s="81"/>
      <c r="BW127" s="81"/>
      <c r="BX127" s="81"/>
      <c r="BY127" s="81"/>
      <c r="BZ127" s="81"/>
      <c r="CA127" s="81"/>
      <c r="CB127" s="81"/>
      <c r="CC127" s="81"/>
      <c r="CD127" s="81"/>
      <c r="CE127" s="81"/>
      <c r="CF127" s="81"/>
      <c r="CG127" s="81"/>
      <c r="CH127" s="82"/>
      <c r="CI127" s="83"/>
    </row>
    <row r="128" spans="2:87" ht="15" customHeight="1">
      <c r="B128" s="276"/>
      <c r="C128" s="277"/>
      <c r="D128" s="7"/>
      <c r="E128" s="25"/>
      <c r="F128" s="24"/>
      <c r="G128" s="22"/>
      <c r="H128" s="22"/>
      <c r="I128" s="23"/>
      <c r="J128" s="8"/>
      <c r="K128" s="25"/>
      <c r="L128" s="3"/>
      <c r="M128" s="24"/>
      <c r="N128" s="22"/>
      <c r="O128" s="22"/>
      <c r="P128" s="23"/>
      <c r="Q128" s="7"/>
      <c r="R128" s="245"/>
      <c r="S128" s="85"/>
      <c r="T128" s="196"/>
      <c r="U128" s="191"/>
      <c r="V128" s="85"/>
      <c r="W128" s="103"/>
      <c r="X128" s="85"/>
      <c r="Y128" s="85"/>
      <c r="Z128" s="352"/>
      <c r="AA128" s="353"/>
      <c r="AB128" s="104"/>
      <c r="AC128" s="106"/>
      <c r="AH128" s="82"/>
      <c r="AI128" s="82"/>
      <c r="AJ128" s="82"/>
      <c r="AK128" s="82"/>
      <c r="AL128" s="82"/>
      <c r="AM128" s="83"/>
      <c r="AN128" s="83"/>
      <c r="AO128" s="83"/>
      <c r="AP128" s="83"/>
      <c r="AQ128" s="84"/>
      <c r="AR128" s="84"/>
      <c r="AS128" s="83"/>
      <c r="AT128" s="83"/>
      <c r="AU128" s="84"/>
      <c r="AV128" s="180"/>
      <c r="AW128" s="1"/>
      <c r="AY128" s="82"/>
      <c r="AZ128" s="82"/>
      <c r="BA128" s="82"/>
      <c r="BB128" s="82"/>
      <c r="BC128" s="82"/>
      <c r="BE128" s="85"/>
      <c r="BF128" s="85"/>
      <c r="BH128" s="81"/>
      <c r="BI128" s="81"/>
      <c r="BJ128" s="81"/>
      <c r="BK128" s="81"/>
      <c r="BM128" s="195"/>
      <c r="BN128" s="195"/>
      <c r="BP128" s="81"/>
      <c r="BQ128" s="81"/>
      <c r="BR128" s="81"/>
      <c r="BS128" s="81"/>
      <c r="BT128" s="81"/>
      <c r="BU128" s="81"/>
      <c r="BV128" s="81"/>
      <c r="BW128" s="81"/>
      <c r="BX128" s="81"/>
      <c r="BY128" s="81"/>
      <c r="BZ128" s="81"/>
      <c r="CA128" s="81"/>
      <c r="CB128" s="81"/>
      <c r="CC128" s="81"/>
      <c r="CD128" s="81"/>
      <c r="CE128" s="81"/>
      <c r="CF128" s="81"/>
      <c r="CG128" s="81"/>
      <c r="CH128" s="82"/>
      <c r="CI128" s="83"/>
    </row>
    <row r="129" spans="2:87" ht="15" customHeight="1">
      <c r="B129" s="276"/>
      <c r="C129" s="277"/>
      <c r="D129" s="7"/>
      <c r="E129" s="25"/>
      <c r="F129" s="24"/>
      <c r="G129" s="22"/>
      <c r="H129" s="22"/>
      <c r="I129" s="23"/>
      <c r="J129" s="8"/>
      <c r="K129" s="25"/>
      <c r="L129" s="3"/>
      <c r="M129" s="24"/>
      <c r="N129" s="22"/>
      <c r="O129" s="22"/>
      <c r="P129" s="23"/>
      <c r="Q129" s="7"/>
      <c r="R129" s="245"/>
      <c r="S129" s="85"/>
      <c r="T129" s="196"/>
      <c r="U129" s="191"/>
      <c r="V129" s="85"/>
      <c r="W129" s="103"/>
      <c r="X129" s="85"/>
      <c r="Y129" s="85"/>
      <c r="Z129" s="352"/>
      <c r="AA129" s="353"/>
      <c r="AB129" s="104"/>
      <c r="AC129" s="106"/>
      <c r="AH129" s="82"/>
      <c r="AI129" s="82"/>
      <c r="AJ129" s="82"/>
      <c r="AK129" s="82"/>
      <c r="AL129" s="82"/>
      <c r="AM129" s="83"/>
      <c r="AN129" s="83"/>
      <c r="AO129" s="83"/>
      <c r="AP129" s="83"/>
      <c r="AQ129" s="84"/>
      <c r="AR129" s="84"/>
      <c r="AS129" s="83"/>
      <c r="AT129" s="83"/>
      <c r="AU129" s="84"/>
      <c r="AV129" s="180"/>
      <c r="AW129" s="1"/>
      <c r="AY129" s="82"/>
      <c r="AZ129" s="82"/>
      <c r="BA129" s="82"/>
      <c r="BB129" s="82"/>
      <c r="BC129" s="82"/>
      <c r="BE129" s="85"/>
      <c r="BF129" s="85"/>
      <c r="BH129" s="81"/>
      <c r="BI129" s="81"/>
      <c r="BJ129" s="81"/>
      <c r="BK129" s="81"/>
      <c r="BM129" s="195"/>
      <c r="BN129" s="195"/>
      <c r="BP129" s="81"/>
      <c r="BQ129" s="81"/>
      <c r="BR129" s="81"/>
      <c r="BS129" s="81"/>
      <c r="BT129" s="81"/>
      <c r="BU129" s="81"/>
      <c r="BV129" s="81"/>
      <c r="BW129" s="81"/>
      <c r="BX129" s="81"/>
      <c r="BY129" s="81"/>
      <c r="BZ129" s="81"/>
      <c r="CA129" s="81"/>
      <c r="CB129" s="81"/>
      <c r="CC129" s="81"/>
      <c r="CD129" s="81"/>
      <c r="CE129" s="81"/>
      <c r="CF129" s="81"/>
      <c r="CG129" s="81"/>
      <c r="CH129" s="82"/>
      <c r="CI129" s="83"/>
    </row>
    <row r="130" spans="2:87" ht="15" customHeight="1">
      <c r="B130" s="276"/>
      <c r="C130" s="277"/>
      <c r="D130" s="7"/>
      <c r="E130" s="25"/>
      <c r="F130" s="24"/>
      <c r="G130" s="22"/>
      <c r="H130" s="22"/>
      <c r="I130" s="23"/>
      <c r="J130" s="8"/>
      <c r="K130" s="25"/>
      <c r="L130" s="3"/>
      <c r="M130" s="24"/>
      <c r="N130" s="22"/>
      <c r="O130" s="22"/>
      <c r="P130" s="23"/>
      <c r="Q130" s="7"/>
      <c r="R130" s="245"/>
      <c r="S130" s="85"/>
      <c r="T130" s="196"/>
      <c r="U130" s="191"/>
      <c r="V130" s="85"/>
      <c r="W130" s="103"/>
      <c r="X130" s="85"/>
      <c r="Y130" s="85"/>
      <c r="Z130" s="352"/>
      <c r="AA130" s="353"/>
      <c r="AB130" s="104"/>
      <c r="AC130" s="106"/>
      <c r="AH130" s="82"/>
      <c r="AI130" s="82"/>
      <c r="AJ130" s="82"/>
      <c r="AK130" s="82"/>
      <c r="AL130" s="82"/>
      <c r="AM130" s="83"/>
      <c r="AN130" s="83"/>
      <c r="AO130" s="83"/>
      <c r="AP130" s="83"/>
      <c r="AQ130" s="84"/>
      <c r="AR130" s="84"/>
      <c r="AS130" s="83"/>
      <c r="AT130" s="83"/>
      <c r="AU130" s="84"/>
      <c r="AV130" s="180"/>
      <c r="AW130" s="1"/>
      <c r="AY130" s="82"/>
      <c r="AZ130" s="82"/>
      <c r="BA130" s="82"/>
      <c r="BB130" s="82"/>
      <c r="BC130" s="82"/>
      <c r="BE130" s="85"/>
      <c r="BF130" s="85"/>
      <c r="BH130" s="81"/>
      <c r="BI130" s="81"/>
      <c r="BJ130" s="81"/>
      <c r="BK130" s="81"/>
      <c r="BM130" s="195"/>
      <c r="BN130" s="195"/>
      <c r="BP130" s="81"/>
      <c r="BQ130" s="81"/>
      <c r="BR130" s="81"/>
      <c r="BS130" s="81"/>
      <c r="BT130" s="81"/>
      <c r="BU130" s="81"/>
      <c r="BV130" s="81"/>
      <c r="BW130" s="81"/>
      <c r="BX130" s="81"/>
      <c r="BY130" s="81"/>
      <c r="BZ130" s="81"/>
      <c r="CA130" s="81"/>
      <c r="CB130" s="81"/>
      <c r="CC130" s="81"/>
      <c r="CD130" s="81"/>
      <c r="CE130" s="81"/>
      <c r="CF130" s="81"/>
      <c r="CG130" s="81"/>
      <c r="CH130" s="82"/>
      <c r="CI130" s="83"/>
    </row>
    <row r="131" spans="2:87" ht="15" customHeight="1">
      <c r="B131" s="276"/>
      <c r="C131" s="277"/>
      <c r="D131" s="7"/>
      <c r="E131" s="25"/>
      <c r="F131" s="24"/>
      <c r="G131" s="22"/>
      <c r="H131" s="22"/>
      <c r="I131" s="23"/>
      <c r="J131" s="8"/>
      <c r="K131" s="25"/>
      <c r="L131" s="3"/>
      <c r="M131" s="24"/>
      <c r="N131" s="22"/>
      <c r="O131" s="22"/>
      <c r="P131" s="23"/>
      <c r="Q131" s="7"/>
      <c r="R131" s="245"/>
      <c r="S131" s="85"/>
      <c r="T131" s="196"/>
      <c r="U131" s="191"/>
      <c r="V131" s="85"/>
      <c r="W131" s="103"/>
      <c r="X131" s="85"/>
      <c r="Y131" s="85"/>
      <c r="Z131" s="352"/>
      <c r="AA131" s="353"/>
      <c r="AB131" s="104"/>
      <c r="AC131" s="106"/>
      <c r="AH131" s="82"/>
      <c r="AI131" s="82"/>
      <c r="AJ131" s="82"/>
      <c r="AK131" s="82"/>
      <c r="AL131" s="82"/>
      <c r="AM131" s="83"/>
      <c r="AN131" s="83"/>
      <c r="AO131" s="83"/>
      <c r="AP131" s="83"/>
      <c r="AQ131" s="84"/>
      <c r="AR131" s="84"/>
      <c r="AS131" s="83"/>
      <c r="AT131" s="83"/>
      <c r="AU131" s="84"/>
      <c r="AV131" s="180"/>
      <c r="AW131" s="1"/>
      <c r="AY131" s="82"/>
      <c r="AZ131" s="82"/>
      <c r="BA131" s="82"/>
      <c r="BB131" s="82"/>
      <c r="BC131" s="82"/>
      <c r="BE131" s="85"/>
      <c r="BF131" s="85"/>
      <c r="BH131" s="81"/>
      <c r="BI131" s="81"/>
      <c r="BJ131" s="81"/>
      <c r="BK131" s="81"/>
      <c r="BM131" s="195"/>
      <c r="BN131" s="195"/>
      <c r="BP131" s="81"/>
      <c r="BQ131" s="81"/>
      <c r="BR131" s="81"/>
      <c r="BS131" s="81"/>
      <c r="BT131" s="81"/>
      <c r="BU131" s="81"/>
      <c r="BV131" s="81"/>
      <c r="BW131" s="81"/>
      <c r="BX131" s="81"/>
      <c r="BY131" s="81"/>
      <c r="BZ131" s="81"/>
      <c r="CA131" s="81"/>
      <c r="CB131" s="81"/>
      <c r="CC131" s="81"/>
      <c r="CD131" s="81"/>
      <c r="CE131" s="81"/>
      <c r="CF131" s="81"/>
      <c r="CG131" s="81"/>
      <c r="CH131" s="82"/>
      <c r="CI131" s="83"/>
    </row>
    <row r="132" spans="2:87" ht="15" customHeight="1">
      <c r="B132" s="276"/>
      <c r="C132" s="277"/>
      <c r="D132" s="7"/>
      <c r="E132" s="25"/>
      <c r="F132" s="24"/>
      <c r="G132" s="22"/>
      <c r="H132" s="22"/>
      <c r="I132" s="23"/>
      <c r="J132" s="8"/>
      <c r="K132" s="25"/>
      <c r="L132" s="3"/>
      <c r="M132" s="24"/>
      <c r="N132" s="22"/>
      <c r="O132" s="22"/>
      <c r="P132" s="23"/>
      <c r="Q132" s="7"/>
      <c r="R132" s="245"/>
      <c r="S132" s="85"/>
      <c r="T132" s="196"/>
      <c r="U132" s="191"/>
      <c r="V132" s="85"/>
      <c r="W132" s="103"/>
      <c r="X132" s="85"/>
      <c r="Y132" s="85"/>
      <c r="Z132" s="352"/>
      <c r="AA132" s="353"/>
      <c r="AB132" s="104"/>
      <c r="AC132" s="106"/>
      <c r="AH132" s="82"/>
      <c r="AI132" s="82"/>
      <c r="AJ132" s="82"/>
      <c r="AK132" s="82"/>
      <c r="AL132" s="82"/>
      <c r="AM132" s="83"/>
      <c r="AN132" s="83"/>
      <c r="AO132" s="83"/>
      <c r="AP132" s="83"/>
      <c r="AQ132" s="84"/>
      <c r="AR132" s="84"/>
      <c r="AS132" s="83"/>
      <c r="AT132" s="83"/>
      <c r="AU132" s="84"/>
      <c r="AV132" s="180"/>
      <c r="AW132" s="1"/>
      <c r="AY132" s="82"/>
      <c r="AZ132" s="82"/>
      <c r="BA132" s="82"/>
      <c r="BB132" s="82"/>
      <c r="BC132" s="82"/>
      <c r="BE132" s="85"/>
      <c r="BF132" s="85"/>
      <c r="BH132" s="81"/>
      <c r="BI132" s="81"/>
      <c r="BJ132" s="81"/>
      <c r="BK132" s="81"/>
      <c r="BM132" s="195"/>
      <c r="BN132" s="195"/>
      <c r="BP132" s="81"/>
      <c r="BQ132" s="81"/>
      <c r="BR132" s="81"/>
      <c r="BS132" s="81"/>
      <c r="BT132" s="81"/>
      <c r="BU132" s="81"/>
      <c r="BV132" s="81"/>
      <c r="BW132" s="81"/>
      <c r="BX132" s="81"/>
      <c r="BY132" s="81"/>
      <c r="BZ132" s="81"/>
      <c r="CA132" s="81"/>
      <c r="CB132" s="81"/>
      <c r="CC132" s="81"/>
      <c r="CD132" s="81"/>
      <c r="CE132" s="81"/>
      <c r="CF132" s="81"/>
      <c r="CG132" s="81"/>
      <c r="CH132" s="82"/>
      <c r="CI132" s="83"/>
    </row>
    <row r="133" spans="2:87" ht="15" customHeight="1">
      <c r="B133" s="276"/>
      <c r="C133" s="277"/>
      <c r="D133" s="7"/>
      <c r="E133" s="25"/>
      <c r="F133" s="24"/>
      <c r="G133" s="22"/>
      <c r="H133" s="22"/>
      <c r="I133" s="23"/>
      <c r="J133" s="8"/>
      <c r="K133" s="25"/>
      <c r="L133" s="3"/>
      <c r="M133" s="24"/>
      <c r="N133" s="22"/>
      <c r="O133" s="22"/>
      <c r="P133" s="23"/>
      <c r="Q133" s="7"/>
      <c r="R133" s="245"/>
      <c r="S133" s="85"/>
      <c r="T133" s="196"/>
      <c r="U133" s="191"/>
      <c r="V133" s="85"/>
      <c r="W133" s="103"/>
      <c r="X133" s="85"/>
      <c r="Y133" s="85"/>
      <c r="Z133" s="352"/>
      <c r="AA133" s="353"/>
      <c r="AB133" s="104"/>
      <c r="AC133" s="106"/>
      <c r="AH133" s="82"/>
      <c r="AI133" s="82"/>
      <c r="AJ133" s="82"/>
      <c r="AK133" s="82"/>
      <c r="AL133" s="82"/>
      <c r="AM133" s="83"/>
      <c r="AN133" s="83"/>
      <c r="AO133" s="83"/>
      <c r="AP133" s="83"/>
      <c r="AQ133" s="84"/>
      <c r="AR133" s="84"/>
      <c r="AS133" s="83"/>
      <c r="AT133" s="83"/>
      <c r="AU133" s="84"/>
      <c r="AV133" s="180"/>
      <c r="AW133" s="1"/>
      <c r="AY133" s="82"/>
      <c r="AZ133" s="82"/>
      <c r="BA133" s="82"/>
      <c r="BB133" s="82"/>
      <c r="BC133" s="82"/>
      <c r="BE133" s="85"/>
      <c r="BF133" s="85"/>
      <c r="BH133" s="81"/>
      <c r="BI133" s="81"/>
      <c r="BJ133" s="81"/>
      <c r="BK133" s="81"/>
      <c r="BM133" s="195"/>
      <c r="BN133" s="195"/>
      <c r="BP133" s="81"/>
      <c r="BQ133" s="81"/>
      <c r="BR133" s="81"/>
      <c r="BS133" s="81"/>
      <c r="BT133" s="81"/>
      <c r="BU133" s="81"/>
      <c r="BV133" s="81"/>
      <c r="BW133" s="81"/>
      <c r="BX133" s="81"/>
      <c r="BY133" s="81"/>
      <c r="BZ133" s="81"/>
      <c r="CA133" s="81"/>
      <c r="CB133" s="81"/>
      <c r="CC133" s="81"/>
      <c r="CD133" s="81"/>
      <c r="CE133" s="81"/>
      <c r="CF133" s="81"/>
      <c r="CG133" s="81"/>
      <c r="CH133" s="82"/>
      <c r="CI133" s="83"/>
    </row>
    <row r="134" spans="2:87" ht="15" customHeight="1">
      <c r="B134" s="276"/>
      <c r="C134" s="277"/>
      <c r="D134" s="7"/>
      <c r="E134" s="25"/>
      <c r="F134" s="24"/>
      <c r="G134" s="22"/>
      <c r="H134" s="22"/>
      <c r="I134" s="23"/>
      <c r="J134" s="8"/>
      <c r="K134" s="25"/>
      <c r="L134" s="3"/>
      <c r="M134" s="24"/>
      <c r="N134" s="22"/>
      <c r="O134" s="22"/>
      <c r="P134" s="23"/>
      <c r="Q134" s="7"/>
      <c r="R134" s="245"/>
      <c r="S134" s="85"/>
      <c r="T134" s="196"/>
      <c r="U134" s="191"/>
      <c r="V134" s="85"/>
      <c r="W134" s="103"/>
      <c r="X134" s="85"/>
      <c r="Y134" s="85"/>
      <c r="Z134" s="352"/>
      <c r="AA134" s="353"/>
      <c r="AB134" s="104"/>
      <c r="AC134" s="106"/>
      <c r="AH134" s="82"/>
      <c r="AI134" s="82"/>
      <c r="AJ134" s="82"/>
      <c r="AK134" s="82"/>
      <c r="AL134" s="82"/>
      <c r="AM134" s="83"/>
      <c r="AN134" s="83"/>
      <c r="AO134" s="83"/>
      <c r="AP134" s="83"/>
      <c r="AQ134" s="84"/>
      <c r="AR134" s="84"/>
      <c r="AS134" s="83"/>
      <c r="AT134" s="83"/>
      <c r="AU134" s="84"/>
      <c r="AV134" s="180"/>
      <c r="AW134" s="1"/>
      <c r="AY134" s="82"/>
      <c r="AZ134" s="82"/>
      <c r="BA134" s="82"/>
      <c r="BB134" s="82"/>
      <c r="BC134" s="82"/>
      <c r="BE134" s="85"/>
      <c r="BF134" s="85"/>
      <c r="BH134" s="81"/>
      <c r="BI134" s="81"/>
      <c r="BJ134" s="81"/>
      <c r="BK134" s="81"/>
      <c r="BM134" s="195"/>
      <c r="BN134" s="195"/>
      <c r="BP134" s="81"/>
      <c r="BQ134" s="81"/>
      <c r="BR134" s="81"/>
      <c r="BS134" s="81"/>
      <c r="BT134" s="81"/>
      <c r="BU134" s="81"/>
      <c r="BV134" s="81"/>
      <c r="BW134" s="81"/>
      <c r="BX134" s="81"/>
      <c r="BY134" s="81"/>
      <c r="BZ134" s="81"/>
      <c r="CA134" s="81"/>
      <c r="CB134" s="81"/>
      <c r="CC134" s="81"/>
      <c r="CD134" s="81"/>
      <c r="CE134" s="81"/>
      <c r="CF134" s="81"/>
      <c r="CG134" s="81"/>
      <c r="CH134" s="82"/>
      <c r="CI134" s="83"/>
    </row>
    <row r="135" spans="2:87" ht="15" customHeight="1">
      <c r="B135" s="276"/>
      <c r="C135" s="277"/>
      <c r="D135" s="7"/>
      <c r="E135" s="25"/>
      <c r="F135" s="24"/>
      <c r="G135" s="22"/>
      <c r="H135" s="22"/>
      <c r="I135" s="23"/>
      <c r="J135" s="8"/>
      <c r="K135" s="25"/>
      <c r="L135" s="3"/>
      <c r="M135" s="24"/>
      <c r="N135" s="22"/>
      <c r="O135" s="22"/>
      <c r="P135" s="23"/>
      <c r="Q135" s="7"/>
      <c r="R135" s="245"/>
      <c r="S135" s="85"/>
      <c r="T135" s="196"/>
      <c r="U135" s="191"/>
      <c r="V135" s="85"/>
      <c r="W135" s="103"/>
      <c r="X135" s="85"/>
      <c r="Y135" s="85"/>
      <c r="Z135" s="352"/>
      <c r="AA135" s="353"/>
      <c r="AB135" s="104"/>
      <c r="AC135" s="106"/>
      <c r="AH135" s="82"/>
      <c r="AI135" s="82"/>
      <c r="AJ135" s="82"/>
      <c r="AK135" s="82"/>
      <c r="AL135" s="82"/>
      <c r="AM135" s="83"/>
      <c r="AN135" s="83"/>
      <c r="AO135" s="83"/>
      <c r="AP135" s="83"/>
      <c r="AQ135" s="84"/>
      <c r="AR135" s="84"/>
      <c r="AS135" s="83"/>
      <c r="AT135" s="83"/>
      <c r="AU135" s="84"/>
      <c r="AV135" s="180"/>
      <c r="AW135" s="1"/>
      <c r="AY135" s="82"/>
      <c r="AZ135" s="82"/>
      <c r="BA135" s="82"/>
      <c r="BB135" s="82"/>
      <c r="BC135" s="82"/>
      <c r="BE135" s="85"/>
      <c r="BF135" s="85"/>
      <c r="BH135" s="81"/>
      <c r="BI135" s="81"/>
      <c r="BJ135" s="81"/>
      <c r="BK135" s="81"/>
      <c r="BM135" s="195"/>
      <c r="BN135" s="195"/>
      <c r="BP135" s="81"/>
      <c r="BQ135" s="81"/>
      <c r="BR135" s="81"/>
      <c r="BS135" s="81"/>
      <c r="BT135" s="81"/>
      <c r="BU135" s="81"/>
      <c r="BV135" s="81"/>
      <c r="BW135" s="81"/>
      <c r="BX135" s="81"/>
      <c r="BY135" s="81"/>
      <c r="BZ135" s="81"/>
      <c r="CA135" s="81"/>
      <c r="CB135" s="81"/>
      <c r="CC135" s="81"/>
      <c r="CD135" s="81"/>
      <c r="CE135" s="81"/>
      <c r="CF135" s="81"/>
      <c r="CG135" s="81"/>
      <c r="CH135" s="82"/>
      <c r="CI135" s="83"/>
    </row>
    <row r="136" spans="2:87" ht="15" customHeight="1">
      <c r="B136" s="276"/>
      <c r="C136" s="277"/>
      <c r="D136" s="7"/>
      <c r="E136" s="25"/>
      <c r="F136" s="24"/>
      <c r="G136" s="22"/>
      <c r="H136" s="22"/>
      <c r="I136" s="23"/>
      <c r="J136" s="8"/>
      <c r="K136" s="25"/>
      <c r="L136" s="3"/>
      <c r="M136" s="24"/>
      <c r="N136" s="22"/>
      <c r="O136" s="22"/>
      <c r="P136" s="23"/>
      <c r="Q136" s="7"/>
      <c r="R136" s="245"/>
      <c r="S136" s="85"/>
      <c r="T136" s="196"/>
      <c r="U136" s="191"/>
      <c r="V136" s="85"/>
      <c r="W136" s="103"/>
      <c r="X136" s="85"/>
      <c r="Y136" s="85"/>
      <c r="Z136" s="352"/>
      <c r="AA136" s="353"/>
      <c r="AB136" s="104"/>
      <c r="AC136" s="106"/>
      <c r="AH136" s="82"/>
      <c r="AI136" s="82"/>
      <c r="AJ136" s="82"/>
      <c r="AK136" s="82"/>
      <c r="AL136" s="82"/>
      <c r="AM136" s="83"/>
      <c r="AN136" s="83"/>
      <c r="AO136" s="83"/>
      <c r="AP136" s="83"/>
      <c r="AQ136" s="84"/>
      <c r="AR136" s="84"/>
      <c r="AS136" s="83"/>
      <c r="AT136" s="83"/>
      <c r="AU136" s="84"/>
      <c r="AV136" s="180"/>
      <c r="AW136" s="1"/>
      <c r="AY136" s="82"/>
      <c r="AZ136" s="82"/>
      <c r="BA136" s="82"/>
      <c r="BB136" s="82"/>
      <c r="BC136" s="82"/>
      <c r="BE136" s="85"/>
      <c r="BF136" s="85"/>
      <c r="BH136" s="81"/>
      <c r="BI136" s="81"/>
      <c r="BJ136" s="81"/>
      <c r="BK136" s="81"/>
      <c r="BM136" s="195"/>
      <c r="BN136" s="195"/>
      <c r="BP136" s="81"/>
      <c r="BQ136" s="81"/>
      <c r="BR136" s="81"/>
      <c r="BS136" s="81"/>
      <c r="BT136" s="81"/>
      <c r="BU136" s="81"/>
      <c r="BV136" s="81"/>
      <c r="BW136" s="81"/>
      <c r="BX136" s="81"/>
      <c r="BY136" s="81"/>
      <c r="BZ136" s="81"/>
      <c r="CA136" s="81"/>
      <c r="CB136" s="81"/>
      <c r="CC136" s="81"/>
      <c r="CD136" s="81"/>
      <c r="CE136" s="81"/>
      <c r="CF136" s="81"/>
      <c r="CG136" s="81"/>
      <c r="CH136" s="82"/>
      <c r="CI136" s="83"/>
    </row>
    <row r="137" spans="2:87" ht="15" customHeight="1">
      <c r="B137" s="276"/>
      <c r="C137" s="277"/>
      <c r="D137" s="7"/>
      <c r="E137" s="25"/>
      <c r="F137" s="24"/>
      <c r="G137" s="22"/>
      <c r="H137" s="22"/>
      <c r="I137" s="23"/>
      <c r="J137" s="8"/>
      <c r="K137" s="25"/>
      <c r="L137" s="3"/>
      <c r="M137" s="24"/>
      <c r="N137" s="22"/>
      <c r="O137" s="22"/>
      <c r="P137" s="23"/>
      <c r="Q137" s="7"/>
      <c r="R137" s="245"/>
      <c r="S137" s="85"/>
      <c r="T137" s="196"/>
      <c r="U137" s="191"/>
      <c r="V137" s="85"/>
      <c r="W137" s="103"/>
      <c r="X137" s="85"/>
      <c r="Y137" s="85"/>
      <c r="Z137" s="352"/>
      <c r="AA137" s="353"/>
      <c r="AB137" s="104"/>
      <c r="AC137" s="106"/>
      <c r="AH137" s="82"/>
      <c r="AI137" s="82"/>
      <c r="AJ137" s="82"/>
      <c r="AK137" s="82"/>
      <c r="AL137" s="82"/>
      <c r="AM137" s="83"/>
      <c r="AN137" s="83"/>
      <c r="AO137" s="83"/>
      <c r="AP137" s="83"/>
      <c r="AQ137" s="84"/>
      <c r="AR137" s="84"/>
      <c r="AS137" s="83"/>
      <c r="AT137" s="83"/>
      <c r="AU137" s="84"/>
      <c r="AV137" s="180"/>
      <c r="AW137" s="1"/>
      <c r="AY137" s="82"/>
      <c r="AZ137" s="82"/>
      <c r="BA137" s="82"/>
      <c r="BB137" s="82"/>
      <c r="BC137" s="82"/>
      <c r="BE137" s="85"/>
      <c r="BF137" s="85"/>
      <c r="BH137" s="81"/>
      <c r="BI137" s="81"/>
      <c r="BJ137" s="81"/>
      <c r="BK137" s="81"/>
      <c r="BM137" s="195"/>
      <c r="BN137" s="195"/>
      <c r="BP137" s="81"/>
      <c r="BQ137" s="81"/>
      <c r="BR137" s="81"/>
      <c r="BS137" s="81"/>
      <c r="BT137" s="81"/>
      <c r="BU137" s="81"/>
      <c r="BV137" s="81"/>
      <c r="BW137" s="81"/>
      <c r="BX137" s="81"/>
      <c r="BY137" s="81"/>
      <c r="BZ137" s="81"/>
      <c r="CA137" s="81"/>
      <c r="CB137" s="81"/>
      <c r="CC137" s="81"/>
      <c r="CD137" s="81"/>
      <c r="CE137" s="81"/>
      <c r="CF137" s="81"/>
      <c r="CG137" s="81"/>
      <c r="CH137" s="82"/>
      <c r="CI137" s="83"/>
    </row>
    <row r="138" spans="2:87" ht="15" customHeight="1">
      <c r="B138" s="276"/>
      <c r="C138" s="277"/>
      <c r="D138" s="7"/>
      <c r="E138" s="25"/>
      <c r="F138" s="24"/>
      <c r="G138" s="22"/>
      <c r="H138" s="22"/>
      <c r="I138" s="23"/>
      <c r="J138" s="8"/>
      <c r="K138" s="25"/>
      <c r="L138" s="3"/>
      <c r="M138" s="24"/>
      <c r="N138" s="22"/>
      <c r="O138" s="22"/>
      <c r="P138" s="23"/>
      <c r="Q138" s="7"/>
      <c r="R138" s="245"/>
      <c r="S138" s="85"/>
      <c r="T138" s="196"/>
      <c r="U138" s="191"/>
      <c r="V138" s="85"/>
      <c r="W138" s="103"/>
      <c r="X138" s="85"/>
      <c r="Y138" s="85"/>
      <c r="Z138" s="352"/>
      <c r="AA138" s="353"/>
      <c r="AB138" s="104"/>
      <c r="AC138" s="106"/>
      <c r="AH138" s="82"/>
      <c r="AI138" s="82"/>
      <c r="AJ138" s="82"/>
      <c r="AK138" s="82"/>
      <c r="AL138" s="82"/>
      <c r="AM138" s="83"/>
      <c r="AN138" s="83"/>
      <c r="AO138" s="83"/>
      <c r="AP138" s="83"/>
      <c r="AQ138" s="84"/>
      <c r="AR138" s="84"/>
      <c r="AS138" s="83"/>
      <c r="AT138" s="83"/>
      <c r="AU138" s="84"/>
      <c r="AV138" s="180"/>
      <c r="AW138" s="1"/>
      <c r="AY138" s="82"/>
      <c r="AZ138" s="82"/>
      <c r="BA138" s="82"/>
      <c r="BB138" s="82"/>
      <c r="BC138" s="82"/>
      <c r="BE138" s="85"/>
      <c r="BF138" s="85"/>
      <c r="BH138" s="81"/>
      <c r="BI138" s="81"/>
      <c r="BJ138" s="81"/>
      <c r="BK138" s="81"/>
      <c r="BM138" s="195"/>
      <c r="BN138" s="195"/>
      <c r="BP138" s="81"/>
      <c r="BQ138" s="81"/>
      <c r="BR138" s="81"/>
      <c r="BS138" s="81"/>
      <c r="BT138" s="81"/>
      <c r="BU138" s="81"/>
      <c r="BV138" s="81"/>
      <c r="BW138" s="81"/>
      <c r="BX138" s="81"/>
      <c r="BY138" s="81"/>
      <c r="BZ138" s="81"/>
      <c r="CA138" s="81"/>
      <c r="CB138" s="81"/>
      <c r="CC138" s="81"/>
      <c r="CD138" s="81"/>
      <c r="CE138" s="81"/>
      <c r="CF138" s="81"/>
      <c r="CG138" s="81"/>
      <c r="CH138" s="82"/>
      <c r="CI138" s="83"/>
    </row>
    <row r="139" spans="2:87" ht="15" customHeight="1">
      <c r="B139" s="276"/>
      <c r="C139" s="277"/>
      <c r="D139" s="7"/>
      <c r="E139" s="25"/>
      <c r="F139" s="24"/>
      <c r="G139" s="22"/>
      <c r="H139" s="22"/>
      <c r="I139" s="23"/>
      <c r="J139" s="8"/>
      <c r="K139" s="25"/>
      <c r="L139" s="3"/>
      <c r="M139" s="24"/>
      <c r="N139" s="22"/>
      <c r="O139" s="22"/>
      <c r="P139" s="23"/>
      <c r="Q139" s="7"/>
      <c r="R139" s="245"/>
      <c r="S139" s="85"/>
      <c r="T139" s="196"/>
      <c r="U139" s="191"/>
      <c r="V139" s="85"/>
      <c r="W139" s="103"/>
      <c r="X139" s="85"/>
      <c r="Y139" s="85"/>
      <c r="Z139" s="352"/>
      <c r="AA139" s="353"/>
      <c r="AB139" s="104"/>
      <c r="AC139" s="106"/>
      <c r="AH139" s="82"/>
      <c r="AI139" s="82"/>
      <c r="AJ139" s="82"/>
      <c r="AK139" s="82"/>
      <c r="AL139" s="82"/>
      <c r="AM139" s="83"/>
      <c r="AN139" s="83"/>
      <c r="AO139" s="83"/>
      <c r="AP139" s="83"/>
      <c r="AQ139" s="84"/>
      <c r="AR139" s="84"/>
      <c r="AS139" s="83"/>
      <c r="AT139" s="83"/>
      <c r="AU139" s="84"/>
      <c r="AV139" s="180"/>
      <c r="AW139" s="1"/>
      <c r="AY139" s="82"/>
      <c r="AZ139" s="82"/>
      <c r="BA139" s="82"/>
      <c r="BB139" s="82"/>
      <c r="BC139" s="82"/>
      <c r="BE139" s="85"/>
      <c r="BF139" s="85"/>
      <c r="BH139" s="81"/>
      <c r="BI139" s="81"/>
      <c r="BJ139" s="81"/>
      <c r="BK139" s="81"/>
      <c r="BM139" s="195"/>
      <c r="BN139" s="195"/>
      <c r="BP139" s="81"/>
      <c r="BQ139" s="81"/>
      <c r="BR139" s="81"/>
      <c r="BS139" s="81"/>
      <c r="BT139" s="81"/>
      <c r="BU139" s="81"/>
      <c r="BV139" s="81"/>
      <c r="BW139" s="81"/>
      <c r="BX139" s="81"/>
      <c r="BY139" s="81"/>
      <c r="BZ139" s="81"/>
      <c r="CA139" s="81"/>
      <c r="CB139" s="81"/>
      <c r="CC139" s="81"/>
      <c r="CD139" s="81"/>
      <c r="CE139" s="81"/>
      <c r="CF139" s="81"/>
      <c r="CG139" s="81"/>
      <c r="CH139" s="82"/>
      <c r="CI139" s="83"/>
    </row>
    <row r="140" spans="2:87" ht="15" customHeight="1">
      <c r="B140" s="276"/>
      <c r="C140" s="277"/>
      <c r="D140" s="7"/>
      <c r="E140" s="25"/>
      <c r="F140" s="24"/>
      <c r="G140" s="22"/>
      <c r="H140" s="22"/>
      <c r="I140" s="23"/>
      <c r="J140" s="8"/>
      <c r="K140" s="25"/>
      <c r="L140" s="3"/>
      <c r="M140" s="24"/>
      <c r="N140" s="22"/>
      <c r="O140" s="22"/>
      <c r="P140" s="23"/>
      <c r="Q140" s="7"/>
      <c r="R140" s="245"/>
      <c r="S140" s="85"/>
      <c r="T140" s="196"/>
      <c r="U140" s="191"/>
      <c r="V140" s="85"/>
      <c r="W140" s="103"/>
      <c r="X140" s="85"/>
      <c r="Y140" s="85"/>
      <c r="Z140" s="352"/>
      <c r="AA140" s="353"/>
      <c r="AB140" s="104"/>
      <c r="AC140" s="106"/>
      <c r="AH140" s="82"/>
      <c r="AI140" s="82"/>
      <c r="AJ140" s="82"/>
      <c r="AK140" s="82"/>
      <c r="AL140" s="82"/>
      <c r="AM140" s="83"/>
      <c r="AN140" s="83"/>
      <c r="AO140" s="83"/>
      <c r="AP140" s="83"/>
      <c r="AQ140" s="84"/>
      <c r="AR140" s="84"/>
      <c r="AS140" s="83"/>
      <c r="AT140" s="83"/>
      <c r="AU140" s="84"/>
      <c r="AV140" s="180"/>
      <c r="AW140" s="1"/>
      <c r="AY140" s="82"/>
      <c r="AZ140" s="82"/>
      <c r="BA140" s="82"/>
      <c r="BB140" s="82"/>
      <c r="BC140" s="82"/>
      <c r="BE140" s="85"/>
      <c r="BF140" s="85"/>
      <c r="BH140" s="81"/>
      <c r="BI140" s="81"/>
      <c r="BJ140" s="81"/>
      <c r="BK140" s="81"/>
      <c r="BM140" s="195"/>
      <c r="BN140" s="195"/>
      <c r="BP140" s="81"/>
      <c r="BQ140" s="81"/>
      <c r="BR140" s="81"/>
      <c r="BS140" s="81"/>
      <c r="BT140" s="81"/>
      <c r="BU140" s="81"/>
      <c r="BV140" s="81"/>
      <c r="BW140" s="81"/>
      <c r="BX140" s="81"/>
      <c r="BY140" s="81"/>
      <c r="BZ140" s="81"/>
      <c r="CA140" s="81"/>
      <c r="CB140" s="81"/>
      <c r="CC140" s="81"/>
      <c r="CD140" s="81"/>
      <c r="CE140" s="81"/>
      <c r="CF140" s="81"/>
      <c r="CG140" s="81"/>
      <c r="CH140" s="82"/>
      <c r="CI140" s="83"/>
    </row>
    <row r="141" spans="2:87" ht="15" customHeight="1">
      <c r="B141" s="276"/>
      <c r="C141" s="277"/>
      <c r="D141" s="7"/>
      <c r="E141" s="25"/>
      <c r="F141" s="24"/>
      <c r="G141" s="22"/>
      <c r="H141" s="22"/>
      <c r="I141" s="23"/>
      <c r="J141" s="8"/>
      <c r="K141" s="25"/>
      <c r="L141" s="3"/>
      <c r="M141" s="24"/>
      <c r="N141" s="22"/>
      <c r="O141" s="22"/>
      <c r="P141" s="23"/>
      <c r="Q141" s="7"/>
      <c r="R141" s="245"/>
      <c r="S141" s="85"/>
      <c r="T141" s="196"/>
      <c r="U141" s="191"/>
      <c r="V141" s="85"/>
      <c r="W141" s="103"/>
      <c r="X141" s="85"/>
      <c r="Y141" s="85"/>
      <c r="Z141" s="352"/>
      <c r="AA141" s="353"/>
      <c r="AB141" s="104"/>
      <c r="AC141" s="106"/>
      <c r="AH141" s="82"/>
      <c r="AI141" s="82"/>
      <c r="AJ141" s="82"/>
      <c r="AK141" s="82"/>
      <c r="AL141" s="82"/>
      <c r="AM141" s="83"/>
      <c r="AN141" s="83"/>
      <c r="AO141" s="83"/>
      <c r="AP141" s="83"/>
      <c r="AQ141" s="84"/>
      <c r="AR141" s="84"/>
      <c r="AS141" s="83"/>
      <c r="AT141" s="83"/>
      <c r="AU141" s="84"/>
      <c r="AV141" s="180"/>
      <c r="AW141" s="1"/>
      <c r="AY141" s="82"/>
      <c r="AZ141" s="82"/>
      <c r="BA141" s="82"/>
      <c r="BB141" s="82"/>
      <c r="BC141" s="82"/>
      <c r="BE141" s="85"/>
      <c r="BF141" s="85"/>
      <c r="BH141" s="81"/>
      <c r="BI141" s="81"/>
      <c r="BJ141" s="81"/>
      <c r="BK141" s="81"/>
      <c r="BM141" s="195"/>
      <c r="BN141" s="195"/>
      <c r="BP141" s="81"/>
      <c r="BQ141" s="81"/>
      <c r="BR141" s="81"/>
      <c r="BS141" s="81"/>
      <c r="BT141" s="81"/>
      <c r="BU141" s="81"/>
      <c r="BV141" s="81"/>
      <c r="BW141" s="81"/>
      <c r="BX141" s="81"/>
      <c r="BY141" s="81"/>
      <c r="BZ141" s="81"/>
      <c r="CA141" s="81"/>
      <c r="CB141" s="81"/>
      <c r="CC141" s="81"/>
      <c r="CD141" s="81"/>
      <c r="CE141" s="81"/>
      <c r="CF141" s="81"/>
      <c r="CG141" s="81"/>
      <c r="CH141" s="82"/>
      <c r="CI141" s="83"/>
    </row>
    <row r="142" spans="2:87" ht="15" customHeight="1">
      <c r="B142" s="276"/>
      <c r="C142" s="277"/>
      <c r="D142" s="7"/>
      <c r="E142" s="25"/>
      <c r="F142" s="24"/>
      <c r="G142" s="22"/>
      <c r="H142" s="22"/>
      <c r="I142" s="23"/>
      <c r="J142" s="8"/>
      <c r="K142" s="25"/>
      <c r="L142" s="3"/>
      <c r="M142" s="24"/>
      <c r="N142" s="22"/>
      <c r="O142" s="22"/>
      <c r="P142" s="23"/>
      <c r="Q142" s="7"/>
      <c r="R142" s="245"/>
      <c r="S142" s="85"/>
      <c r="T142" s="196"/>
      <c r="U142" s="191"/>
      <c r="V142" s="85"/>
      <c r="W142" s="103"/>
      <c r="X142" s="85"/>
      <c r="Y142" s="85"/>
      <c r="Z142" s="352"/>
      <c r="AA142" s="353"/>
      <c r="AB142" s="104"/>
      <c r="AC142" s="106"/>
      <c r="AH142" s="82"/>
      <c r="AI142" s="82"/>
      <c r="AJ142" s="82"/>
      <c r="AK142" s="82"/>
      <c r="AL142" s="82"/>
      <c r="AM142" s="83"/>
      <c r="AN142" s="83"/>
      <c r="AO142" s="83"/>
      <c r="AP142" s="83"/>
      <c r="AQ142" s="84"/>
      <c r="AR142" s="84"/>
      <c r="AS142" s="83"/>
      <c r="AT142" s="83"/>
      <c r="AU142" s="84"/>
      <c r="AV142" s="180"/>
      <c r="AW142" s="1"/>
      <c r="AY142" s="82"/>
      <c r="AZ142" s="82"/>
      <c r="BA142" s="82"/>
      <c r="BB142" s="82"/>
      <c r="BC142" s="82"/>
      <c r="BE142" s="85"/>
      <c r="BF142" s="85"/>
      <c r="BH142" s="81"/>
      <c r="BI142" s="81"/>
      <c r="BJ142" s="81"/>
      <c r="BK142" s="81"/>
      <c r="BM142" s="195"/>
      <c r="BN142" s="195"/>
      <c r="BP142" s="81"/>
      <c r="BQ142" s="81"/>
      <c r="BR142" s="81"/>
      <c r="BS142" s="81"/>
      <c r="BT142" s="81"/>
      <c r="BU142" s="81"/>
      <c r="BV142" s="81"/>
      <c r="BW142" s="81"/>
      <c r="BX142" s="81"/>
      <c r="BY142" s="81"/>
      <c r="BZ142" s="81"/>
      <c r="CA142" s="81"/>
      <c r="CB142" s="81"/>
      <c r="CC142" s="81"/>
      <c r="CD142" s="81"/>
      <c r="CE142" s="81"/>
      <c r="CF142" s="81"/>
      <c r="CG142" s="81"/>
      <c r="CH142" s="82"/>
      <c r="CI142" s="83"/>
    </row>
    <row r="143" spans="2:87" ht="15" customHeight="1">
      <c r="B143" s="276"/>
      <c r="C143" s="277"/>
      <c r="D143" s="7"/>
      <c r="E143" s="25"/>
      <c r="F143" s="24"/>
      <c r="G143" s="22"/>
      <c r="H143" s="22"/>
      <c r="I143" s="23"/>
      <c r="J143" s="8"/>
      <c r="K143" s="25"/>
      <c r="L143" s="3"/>
      <c r="M143" s="24"/>
      <c r="N143" s="22"/>
      <c r="O143" s="22"/>
      <c r="P143" s="23"/>
      <c r="Q143" s="7"/>
      <c r="R143" s="245"/>
      <c r="S143" s="85"/>
      <c r="T143" s="196"/>
      <c r="U143" s="191"/>
      <c r="V143" s="85"/>
      <c r="W143" s="103"/>
      <c r="X143" s="85"/>
      <c r="Y143" s="85"/>
      <c r="Z143" s="352"/>
      <c r="AA143" s="353"/>
      <c r="AB143" s="104"/>
      <c r="AC143" s="106"/>
      <c r="AH143" s="82"/>
      <c r="AI143" s="82"/>
      <c r="AJ143" s="82"/>
      <c r="AK143" s="82"/>
      <c r="AL143" s="82"/>
      <c r="AM143" s="83"/>
      <c r="AN143" s="83"/>
      <c r="AO143" s="83"/>
      <c r="AP143" s="83"/>
      <c r="AQ143" s="84"/>
      <c r="AR143" s="84"/>
      <c r="AS143" s="83"/>
      <c r="AT143" s="83"/>
      <c r="AU143" s="84"/>
      <c r="AV143" s="180"/>
      <c r="AW143" s="1"/>
      <c r="AY143" s="82"/>
      <c r="AZ143" s="82"/>
      <c r="BA143" s="82"/>
      <c r="BB143" s="82"/>
      <c r="BC143" s="82"/>
      <c r="BE143" s="85"/>
      <c r="BF143" s="85"/>
      <c r="BH143" s="81"/>
      <c r="BI143" s="81"/>
      <c r="BJ143" s="81"/>
      <c r="BK143" s="81"/>
      <c r="BM143" s="195"/>
      <c r="BN143" s="195"/>
      <c r="BP143" s="81"/>
      <c r="BQ143" s="81"/>
      <c r="BR143" s="81"/>
      <c r="BS143" s="81"/>
      <c r="BT143" s="81"/>
      <c r="BU143" s="81"/>
      <c r="BV143" s="81"/>
      <c r="BW143" s="81"/>
      <c r="BX143" s="81"/>
      <c r="BY143" s="81"/>
      <c r="BZ143" s="81"/>
      <c r="CA143" s="81"/>
      <c r="CB143" s="81"/>
      <c r="CC143" s="81"/>
      <c r="CD143" s="81"/>
      <c r="CE143" s="81"/>
      <c r="CF143" s="81"/>
      <c r="CG143" s="81"/>
      <c r="CH143" s="82"/>
      <c r="CI143" s="83"/>
    </row>
    <row r="144" spans="2:87" ht="15" customHeight="1">
      <c r="B144" s="276"/>
      <c r="C144" s="277"/>
      <c r="D144" s="7"/>
      <c r="E144" s="25"/>
      <c r="F144" s="24"/>
      <c r="G144" s="22"/>
      <c r="H144" s="22"/>
      <c r="I144" s="23"/>
      <c r="J144" s="8"/>
      <c r="K144" s="25"/>
      <c r="L144" s="3"/>
      <c r="M144" s="24"/>
      <c r="N144" s="22"/>
      <c r="O144" s="22"/>
      <c r="P144" s="23"/>
      <c r="Q144" s="7"/>
      <c r="R144" s="245"/>
      <c r="S144" s="85"/>
      <c r="T144" s="196"/>
      <c r="U144" s="191"/>
      <c r="V144" s="85"/>
      <c r="W144" s="103"/>
      <c r="X144" s="85"/>
      <c r="Y144" s="85"/>
      <c r="Z144" s="352"/>
      <c r="AA144" s="353"/>
      <c r="AB144" s="104"/>
      <c r="AC144" s="106"/>
      <c r="AH144" s="82"/>
      <c r="AI144" s="82"/>
      <c r="AJ144" s="82"/>
      <c r="AK144" s="82"/>
      <c r="AL144" s="82"/>
      <c r="AM144" s="83"/>
      <c r="AN144" s="83"/>
      <c r="AO144" s="83"/>
      <c r="AP144" s="83"/>
      <c r="AQ144" s="84"/>
      <c r="AR144" s="84"/>
      <c r="AS144" s="83"/>
      <c r="AT144" s="83"/>
      <c r="AU144" s="84"/>
      <c r="AV144" s="180"/>
      <c r="AW144" s="1"/>
      <c r="AY144" s="82"/>
      <c r="AZ144" s="82"/>
      <c r="BA144" s="82"/>
      <c r="BB144" s="82"/>
      <c r="BC144" s="82"/>
      <c r="BE144" s="85"/>
      <c r="BF144" s="85"/>
      <c r="BH144" s="81"/>
      <c r="BI144" s="81"/>
      <c r="BJ144" s="81"/>
      <c r="BK144" s="81"/>
      <c r="BM144" s="195"/>
      <c r="BN144" s="195"/>
      <c r="BP144" s="81"/>
      <c r="BQ144" s="81"/>
      <c r="BR144" s="81"/>
      <c r="BS144" s="81"/>
      <c r="BT144" s="81"/>
      <c r="BU144" s="81"/>
      <c r="BV144" s="81"/>
      <c r="BW144" s="81"/>
      <c r="BX144" s="81"/>
      <c r="BY144" s="81"/>
      <c r="BZ144" s="81"/>
      <c r="CA144" s="81"/>
      <c r="CB144" s="81"/>
      <c r="CC144" s="81"/>
      <c r="CD144" s="81"/>
      <c r="CE144" s="81"/>
      <c r="CF144" s="81"/>
      <c r="CG144" s="81"/>
      <c r="CH144" s="82"/>
      <c r="CI144" s="83"/>
    </row>
    <row r="145" spans="2:87" ht="15" customHeight="1">
      <c r="B145" s="276"/>
      <c r="C145" s="277"/>
      <c r="D145" s="7"/>
      <c r="E145" s="25"/>
      <c r="F145" s="24"/>
      <c r="G145" s="22"/>
      <c r="H145" s="22"/>
      <c r="I145" s="23"/>
      <c r="J145" s="8"/>
      <c r="K145" s="25"/>
      <c r="L145" s="3"/>
      <c r="M145" s="24"/>
      <c r="N145" s="22"/>
      <c r="O145" s="22"/>
      <c r="P145" s="23"/>
      <c r="Q145" s="7"/>
      <c r="R145" s="245"/>
      <c r="S145" s="85"/>
      <c r="T145" s="196"/>
      <c r="U145" s="191"/>
      <c r="V145" s="85"/>
      <c r="W145" s="103"/>
      <c r="X145" s="85"/>
      <c r="Y145" s="85"/>
      <c r="Z145" s="352"/>
      <c r="AA145" s="353"/>
      <c r="AB145" s="104"/>
      <c r="AC145" s="106"/>
      <c r="AH145" s="82"/>
      <c r="AI145" s="82"/>
      <c r="AJ145" s="82"/>
      <c r="AK145" s="82"/>
      <c r="AL145" s="82"/>
      <c r="AM145" s="83"/>
      <c r="AN145" s="83"/>
      <c r="AO145" s="83"/>
      <c r="AP145" s="83"/>
      <c r="AQ145" s="84"/>
      <c r="AR145" s="84"/>
      <c r="AS145" s="83"/>
      <c r="AT145" s="83"/>
      <c r="AU145" s="84"/>
      <c r="AV145" s="180"/>
      <c r="AW145" s="1"/>
      <c r="AY145" s="82"/>
      <c r="AZ145" s="82"/>
      <c r="BA145" s="82"/>
      <c r="BB145" s="82"/>
      <c r="BC145" s="82"/>
      <c r="BE145" s="85"/>
      <c r="BF145" s="85"/>
      <c r="BH145" s="81"/>
      <c r="BI145" s="81"/>
      <c r="BJ145" s="81"/>
      <c r="BK145" s="81"/>
      <c r="BM145" s="195"/>
      <c r="BN145" s="195"/>
      <c r="BP145" s="81"/>
      <c r="BQ145" s="81"/>
      <c r="BR145" s="81"/>
      <c r="BS145" s="81"/>
      <c r="BT145" s="81"/>
      <c r="BU145" s="81"/>
      <c r="BV145" s="81"/>
      <c r="BW145" s="81"/>
      <c r="BX145" s="81"/>
      <c r="BY145" s="81"/>
      <c r="BZ145" s="81"/>
      <c r="CA145" s="81"/>
      <c r="CB145" s="81"/>
      <c r="CC145" s="81"/>
      <c r="CD145" s="81"/>
      <c r="CE145" s="81"/>
      <c r="CF145" s="81"/>
      <c r="CG145" s="81"/>
      <c r="CH145" s="82"/>
      <c r="CI145" s="83"/>
    </row>
    <row r="146" spans="2:87" ht="15" customHeight="1">
      <c r="B146" s="276"/>
      <c r="C146" s="277"/>
      <c r="D146" s="7"/>
      <c r="E146" s="25"/>
      <c r="F146" s="24"/>
      <c r="G146" s="22"/>
      <c r="H146" s="22"/>
      <c r="I146" s="23"/>
      <c r="J146" s="8"/>
      <c r="K146" s="25"/>
      <c r="L146" s="3"/>
      <c r="M146" s="24"/>
      <c r="N146" s="22"/>
      <c r="O146" s="22"/>
      <c r="P146" s="23"/>
      <c r="Q146" s="7"/>
      <c r="R146" s="245"/>
      <c r="S146" s="85"/>
      <c r="T146" s="196"/>
      <c r="U146" s="191"/>
      <c r="V146" s="85"/>
      <c r="W146" s="103"/>
      <c r="X146" s="85"/>
      <c r="Y146" s="85"/>
      <c r="Z146" s="352"/>
      <c r="AA146" s="353"/>
      <c r="AB146" s="104"/>
      <c r="AC146" s="106"/>
      <c r="AH146" s="82"/>
      <c r="AI146" s="82"/>
      <c r="AJ146" s="82"/>
      <c r="AK146" s="82"/>
      <c r="AL146" s="82"/>
      <c r="AM146" s="83"/>
      <c r="AN146" s="83"/>
      <c r="AO146" s="83"/>
      <c r="AP146" s="83"/>
      <c r="AQ146" s="84"/>
      <c r="AR146" s="84"/>
      <c r="AS146" s="83"/>
      <c r="AT146" s="83"/>
      <c r="AU146" s="84"/>
      <c r="AV146" s="180"/>
      <c r="AW146" s="1"/>
      <c r="AY146" s="82"/>
      <c r="AZ146" s="82"/>
      <c r="BA146" s="82"/>
      <c r="BB146" s="82"/>
      <c r="BC146" s="82"/>
      <c r="BE146" s="85"/>
      <c r="BF146" s="85"/>
      <c r="BH146" s="81"/>
      <c r="BI146" s="81"/>
      <c r="BJ146" s="81"/>
      <c r="BK146" s="81"/>
      <c r="BM146" s="195"/>
      <c r="BN146" s="195"/>
      <c r="BP146" s="81"/>
      <c r="BQ146" s="81"/>
      <c r="BR146" s="81"/>
      <c r="BS146" s="81"/>
      <c r="BT146" s="81"/>
      <c r="BU146" s="81"/>
      <c r="BV146" s="81"/>
      <c r="BW146" s="81"/>
      <c r="BX146" s="81"/>
      <c r="BY146" s="81"/>
      <c r="BZ146" s="81"/>
      <c r="CA146" s="81"/>
      <c r="CB146" s="81"/>
      <c r="CC146" s="81"/>
      <c r="CD146" s="81"/>
      <c r="CE146" s="81"/>
      <c r="CF146" s="81"/>
      <c r="CG146" s="81"/>
      <c r="CH146" s="82"/>
      <c r="CI146" s="83"/>
    </row>
    <row r="147" spans="2:87" ht="15" customHeight="1">
      <c r="B147" s="276"/>
      <c r="C147" s="277"/>
      <c r="D147" s="7"/>
      <c r="E147" s="25"/>
      <c r="F147" s="24"/>
      <c r="G147" s="22"/>
      <c r="H147" s="22"/>
      <c r="I147" s="23"/>
      <c r="J147" s="8"/>
      <c r="K147" s="25"/>
      <c r="L147" s="3"/>
      <c r="M147" s="24"/>
      <c r="N147" s="22"/>
      <c r="O147" s="22"/>
      <c r="P147" s="23"/>
      <c r="Q147" s="7"/>
      <c r="R147" s="245"/>
      <c r="S147" s="85"/>
      <c r="T147" s="196"/>
      <c r="U147" s="191"/>
      <c r="V147" s="85"/>
      <c r="W147" s="103"/>
      <c r="X147" s="85"/>
      <c r="Y147" s="85"/>
      <c r="Z147" s="352"/>
      <c r="AA147" s="353"/>
      <c r="AB147" s="104"/>
      <c r="AC147" s="106"/>
      <c r="AH147" s="82"/>
      <c r="AI147" s="82"/>
      <c r="AJ147" s="82"/>
      <c r="AK147" s="82"/>
      <c r="AL147" s="82"/>
      <c r="AM147" s="83"/>
      <c r="AN147" s="83"/>
      <c r="AO147" s="83"/>
      <c r="AP147" s="83"/>
      <c r="AQ147" s="84"/>
      <c r="AR147" s="84"/>
      <c r="AS147" s="83"/>
      <c r="AT147" s="83"/>
      <c r="AU147" s="84"/>
      <c r="AV147" s="180"/>
      <c r="AW147" s="1"/>
      <c r="AY147" s="82"/>
      <c r="AZ147" s="82"/>
      <c r="BA147" s="82"/>
      <c r="BB147" s="82"/>
      <c r="BC147" s="82"/>
      <c r="BE147" s="85"/>
      <c r="BF147" s="85"/>
      <c r="BH147" s="81"/>
      <c r="BI147" s="81"/>
      <c r="BJ147" s="81"/>
      <c r="BK147" s="81"/>
      <c r="BM147" s="195"/>
      <c r="BN147" s="195"/>
      <c r="BP147" s="81"/>
      <c r="BQ147" s="81"/>
      <c r="BR147" s="81"/>
      <c r="BS147" s="81"/>
      <c r="BT147" s="81"/>
      <c r="BU147" s="81"/>
      <c r="BV147" s="81"/>
      <c r="BW147" s="81"/>
      <c r="BX147" s="81"/>
      <c r="BY147" s="81"/>
      <c r="BZ147" s="81"/>
      <c r="CA147" s="81"/>
      <c r="CB147" s="81"/>
      <c r="CC147" s="81"/>
      <c r="CD147" s="81"/>
      <c r="CE147" s="81"/>
      <c r="CF147" s="81"/>
      <c r="CG147" s="81"/>
      <c r="CH147" s="82"/>
      <c r="CI147" s="83"/>
    </row>
    <row r="148" spans="2:87" ht="15" customHeight="1">
      <c r="B148" s="276"/>
      <c r="C148" s="277"/>
      <c r="D148" s="7"/>
      <c r="E148" s="25"/>
      <c r="F148" s="24"/>
      <c r="G148" s="22"/>
      <c r="H148" s="22"/>
      <c r="I148" s="23"/>
      <c r="J148" s="8"/>
      <c r="K148" s="25"/>
      <c r="L148" s="3"/>
      <c r="M148" s="24"/>
      <c r="N148" s="22"/>
      <c r="O148" s="22"/>
      <c r="P148" s="23"/>
      <c r="Q148" s="7"/>
      <c r="R148" s="245"/>
      <c r="S148" s="85"/>
      <c r="T148" s="196"/>
      <c r="U148" s="191"/>
      <c r="V148" s="85"/>
      <c r="W148" s="103"/>
      <c r="X148" s="85"/>
      <c r="Y148" s="85"/>
      <c r="Z148" s="352"/>
      <c r="AA148" s="353"/>
      <c r="AB148" s="104"/>
      <c r="AC148" s="106"/>
      <c r="AH148" s="82"/>
      <c r="AI148" s="82"/>
      <c r="AJ148" s="82"/>
      <c r="AK148" s="82"/>
      <c r="AL148" s="82"/>
      <c r="AM148" s="83"/>
      <c r="AN148" s="83"/>
      <c r="AO148" s="83"/>
      <c r="AP148" s="83"/>
      <c r="AQ148" s="84"/>
      <c r="AR148" s="84"/>
      <c r="AS148" s="83"/>
      <c r="AT148" s="83"/>
      <c r="AU148" s="84"/>
      <c r="AV148" s="180"/>
      <c r="AW148" s="1"/>
      <c r="AY148" s="82"/>
      <c r="AZ148" s="82"/>
      <c r="BA148" s="82"/>
      <c r="BB148" s="82"/>
      <c r="BC148" s="82"/>
      <c r="BE148" s="85"/>
      <c r="BF148" s="85"/>
      <c r="BH148" s="81"/>
      <c r="BI148" s="81"/>
      <c r="BJ148" s="81"/>
      <c r="BK148" s="81"/>
      <c r="BM148" s="195"/>
      <c r="BN148" s="195"/>
      <c r="BP148" s="81"/>
      <c r="BQ148" s="81"/>
      <c r="BR148" s="81"/>
      <c r="BS148" s="81"/>
      <c r="BT148" s="81"/>
      <c r="BU148" s="81"/>
      <c r="BV148" s="81"/>
      <c r="BW148" s="81"/>
      <c r="BX148" s="81"/>
      <c r="BY148" s="81"/>
      <c r="BZ148" s="81"/>
      <c r="CA148" s="81"/>
      <c r="CB148" s="81"/>
      <c r="CC148" s="81"/>
      <c r="CD148" s="81"/>
      <c r="CE148" s="81"/>
      <c r="CF148" s="81"/>
      <c r="CG148" s="81"/>
      <c r="CH148" s="82"/>
      <c r="CI148" s="83"/>
    </row>
    <row r="149" spans="2:87" ht="15" customHeight="1">
      <c r="B149" s="276"/>
      <c r="C149" s="277"/>
      <c r="D149" s="7"/>
      <c r="E149" s="25"/>
      <c r="F149" s="24"/>
      <c r="G149" s="22"/>
      <c r="H149" s="22"/>
      <c r="I149" s="23"/>
      <c r="J149" s="8"/>
      <c r="K149" s="25"/>
      <c r="L149" s="3"/>
      <c r="M149" s="24"/>
      <c r="N149" s="22"/>
      <c r="O149" s="22"/>
      <c r="P149" s="23"/>
      <c r="Q149" s="7"/>
      <c r="R149" s="245"/>
      <c r="S149" s="85"/>
      <c r="T149" s="196"/>
      <c r="U149" s="191"/>
      <c r="V149" s="85"/>
      <c r="W149" s="103"/>
      <c r="X149" s="85"/>
      <c r="Y149" s="85"/>
      <c r="Z149" s="352"/>
      <c r="AA149" s="353"/>
      <c r="AB149" s="104"/>
      <c r="AC149" s="106"/>
      <c r="AH149" s="82"/>
      <c r="AI149" s="82"/>
      <c r="AJ149" s="82"/>
      <c r="AK149" s="82"/>
      <c r="AL149" s="82"/>
      <c r="AM149" s="83"/>
      <c r="AN149" s="83"/>
      <c r="AO149" s="83"/>
      <c r="AP149" s="83"/>
      <c r="AQ149" s="84"/>
      <c r="AR149" s="84"/>
      <c r="AS149" s="83"/>
      <c r="AT149" s="83"/>
      <c r="AU149" s="84"/>
      <c r="AV149" s="180"/>
      <c r="AW149" s="1"/>
      <c r="AY149" s="82"/>
      <c r="AZ149" s="82"/>
      <c r="BA149" s="82"/>
      <c r="BB149" s="82"/>
      <c r="BC149" s="82"/>
      <c r="BE149" s="85"/>
      <c r="BF149" s="85"/>
      <c r="BH149" s="81"/>
      <c r="BI149" s="81"/>
      <c r="BJ149" s="81"/>
      <c r="BK149" s="81"/>
      <c r="BM149" s="195"/>
      <c r="BN149" s="195"/>
      <c r="BP149" s="81"/>
      <c r="BQ149" s="81"/>
      <c r="BR149" s="81"/>
      <c r="BS149" s="81"/>
      <c r="BT149" s="81"/>
      <c r="BU149" s="81"/>
      <c r="BV149" s="81"/>
      <c r="BW149" s="81"/>
      <c r="BX149" s="81"/>
      <c r="BY149" s="81"/>
      <c r="BZ149" s="81"/>
      <c r="CA149" s="81"/>
      <c r="CB149" s="81"/>
      <c r="CC149" s="81"/>
      <c r="CD149" s="81"/>
      <c r="CE149" s="81"/>
      <c r="CF149" s="81"/>
      <c r="CG149" s="81"/>
      <c r="CH149" s="82"/>
      <c r="CI149" s="83"/>
    </row>
    <row r="150" spans="2:87" ht="15" customHeight="1">
      <c r="B150" s="276"/>
      <c r="C150" s="277"/>
      <c r="D150" s="7"/>
      <c r="E150" s="25"/>
      <c r="F150" s="24"/>
      <c r="G150" s="22"/>
      <c r="H150" s="22"/>
      <c r="I150" s="23"/>
      <c r="J150" s="8"/>
      <c r="K150" s="25"/>
      <c r="L150" s="3"/>
      <c r="M150" s="24"/>
      <c r="N150" s="22"/>
      <c r="O150" s="22"/>
      <c r="P150" s="23"/>
      <c r="Q150" s="7"/>
      <c r="R150" s="245"/>
      <c r="S150" s="85"/>
      <c r="T150" s="196"/>
      <c r="U150" s="191"/>
      <c r="V150" s="85"/>
      <c r="W150" s="103"/>
      <c r="X150" s="85"/>
      <c r="Y150" s="85"/>
      <c r="Z150" s="352"/>
      <c r="AA150" s="353"/>
      <c r="AB150" s="104"/>
      <c r="AC150" s="106"/>
      <c r="AH150" s="82"/>
      <c r="AI150" s="82"/>
      <c r="AJ150" s="82"/>
      <c r="AK150" s="82"/>
      <c r="AL150" s="82"/>
      <c r="AM150" s="83"/>
      <c r="AN150" s="83"/>
      <c r="AO150" s="83"/>
      <c r="AP150" s="83"/>
      <c r="AQ150" s="84"/>
      <c r="AR150" s="84"/>
      <c r="AS150" s="83"/>
      <c r="AT150" s="83"/>
      <c r="AU150" s="84"/>
      <c r="AV150" s="180"/>
      <c r="AW150" s="1"/>
      <c r="AY150" s="82"/>
      <c r="AZ150" s="82"/>
      <c r="BA150" s="82"/>
      <c r="BB150" s="82"/>
      <c r="BC150" s="82"/>
      <c r="BE150" s="85"/>
      <c r="BF150" s="85"/>
      <c r="BH150" s="81"/>
      <c r="BI150" s="81"/>
      <c r="BJ150" s="81"/>
      <c r="BK150" s="81"/>
      <c r="BM150" s="195"/>
      <c r="BN150" s="195"/>
      <c r="BP150" s="81"/>
      <c r="BQ150" s="81"/>
      <c r="BR150" s="81"/>
      <c r="BS150" s="81"/>
      <c r="BT150" s="81"/>
      <c r="BU150" s="81"/>
      <c r="BV150" s="81"/>
      <c r="BW150" s="81"/>
      <c r="BX150" s="81"/>
      <c r="BY150" s="81"/>
      <c r="BZ150" s="81"/>
      <c r="CA150" s="81"/>
      <c r="CB150" s="81"/>
      <c r="CC150" s="81"/>
      <c r="CD150" s="81"/>
      <c r="CE150" s="81"/>
      <c r="CF150" s="81"/>
      <c r="CG150" s="81"/>
      <c r="CH150" s="82"/>
      <c r="CI150" s="83"/>
    </row>
    <row r="151" spans="2:87" ht="15" customHeight="1">
      <c r="B151" s="276"/>
      <c r="C151" s="277"/>
      <c r="D151" s="7"/>
      <c r="E151" s="25"/>
      <c r="F151" s="24"/>
      <c r="G151" s="22"/>
      <c r="H151" s="22"/>
      <c r="I151" s="23"/>
      <c r="J151" s="8"/>
      <c r="K151" s="25"/>
      <c r="L151" s="3"/>
      <c r="M151" s="24"/>
      <c r="N151" s="22"/>
      <c r="O151" s="22"/>
      <c r="P151" s="23"/>
      <c r="Q151" s="7"/>
      <c r="R151" s="245"/>
      <c r="S151" s="85"/>
      <c r="T151" s="196"/>
      <c r="U151" s="191"/>
      <c r="V151" s="85"/>
      <c r="W151" s="103"/>
      <c r="X151" s="85"/>
      <c r="Y151" s="85"/>
      <c r="Z151" s="352"/>
      <c r="AA151" s="353"/>
      <c r="AB151" s="104"/>
      <c r="AC151" s="106"/>
      <c r="AH151" s="82"/>
      <c r="AI151" s="82"/>
      <c r="AJ151" s="82"/>
      <c r="AK151" s="82"/>
      <c r="AL151" s="82"/>
      <c r="AM151" s="83"/>
      <c r="AN151" s="83"/>
      <c r="AO151" s="83"/>
      <c r="AP151" s="83"/>
      <c r="AQ151" s="84"/>
      <c r="AR151" s="84"/>
      <c r="AS151" s="83"/>
      <c r="AT151" s="83"/>
      <c r="AU151" s="84"/>
      <c r="AV151" s="180"/>
      <c r="AW151" s="1"/>
      <c r="AY151" s="82"/>
      <c r="AZ151" s="82"/>
      <c r="BA151" s="82"/>
      <c r="BB151" s="82"/>
      <c r="BC151" s="82"/>
      <c r="BE151" s="85"/>
      <c r="BF151" s="85"/>
      <c r="BH151" s="81"/>
      <c r="BI151" s="81"/>
      <c r="BJ151" s="81"/>
      <c r="BK151" s="81"/>
      <c r="BM151" s="195"/>
      <c r="BN151" s="195"/>
      <c r="BP151" s="81"/>
      <c r="BQ151" s="81"/>
      <c r="BR151" s="81"/>
      <c r="BS151" s="81"/>
      <c r="BT151" s="81"/>
      <c r="BU151" s="81"/>
      <c r="BV151" s="81"/>
      <c r="BW151" s="81"/>
      <c r="BX151" s="81"/>
      <c r="BY151" s="81"/>
      <c r="BZ151" s="81"/>
      <c r="CA151" s="81"/>
      <c r="CB151" s="81"/>
      <c r="CC151" s="81"/>
      <c r="CD151" s="81"/>
      <c r="CE151" s="81"/>
      <c r="CF151" s="81"/>
      <c r="CG151" s="81"/>
      <c r="CH151" s="82"/>
      <c r="CI151" s="83"/>
    </row>
    <row r="152" spans="2:87" ht="15" customHeight="1">
      <c r="B152" s="276"/>
      <c r="C152" s="277"/>
      <c r="D152" s="7"/>
      <c r="E152" s="25"/>
      <c r="F152" s="24"/>
      <c r="G152" s="22"/>
      <c r="H152" s="22"/>
      <c r="I152" s="23"/>
      <c r="J152" s="8"/>
      <c r="K152" s="25"/>
      <c r="L152" s="3"/>
      <c r="M152" s="24"/>
      <c r="N152" s="22"/>
      <c r="O152" s="22"/>
      <c r="P152" s="23"/>
      <c r="Q152" s="7"/>
      <c r="R152" s="245"/>
      <c r="S152" s="85"/>
      <c r="T152" s="196"/>
      <c r="U152" s="191"/>
      <c r="V152" s="85"/>
      <c r="W152" s="103"/>
      <c r="X152" s="85"/>
      <c r="Y152" s="85"/>
      <c r="Z152" s="352"/>
      <c r="AA152" s="353"/>
      <c r="AB152" s="104"/>
      <c r="AC152" s="106"/>
      <c r="AH152" s="82"/>
      <c r="AI152" s="82"/>
      <c r="AJ152" s="82"/>
      <c r="AK152" s="82"/>
      <c r="AL152" s="82"/>
      <c r="AM152" s="83"/>
      <c r="AN152" s="83"/>
      <c r="AO152" s="83"/>
      <c r="AP152" s="83"/>
      <c r="AQ152" s="84"/>
      <c r="AR152" s="84"/>
      <c r="AS152" s="83"/>
      <c r="AT152" s="83"/>
      <c r="AU152" s="84"/>
      <c r="AV152" s="180"/>
      <c r="AW152" s="1"/>
      <c r="AY152" s="82"/>
      <c r="AZ152" s="82"/>
      <c r="BA152" s="82"/>
      <c r="BB152" s="82"/>
      <c r="BC152" s="82"/>
      <c r="BE152" s="85"/>
      <c r="BF152" s="85"/>
      <c r="BH152" s="81"/>
      <c r="BI152" s="81"/>
      <c r="BJ152" s="81"/>
      <c r="BK152" s="81"/>
      <c r="BM152" s="195"/>
      <c r="BN152" s="195"/>
      <c r="BP152" s="81"/>
      <c r="BQ152" s="81"/>
      <c r="BR152" s="81"/>
      <c r="BS152" s="81"/>
      <c r="BT152" s="81"/>
      <c r="BU152" s="81"/>
      <c r="BV152" s="81"/>
      <c r="BW152" s="81"/>
      <c r="BX152" s="81"/>
      <c r="BY152" s="81"/>
      <c r="BZ152" s="81"/>
      <c r="CA152" s="81"/>
      <c r="CB152" s="81"/>
      <c r="CC152" s="81"/>
      <c r="CD152" s="81"/>
      <c r="CE152" s="81"/>
      <c r="CF152" s="81"/>
      <c r="CG152" s="81"/>
      <c r="CH152" s="82"/>
      <c r="CI152" s="83"/>
    </row>
    <row r="153" spans="2:87" ht="15" customHeight="1">
      <c r="B153" s="276"/>
      <c r="C153" s="277"/>
      <c r="D153" s="7"/>
      <c r="E153" s="25"/>
      <c r="F153" s="24"/>
      <c r="G153" s="22"/>
      <c r="H153" s="22"/>
      <c r="I153" s="23"/>
      <c r="J153" s="8"/>
      <c r="K153" s="25"/>
      <c r="L153" s="3"/>
      <c r="M153" s="24"/>
      <c r="N153" s="22"/>
      <c r="O153" s="22"/>
      <c r="P153" s="23"/>
      <c r="Q153" s="7"/>
      <c r="R153" s="245"/>
      <c r="S153" s="85"/>
      <c r="T153" s="196"/>
      <c r="U153" s="191"/>
      <c r="V153" s="85"/>
      <c r="W153" s="103"/>
      <c r="X153" s="85"/>
      <c r="Y153" s="85"/>
      <c r="Z153" s="352"/>
      <c r="AA153" s="353"/>
      <c r="AB153" s="104"/>
      <c r="AC153" s="106"/>
      <c r="AH153" s="82"/>
      <c r="AI153" s="82"/>
      <c r="AJ153" s="82"/>
      <c r="AK153" s="82"/>
      <c r="AL153" s="82"/>
      <c r="AM153" s="83"/>
      <c r="AN153" s="83"/>
      <c r="AO153" s="83"/>
      <c r="AP153" s="83"/>
      <c r="AQ153" s="84"/>
      <c r="AR153" s="84"/>
      <c r="AS153" s="83"/>
      <c r="AT153" s="83"/>
      <c r="AU153" s="84"/>
      <c r="AV153" s="180"/>
      <c r="AW153" s="1"/>
      <c r="AY153" s="82"/>
      <c r="AZ153" s="82"/>
      <c r="BA153" s="82"/>
      <c r="BB153" s="82"/>
      <c r="BC153" s="82"/>
      <c r="BE153" s="85"/>
      <c r="BF153" s="85"/>
      <c r="BH153" s="81"/>
      <c r="BI153" s="81"/>
      <c r="BJ153" s="81"/>
      <c r="BK153" s="81"/>
      <c r="BM153" s="195"/>
      <c r="BN153" s="195"/>
      <c r="BP153" s="81"/>
      <c r="BQ153" s="81"/>
      <c r="BR153" s="81"/>
      <c r="BS153" s="81"/>
      <c r="BT153" s="81"/>
      <c r="BU153" s="81"/>
      <c r="BV153" s="81"/>
      <c r="BW153" s="81"/>
      <c r="BX153" s="81"/>
      <c r="BY153" s="81"/>
      <c r="BZ153" s="81"/>
      <c r="CA153" s="81"/>
      <c r="CB153" s="81"/>
      <c r="CC153" s="81"/>
      <c r="CD153" s="81"/>
      <c r="CE153" s="81"/>
      <c r="CF153" s="81"/>
      <c r="CG153" s="81"/>
      <c r="CH153" s="82"/>
      <c r="CI153" s="83"/>
    </row>
    <row r="154" spans="2:87" ht="15" customHeight="1">
      <c r="B154" s="276"/>
      <c r="C154" s="277"/>
      <c r="D154" s="7"/>
      <c r="E154" s="25"/>
      <c r="F154" s="24"/>
      <c r="G154" s="22"/>
      <c r="H154" s="22"/>
      <c r="I154" s="23"/>
      <c r="J154" s="8"/>
      <c r="K154" s="25"/>
      <c r="L154" s="3"/>
      <c r="M154" s="24"/>
      <c r="N154" s="22"/>
      <c r="O154" s="22"/>
      <c r="P154" s="23"/>
      <c r="Q154" s="7"/>
      <c r="R154" s="245"/>
      <c r="S154" s="85"/>
      <c r="T154" s="196"/>
      <c r="U154" s="191"/>
      <c r="V154" s="85"/>
      <c r="W154" s="103"/>
      <c r="X154" s="85"/>
      <c r="Y154" s="85"/>
      <c r="Z154" s="352"/>
      <c r="AA154" s="353"/>
      <c r="AB154" s="104"/>
      <c r="AC154" s="106"/>
      <c r="AH154" s="82"/>
      <c r="AI154" s="82"/>
      <c r="AJ154" s="82"/>
      <c r="AK154" s="82"/>
      <c r="AL154" s="82"/>
      <c r="AM154" s="83"/>
      <c r="AN154" s="83"/>
      <c r="AO154" s="83"/>
      <c r="AP154" s="83"/>
      <c r="AQ154" s="84"/>
      <c r="AR154" s="84"/>
      <c r="AS154" s="83"/>
      <c r="AT154" s="83"/>
      <c r="AU154" s="84"/>
      <c r="AV154" s="180"/>
      <c r="AW154" s="1"/>
      <c r="AY154" s="82"/>
      <c r="AZ154" s="82"/>
      <c r="BA154" s="82"/>
      <c r="BB154" s="82"/>
      <c r="BC154" s="82"/>
      <c r="BE154" s="85"/>
      <c r="BF154" s="85"/>
      <c r="BH154" s="81"/>
      <c r="BI154" s="81"/>
      <c r="BJ154" s="81"/>
      <c r="BK154" s="81"/>
      <c r="BM154" s="195"/>
      <c r="BN154" s="195"/>
      <c r="BP154" s="81"/>
      <c r="BQ154" s="81"/>
      <c r="BR154" s="81"/>
      <c r="BS154" s="81"/>
      <c r="BT154" s="81"/>
      <c r="BU154" s="81"/>
      <c r="BV154" s="81"/>
      <c r="BW154" s="81"/>
      <c r="BX154" s="81"/>
      <c r="BY154" s="81"/>
      <c r="BZ154" s="81"/>
      <c r="CA154" s="81"/>
      <c r="CB154" s="81"/>
      <c r="CC154" s="81"/>
      <c r="CD154" s="81"/>
      <c r="CE154" s="81"/>
      <c r="CF154" s="81"/>
      <c r="CG154" s="81"/>
      <c r="CH154" s="82"/>
      <c r="CI154" s="83"/>
    </row>
    <row r="155" spans="2:87" ht="15" customHeight="1">
      <c r="B155" s="276"/>
      <c r="C155" s="277"/>
      <c r="D155" s="7"/>
      <c r="E155" s="25"/>
      <c r="F155" s="24"/>
      <c r="G155" s="22"/>
      <c r="H155" s="22"/>
      <c r="I155" s="23"/>
      <c r="J155" s="8"/>
      <c r="K155" s="25"/>
      <c r="L155" s="3"/>
      <c r="M155" s="24"/>
      <c r="N155" s="22"/>
      <c r="O155" s="22"/>
      <c r="P155" s="23"/>
      <c r="Q155" s="7"/>
      <c r="R155" s="245"/>
      <c r="S155" s="85"/>
      <c r="T155" s="196"/>
      <c r="U155" s="191"/>
      <c r="V155" s="85"/>
      <c r="W155" s="103"/>
      <c r="X155" s="85"/>
      <c r="Y155" s="85"/>
      <c r="Z155" s="352"/>
      <c r="AA155" s="353"/>
      <c r="AB155" s="104"/>
      <c r="AC155" s="106"/>
      <c r="AH155" s="82"/>
      <c r="AI155" s="82"/>
      <c r="AJ155" s="82"/>
      <c r="AK155" s="82"/>
      <c r="AL155" s="82"/>
      <c r="AM155" s="83"/>
      <c r="AN155" s="83"/>
      <c r="AO155" s="83"/>
      <c r="AP155" s="83"/>
      <c r="AQ155" s="84"/>
      <c r="AR155" s="84"/>
      <c r="AS155" s="83"/>
      <c r="AT155" s="83"/>
      <c r="AU155" s="84"/>
      <c r="AV155" s="180"/>
      <c r="AW155" s="1"/>
      <c r="AY155" s="82"/>
      <c r="AZ155" s="82"/>
      <c r="BA155" s="82"/>
      <c r="BB155" s="82"/>
      <c r="BC155" s="82"/>
      <c r="BE155" s="85"/>
      <c r="BF155" s="85"/>
      <c r="BH155" s="81"/>
      <c r="BI155" s="81"/>
      <c r="BJ155" s="81"/>
      <c r="BK155" s="81"/>
      <c r="BM155" s="195"/>
      <c r="BN155" s="195"/>
      <c r="BP155" s="81"/>
      <c r="BQ155" s="81"/>
      <c r="BR155" s="81"/>
      <c r="BS155" s="81"/>
      <c r="BT155" s="81"/>
      <c r="BU155" s="81"/>
      <c r="BV155" s="81"/>
      <c r="BW155" s="81"/>
      <c r="BX155" s="81"/>
      <c r="BY155" s="81"/>
      <c r="BZ155" s="81"/>
      <c r="CA155" s="81"/>
      <c r="CB155" s="81"/>
      <c r="CC155" s="81"/>
      <c r="CD155" s="81"/>
      <c r="CE155" s="81"/>
      <c r="CF155" s="81"/>
      <c r="CG155" s="81"/>
      <c r="CH155" s="82"/>
      <c r="CI155" s="83"/>
    </row>
    <row r="156" spans="2:87" ht="15" customHeight="1">
      <c r="B156" s="276"/>
      <c r="C156" s="277"/>
      <c r="D156" s="7"/>
      <c r="E156" s="25"/>
      <c r="F156" s="24"/>
      <c r="G156" s="22"/>
      <c r="H156" s="22"/>
      <c r="I156" s="23"/>
      <c r="J156" s="8"/>
      <c r="K156" s="25"/>
      <c r="L156" s="3"/>
      <c r="M156" s="24"/>
      <c r="N156" s="22"/>
      <c r="O156" s="22"/>
      <c r="P156" s="23"/>
      <c r="Q156" s="7"/>
      <c r="R156" s="245"/>
      <c r="S156" s="85"/>
      <c r="T156" s="196"/>
      <c r="U156" s="191"/>
      <c r="V156" s="85"/>
      <c r="W156" s="103"/>
      <c r="X156" s="85"/>
      <c r="Y156" s="85"/>
      <c r="Z156" s="352"/>
      <c r="AA156" s="353"/>
      <c r="AB156" s="104"/>
      <c r="AC156" s="106"/>
      <c r="AH156" s="82"/>
      <c r="AI156" s="82"/>
      <c r="AJ156" s="82"/>
      <c r="AK156" s="82"/>
      <c r="AL156" s="82"/>
      <c r="AM156" s="83"/>
      <c r="AN156" s="83"/>
      <c r="AO156" s="83"/>
      <c r="AP156" s="83"/>
      <c r="AQ156" s="84"/>
      <c r="AR156" s="84"/>
      <c r="AS156" s="83"/>
      <c r="AT156" s="83"/>
      <c r="AU156" s="84"/>
      <c r="AV156" s="180"/>
      <c r="AW156" s="1"/>
      <c r="AY156" s="82"/>
      <c r="AZ156" s="82"/>
      <c r="BA156" s="82"/>
      <c r="BB156" s="82"/>
      <c r="BC156" s="82"/>
      <c r="BE156" s="85"/>
      <c r="BF156" s="85"/>
      <c r="BH156" s="81"/>
      <c r="BI156" s="81"/>
      <c r="BJ156" s="81"/>
      <c r="BK156" s="81"/>
      <c r="BM156" s="195"/>
      <c r="BN156" s="195"/>
      <c r="BP156" s="81"/>
      <c r="BQ156" s="81"/>
      <c r="BR156" s="81"/>
      <c r="BS156" s="81"/>
      <c r="BT156" s="81"/>
      <c r="BU156" s="81"/>
      <c r="BV156" s="81"/>
      <c r="BW156" s="81"/>
      <c r="BX156" s="81"/>
      <c r="BY156" s="81"/>
      <c r="BZ156" s="81"/>
      <c r="CA156" s="81"/>
      <c r="CB156" s="81"/>
      <c r="CC156" s="81"/>
      <c r="CD156" s="81"/>
      <c r="CE156" s="81"/>
      <c r="CF156" s="81"/>
      <c r="CG156" s="81"/>
      <c r="CH156" s="82"/>
      <c r="CI156" s="83"/>
    </row>
    <row r="157" spans="2:87" ht="15" customHeight="1">
      <c r="B157" s="276"/>
      <c r="C157" s="277"/>
      <c r="D157" s="7"/>
      <c r="E157" s="25"/>
      <c r="F157" s="24"/>
      <c r="G157" s="22"/>
      <c r="H157" s="22"/>
      <c r="I157" s="23"/>
      <c r="J157" s="8"/>
      <c r="K157" s="25"/>
      <c r="L157" s="3"/>
      <c r="M157" s="24"/>
      <c r="N157" s="22"/>
      <c r="O157" s="22"/>
      <c r="P157" s="23"/>
      <c r="Q157" s="7"/>
      <c r="R157" s="245"/>
      <c r="S157" s="85"/>
      <c r="T157" s="196"/>
      <c r="U157" s="191"/>
      <c r="V157" s="85"/>
      <c r="W157" s="103"/>
      <c r="X157" s="85"/>
      <c r="Y157" s="85"/>
      <c r="Z157" s="352"/>
      <c r="AA157" s="353"/>
      <c r="AB157" s="104"/>
      <c r="AC157" s="106"/>
      <c r="AH157" s="82"/>
      <c r="AI157" s="82"/>
      <c r="AJ157" s="82"/>
      <c r="AK157" s="82"/>
      <c r="AL157" s="82"/>
      <c r="AM157" s="83"/>
      <c r="AN157" s="83"/>
      <c r="AO157" s="83"/>
      <c r="AP157" s="83"/>
      <c r="AQ157" s="84"/>
      <c r="AR157" s="84"/>
      <c r="AS157" s="83"/>
      <c r="AT157" s="83"/>
      <c r="AU157" s="84"/>
      <c r="AV157" s="180"/>
      <c r="AW157" s="1"/>
      <c r="AY157" s="82"/>
      <c r="AZ157" s="82"/>
      <c r="BA157" s="82"/>
      <c r="BB157" s="82"/>
      <c r="BC157" s="82"/>
      <c r="BE157" s="85"/>
      <c r="BF157" s="85"/>
      <c r="BH157" s="81"/>
      <c r="BI157" s="81"/>
      <c r="BJ157" s="81"/>
      <c r="BK157" s="81"/>
      <c r="BM157" s="195"/>
      <c r="BN157" s="195"/>
      <c r="BP157" s="81"/>
      <c r="BQ157" s="81"/>
      <c r="BR157" s="81"/>
      <c r="BS157" s="81"/>
      <c r="BT157" s="81"/>
      <c r="BU157" s="81"/>
      <c r="BV157" s="81"/>
      <c r="BW157" s="81"/>
      <c r="BX157" s="81"/>
      <c r="BY157" s="81"/>
      <c r="BZ157" s="81"/>
      <c r="CA157" s="81"/>
      <c r="CB157" s="81"/>
      <c r="CC157" s="81"/>
      <c r="CD157" s="81"/>
      <c r="CE157" s="81"/>
      <c r="CF157" s="81"/>
      <c r="CG157" s="81"/>
      <c r="CH157" s="82"/>
      <c r="CI157" s="83"/>
    </row>
    <row r="158" spans="2:87" ht="15" customHeight="1">
      <c r="B158" s="276"/>
      <c r="C158" s="277"/>
      <c r="D158" s="7"/>
      <c r="E158" s="25"/>
      <c r="F158" s="24"/>
      <c r="G158" s="22"/>
      <c r="H158" s="22"/>
      <c r="I158" s="23"/>
      <c r="J158" s="8"/>
      <c r="K158" s="25"/>
      <c r="L158" s="3"/>
      <c r="M158" s="24"/>
      <c r="N158" s="22"/>
      <c r="O158" s="22"/>
      <c r="P158" s="23"/>
      <c r="Q158" s="7"/>
      <c r="R158" s="245"/>
      <c r="S158" s="85"/>
      <c r="T158" s="196"/>
      <c r="U158" s="191"/>
      <c r="V158" s="85"/>
      <c r="W158" s="103"/>
      <c r="X158" s="85"/>
      <c r="Y158" s="85"/>
      <c r="Z158" s="352"/>
      <c r="AA158" s="353"/>
      <c r="AB158" s="104"/>
      <c r="AC158" s="106"/>
      <c r="AH158" s="82"/>
      <c r="AI158" s="82"/>
      <c r="AJ158" s="82"/>
      <c r="AK158" s="82"/>
      <c r="AL158" s="82"/>
      <c r="AM158" s="83"/>
      <c r="AN158" s="83"/>
      <c r="AO158" s="83"/>
      <c r="AP158" s="83"/>
      <c r="AQ158" s="84"/>
      <c r="AR158" s="84"/>
      <c r="AS158" s="83"/>
      <c r="AT158" s="83"/>
      <c r="AU158" s="84"/>
      <c r="AV158" s="180"/>
      <c r="AW158" s="1"/>
      <c r="AY158" s="82"/>
      <c r="AZ158" s="82"/>
      <c r="BA158" s="82"/>
      <c r="BB158" s="82"/>
      <c r="BC158" s="82"/>
      <c r="BE158" s="85"/>
      <c r="BF158" s="85"/>
      <c r="BH158" s="81"/>
      <c r="BI158" s="81"/>
      <c r="BJ158" s="81"/>
      <c r="BK158" s="81"/>
      <c r="BM158" s="195"/>
      <c r="BN158" s="195"/>
      <c r="BP158" s="81"/>
      <c r="BQ158" s="81"/>
      <c r="BR158" s="81"/>
      <c r="BS158" s="81"/>
      <c r="BT158" s="81"/>
      <c r="BU158" s="81"/>
      <c r="BV158" s="81"/>
      <c r="BW158" s="81"/>
      <c r="BX158" s="81"/>
      <c r="BY158" s="81"/>
      <c r="BZ158" s="81"/>
      <c r="CA158" s="81"/>
      <c r="CB158" s="81"/>
      <c r="CC158" s="81"/>
      <c r="CD158" s="81"/>
      <c r="CE158" s="81"/>
      <c r="CF158" s="81"/>
      <c r="CG158" s="81"/>
      <c r="CH158" s="82"/>
      <c r="CI158" s="83"/>
    </row>
    <row r="159" spans="2:87" ht="15" customHeight="1">
      <c r="B159" s="276"/>
      <c r="C159" s="277"/>
      <c r="D159" s="7"/>
      <c r="E159" s="25"/>
      <c r="F159" s="24"/>
      <c r="G159" s="22"/>
      <c r="H159" s="22"/>
      <c r="I159" s="23"/>
      <c r="J159" s="8"/>
      <c r="K159" s="25"/>
      <c r="L159" s="3"/>
      <c r="M159" s="24"/>
      <c r="N159" s="22"/>
      <c r="O159" s="22"/>
      <c r="P159" s="23"/>
      <c r="Q159" s="7"/>
      <c r="R159" s="245"/>
      <c r="S159" s="85"/>
      <c r="T159" s="196"/>
      <c r="U159" s="191"/>
      <c r="V159" s="85"/>
      <c r="W159" s="103"/>
      <c r="X159" s="85"/>
      <c r="Y159" s="85"/>
      <c r="Z159" s="352"/>
      <c r="AA159" s="353"/>
      <c r="AB159" s="104"/>
      <c r="AC159" s="106"/>
      <c r="AH159" s="82"/>
      <c r="AI159" s="82"/>
      <c r="AJ159" s="82"/>
      <c r="AK159" s="82"/>
      <c r="AL159" s="82"/>
      <c r="AM159" s="83"/>
      <c r="AN159" s="83"/>
      <c r="AO159" s="83"/>
      <c r="AP159" s="83"/>
      <c r="AQ159" s="84"/>
      <c r="AR159" s="84"/>
      <c r="AS159" s="83"/>
      <c r="AT159" s="83"/>
      <c r="AU159" s="84"/>
      <c r="AV159" s="180"/>
      <c r="AW159" s="1"/>
      <c r="AY159" s="82"/>
      <c r="AZ159" s="82"/>
      <c r="BA159" s="82"/>
      <c r="BB159" s="82"/>
      <c r="BC159" s="82"/>
      <c r="BE159" s="85"/>
      <c r="BF159" s="85"/>
      <c r="BH159" s="81"/>
      <c r="BI159" s="81"/>
      <c r="BJ159" s="81"/>
      <c r="BK159" s="81"/>
      <c r="BM159" s="195"/>
      <c r="BN159" s="195"/>
      <c r="BP159" s="81"/>
      <c r="BQ159" s="81"/>
      <c r="BR159" s="81"/>
      <c r="BS159" s="81"/>
      <c r="BT159" s="81"/>
      <c r="BU159" s="81"/>
      <c r="BV159" s="81"/>
      <c r="BW159" s="81"/>
      <c r="BX159" s="81"/>
      <c r="BY159" s="81"/>
      <c r="BZ159" s="81"/>
      <c r="CA159" s="81"/>
      <c r="CB159" s="81"/>
      <c r="CC159" s="81"/>
      <c r="CD159" s="81"/>
      <c r="CE159" s="81"/>
      <c r="CF159" s="81"/>
      <c r="CG159" s="81"/>
      <c r="CH159" s="82"/>
      <c r="CI159" s="83"/>
    </row>
    <row r="160" spans="2:87" ht="15" customHeight="1">
      <c r="B160" s="276"/>
      <c r="C160" s="277"/>
      <c r="D160" s="7"/>
      <c r="E160" s="25"/>
      <c r="F160" s="24"/>
      <c r="G160" s="22"/>
      <c r="H160" s="22"/>
      <c r="I160" s="23"/>
      <c r="J160" s="8"/>
      <c r="K160" s="25"/>
      <c r="L160" s="3"/>
      <c r="M160" s="24"/>
      <c r="N160" s="22"/>
      <c r="O160" s="22"/>
      <c r="P160" s="23"/>
      <c r="Q160" s="7"/>
      <c r="R160" s="245"/>
      <c r="S160" s="85"/>
      <c r="T160" s="196"/>
      <c r="U160" s="191"/>
      <c r="V160" s="85"/>
      <c r="W160" s="103"/>
      <c r="X160" s="85"/>
      <c r="Y160" s="85"/>
      <c r="Z160" s="352"/>
      <c r="AA160" s="353"/>
      <c r="AB160" s="104"/>
      <c r="AC160" s="106"/>
      <c r="AH160" s="82"/>
      <c r="AI160" s="82"/>
      <c r="AJ160" s="82"/>
      <c r="AK160" s="82"/>
      <c r="AL160" s="82"/>
      <c r="AM160" s="83"/>
      <c r="AN160" s="83"/>
      <c r="AO160" s="83"/>
      <c r="AP160" s="83"/>
      <c r="AQ160" s="84"/>
      <c r="AR160" s="84"/>
      <c r="AS160" s="83"/>
      <c r="AT160" s="83"/>
      <c r="AU160" s="84"/>
      <c r="AV160" s="180"/>
      <c r="AW160" s="1"/>
      <c r="AY160" s="82"/>
      <c r="AZ160" s="82"/>
      <c r="BA160" s="82"/>
      <c r="BB160" s="82"/>
      <c r="BC160" s="82"/>
      <c r="BE160" s="85"/>
      <c r="BF160" s="85"/>
      <c r="BH160" s="81"/>
      <c r="BI160" s="81"/>
      <c r="BJ160" s="81"/>
      <c r="BK160" s="81"/>
      <c r="BM160" s="195"/>
      <c r="BN160" s="195"/>
      <c r="BP160" s="81"/>
      <c r="BQ160" s="81"/>
      <c r="BR160" s="81"/>
      <c r="BS160" s="81"/>
      <c r="BT160" s="81"/>
      <c r="BU160" s="81"/>
      <c r="BV160" s="81"/>
      <c r="BW160" s="81"/>
      <c r="BX160" s="81"/>
      <c r="BY160" s="81"/>
      <c r="BZ160" s="81"/>
      <c r="CA160" s="81"/>
      <c r="CB160" s="81"/>
      <c r="CC160" s="81"/>
      <c r="CD160" s="81"/>
      <c r="CE160" s="81"/>
      <c r="CF160" s="81"/>
      <c r="CG160" s="81"/>
      <c r="CH160" s="82"/>
      <c r="CI160" s="83"/>
    </row>
    <row r="161" spans="2:87" ht="15" customHeight="1">
      <c r="B161" s="276"/>
      <c r="C161" s="277"/>
      <c r="D161" s="7"/>
      <c r="E161" s="25"/>
      <c r="F161" s="24"/>
      <c r="G161" s="22"/>
      <c r="H161" s="22"/>
      <c r="I161" s="23"/>
      <c r="J161" s="8"/>
      <c r="K161" s="25"/>
      <c r="L161" s="3"/>
      <c r="M161" s="24"/>
      <c r="N161" s="22"/>
      <c r="O161" s="22"/>
      <c r="P161" s="23"/>
      <c r="Q161" s="7"/>
      <c r="R161" s="245"/>
      <c r="S161" s="85"/>
      <c r="T161" s="196"/>
      <c r="U161" s="191"/>
      <c r="V161" s="85"/>
      <c r="W161" s="103"/>
      <c r="X161" s="85"/>
      <c r="Y161" s="85"/>
      <c r="Z161" s="352"/>
      <c r="AA161" s="353"/>
      <c r="AB161" s="104"/>
      <c r="AC161" s="106"/>
      <c r="AH161" s="82"/>
      <c r="AI161" s="82"/>
      <c r="AJ161" s="82"/>
      <c r="AK161" s="82"/>
      <c r="AL161" s="82"/>
      <c r="AM161" s="83"/>
      <c r="AN161" s="83"/>
      <c r="AO161" s="83"/>
      <c r="AP161" s="83"/>
      <c r="AQ161" s="84"/>
      <c r="AR161" s="84"/>
      <c r="AS161" s="83"/>
      <c r="AT161" s="83"/>
      <c r="AU161" s="84"/>
      <c r="AV161" s="180"/>
      <c r="AW161" s="1"/>
      <c r="AY161" s="82"/>
      <c r="AZ161" s="82"/>
      <c r="BA161" s="82"/>
      <c r="BB161" s="82"/>
      <c r="BC161" s="82"/>
      <c r="BE161" s="85"/>
      <c r="BF161" s="85"/>
      <c r="BH161" s="81"/>
      <c r="BI161" s="81"/>
      <c r="BJ161" s="81"/>
      <c r="BK161" s="81"/>
      <c r="BM161" s="195"/>
      <c r="BN161" s="195"/>
      <c r="BP161" s="81"/>
      <c r="BQ161" s="81"/>
      <c r="BR161" s="81"/>
      <c r="BS161" s="81"/>
      <c r="BT161" s="81"/>
      <c r="BU161" s="81"/>
      <c r="BV161" s="81"/>
      <c r="BW161" s="81"/>
      <c r="BX161" s="81"/>
      <c r="BY161" s="81"/>
      <c r="BZ161" s="81"/>
      <c r="CA161" s="81"/>
      <c r="CB161" s="81"/>
      <c r="CC161" s="81"/>
      <c r="CD161" s="81"/>
      <c r="CE161" s="81"/>
      <c r="CF161" s="81"/>
      <c r="CG161" s="81"/>
      <c r="CH161" s="82"/>
      <c r="CI161" s="83"/>
    </row>
    <row r="162" spans="2:87" ht="15" customHeight="1">
      <c r="B162" s="276"/>
      <c r="C162" s="277"/>
      <c r="D162" s="7"/>
      <c r="E162" s="25"/>
      <c r="F162" s="24"/>
      <c r="G162" s="22"/>
      <c r="H162" s="22"/>
      <c r="I162" s="23"/>
      <c r="J162" s="8"/>
      <c r="K162" s="25"/>
      <c r="L162" s="3"/>
      <c r="M162" s="24"/>
      <c r="N162" s="22"/>
      <c r="O162" s="22"/>
      <c r="P162" s="23"/>
      <c r="Q162" s="7"/>
      <c r="R162" s="245"/>
      <c r="S162" s="85"/>
      <c r="T162" s="196"/>
      <c r="U162" s="191"/>
      <c r="V162" s="85"/>
      <c r="W162" s="103"/>
      <c r="X162" s="85"/>
      <c r="Y162" s="85"/>
      <c r="Z162" s="352"/>
      <c r="AA162" s="353"/>
      <c r="AB162" s="104"/>
      <c r="AC162" s="106"/>
      <c r="AH162" s="82"/>
      <c r="AI162" s="82"/>
      <c r="AJ162" s="82"/>
      <c r="AK162" s="82"/>
      <c r="AL162" s="82"/>
      <c r="AM162" s="83"/>
      <c r="AN162" s="83"/>
      <c r="AO162" s="83"/>
      <c r="AP162" s="83"/>
      <c r="AQ162" s="84"/>
      <c r="AR162" s="84"/>
      <c r="AS162" s="83"/>
      <c r="AT162" s="83"/>
      <c r="AU162" s="84"/>
      <c r="AV162" s="180"/>
      <c r="AW162" s="1"/>
      <c r="AY162" s="82"/>
      <c r="AZ162" s="82"/>
      <c r="BA162" s="82"/>
      <c r="BB162" s="82"/>
      <c r="BC162" s="82"/>
      <c r="BE162" s="85"/>
      <c r="BF162" s="85"/>
      <c r="BH162" s="81"/>
      <c r="BI162" s="81"/>
      <c r="BJ162" s="81"/>
      <c r="BK162" s="81"/>
      <c r="BM162" s="195"/>
      <c r="BN162" s="195"/>
      <c r="BP162" s="81"/>
      <c r="BQ162" s="81"/>
      <c r="BR162" s="81"/>
      <c r="BS162" s="81"/>
      <c r="BT162" s="81"/>
      <c r="BU162" s="81"/>
      <c r="BV162" s="81"/>
      <c r="BW162" s="81"/>
      <c r="BX162" s="81"/>
      <c r="BY162" s="81"/>
      <c r="BZ162" s="81"/>
      <c r="CA162" s="81"/>
      <c r="CB162" s="81"/>
      <c r="CC162" s="81"/>
      <c r="CD162" s="81"/>
      <c r="CE162" s="81"/>
      <c r="CF162" s="81"/>
      <c r="CG162" s="81"/>
      <c r="CH162" s="82"/>
      <c r="CI162" s="83"/>
    </row>
    <row r="163" spans="2:87" ht="15" customHeight="1">
      <c r="B163" s="276"/>
      <c r="C163" s="277"/>
      <c r="D163" s="7"/>
      <c r="E163" s="25"/>
      <c r="F163" s="24"/>
      <c r="G163" s="22"/>
      <c r="H163" s="22"/>
      <c r="I163" s="23"/>
      <c r="J163" s="8"/>
      <c r="K163" s="25"/>
      <c r="L163" s="3"/>
      <c r="M163" s="24"/>
      <c r="N163" s="22"/>
      <c r="O163" s="22"/>
      <c r="P163" s="23"/>
      <c r="Q163" s="7"/>
      <c r="R163" s="245"/>
      <c r="S163" s="85"/>
      <c r="T163" s="196"/>
      <c r="U163" s="191"/>
      <c r="V163" s="85"/>
      <c r="W163" s="103"/>
      <c r="X163" s="85"/>
      <c r="Y163" s="85"/>
      <c r="Z163" s="352"/>
      <c r="AA163" s="353"/>
      <c r="AB163" s="104"/>
      <c r="AC163" s="106"/>
      <c r="AH163" s="82"/>
      <c r="AI163" s="82"/>
      <c r="AJ163" s="82"/>
      <c r="AK163" s="82"/>
      <c r="AL163" s="82"/>
      <c r="AM163" s="83"/>
      <c r="AN163" s="83"/>
      <c r="AO163" s="83"/>
      <c r="AP163" s="83"/>
      <c r="AQ163" s="84"/>
      <c r="AR163" s="84"/>
      <c r="AS163" s="83"/>
      <c r="AT163" s="83"/>
      <c r="AU163" s="84"/>
      <c r="AV163" s="180"/>
      <c r="AW163" s="1"/>
      <c r="AY163" s="82"/>
      <c r="AZ163" s="82"/>
      <c r="BA163" s="82"/>
      <c r="BB163" s="82"/>
      <c r="BC163" s="82"/>
      <c r="BE163" s="85"/>
      <c r="BF163" s="85"/>
      <c r="BH163" s="81"/>
      <c r="BI163" s="81"/>
      <c r="BJ163" s="81"/>
      <c r="BK163" s="81"/>
      <c r="BM163" s="195"/>
      <c r="BN163" s="195"/>
      <c r="BP163" s="81"/>
      <c r="BQ163" s="81"/>
      <c r="BR163" s="81"/>
      <c r="BS163" s="81"/>
      <c r="BT163" s="81"/>
      <c r="BU163" s="81"/>
      <c r="BV163" s="81"/>
      <c r="BW163" s="81"/>
      <c r="BX163" s="81"/>
      <c r="BY163" s="81"/>
      <c r="BZ163" s="81"/>
      <c r="CA163" s="81"/>
      <c r="CB163" s="81"/>
      <c r="CC163" s="81"/>
      <c r="CD163" s="81"/>
      <c r="CE163" s="81"/>
      <c r="CF163" s="81"/>
      <c r="CG163" s="81"/>
      <c r="CH163" s="82"/>
      <c r="CI163" s="83"/>
    </row>
    <row r="164" spans="2:87" ht="15" customHeight="1">
      <c r="B164" s="276"/>
      <c r="C164" s="277"/>
      <c r="D164" s="7"/>
      <c r="E164" s="25"/>
      <c r="F164" s="24"/>
      <c r="G164" s="22"/>
      <c r="H164" s="22"/>
      <c r="I164" s="23"/>
      <c r="J164" s="8"/>
      <c r="K164" s="25"/>
      <c r="L164" s="3"/>
      <c r="M164" s="24"/>
      <c r="N164" s="22"/>
      <c r="O164" s="22"/>
      <c r="P164" s="23"/>
      <c r="Q164" s="7"/>
      <c r="R164" s="245"/>
      <c r="S164" s="85"/>
      <c r="T164" s="196"/>
      <c r="U164" s="191"/>
      <c r="V164" s="85"/>
      <c r="W164" s="103"/>
      <c r="X164" s="85"/>
      <c r="Y164" s="85"/>
      <c r="Z164" s="352"/>
      <c r="AA164" s="353"/>
      <c r="AB164" s="104"/>
      <c r="AC164" s="106"/>
      <c r="AH164" s="82"/>
      <c r="AI164" s="82"/>
      <c r="AJ164" s="82"/>
      <c r="AK164" s="82"/>
      <c r="AL164" s="82"/>
      <c r="AM164" s="83"/>
      <c r="AN164" s="83"/>
      <c r="AO164" s="83"/>
      <c r="AP164" s="83"/>
      <c r="AQ164" s="84"/>
      <c r="AR164" s="84"/>
      <c r="AS164" s="83"/>
      <c r="AT164" s="83"/>
      <c r="AU164" s="84"/>
      <c r="AV164" s="180"/>
      <c r="AW164" s="1"/>
      <c r="AY164" s="82"/>
      <c r="AZ164" s="82"/>
      <c r="BA164" s="82"/>
      <c r="BB164" s="82"/>
      <c r="BC164" s="82"/>
      <c r="BE164" s="85"/>
      <c r="BF164" s="85"/>
      <c r="BH164" s="81"/>
      <c r="BI164" s="81"/>
      <c r="BJ164" s="81"/>
      <c r="BK164" s="81"/>
      <c r="BM164" s="195"/>
      <c r="BN164" s="195"/>
      <c r="BP164" s="81"/>
      <c r="BQ164" s="81"/>
      <c r="BR164" s="81"/>
      <c r="BS164" s="81"/>
      <c r="BT164" s="81"/>
      <c r="BU164" s="81"/>
      <c r="BV164" s="81"/>
      <c r="BW164" s="81"/>
      <c r="BX164" s="81"/>
      <c r="BY164" s="81"/>
      <c r="BZ164" s="81"/>
      <c r="CA164" s="81"/>
      <c r="CB164" s="81"/>
      <c r="CC164" s="81"/>
      <c r="CD164" s="81"/>
      <c r="CE164" s="81"/>
      <c r="CF164" s="81"/>
      <c r="CG164" s="81"/>
      <c r="CH164" s="82"/>
      <c r="CI164" s="83"/>
    </row>
    <row r="165" spans="2:87" ht="15" customHeight="1">
      <c r="B165" s="276"/>
      <c r="C165" s="277"/>
      <c r="D165" s="7"/>
      <c r="E165" s="25"/>
      <c r="F165" s="24"/>
      <c r="G165" s="22"/>
      <c r="H165" s="22"/>
      <c r="I165" s="23"/>
      <c r="J165" s="8"/>
      <c r="K165" s="25"/>
      <c r="L165" s="3"/>
      <c r="M165" s="24"/>
      <c r="N165" s="22"/>
      <c r="O165" s="22"/>
      <c r="P165" s="23"/>
      <c r="Q165" s="7"/>
      <c r="R165" s="245"/>
      <c r="S165" s="85"/>
      <c r="T165" s="196"/>
      <c r="U165" s="191"/>
      <c r="V165" s="85"/>
      <c r="W165" s="103"/>
      <c r="X165" s="85"/>
      <c r="Y165" s="85"/>
      <c r="Z165" s="352"/>
      <c r="AA165" s="353"/>
      <c r="AB165" s="104"/>
      <c r="AC165" s="106"/>
      <c r="AH165" s="82"/>
      <c r="AI165" s="82"/>
      <c r="AJ165" s="82"/>
      <c r="AK165" s="82"/>
      <c r="AL165" s="82"/>
      <c r="AM165" s="83"/>
      <c r="AN165" s="83"/>
      <c r="AO165" s="83"/>
      <c r="AP165" s="83"/>
      <c r="AQ165" s="84"/>
      <c r="AR165" s="84"/>
      <c r="AS165" s="83"/>
      <c r="AT165" s="83"/>
      <c r="AU165" s="84"/>
      <c r="AV165" s="180"/>
      <c r="AW165" s="1"/>
      <c r="AY165" s="82"/>
      <c r="AZ165" s="82"/>
      <c r="BA165" s="82"/>
      <c r="BB165" s="82"/>
      <c r="BC165" s="82"/>
      <c r="BE165" s="85"/>
      <c r="BF165" s="85"/>
      <c r="BH165" s="81"/>
      <c r="BI165" s="81"/>
      <c r="BJ165" s="81"/>
      <c r="BK165" s="81"/>
      <c r="BM165" s="195"/>
      <c r="BN165" s="195"/>
      <c r="BP165" s="81"/>
      <c r="BQ165" s="81"/>
      <c r="BR165" s="81"/>
      <c r="BS165" s="81"/>
      <c r="BT165" s="81"/>
      <c r="BU165" s="81"/>
      <c r="BV165" s="81"/>
      <c r="BW165" s="81"/>
      <c r="BX165" s="81"/>
      <c r="BY165" s="81"/>
      <c r="BZ165" s="81"/>
      <c r="CA165" s="81"/>
      <c r="CB165" s="81"/>
      <c r="CC165" s="81"/>
      <c r="CD165" s="81"/>
      <c r="CE165" s="81"/>
      <c r="CF165" s="81"/>
      <c r="CG165" s="81"/>
      <c r="CH165" s="82"/>
      <c r="CI165" s="83"/>
    </row>
    <row r="166" spans="2:87" ht="15" customHeight="1">
      <c r="B166" s="276"/>
      <c r="C166" s="277"/>
      <c r="D166" s="7"/>
      <c r="E166" s="25"/>
      <c r="F166" s="24"/>
      <c r="G166" s="22"/>
      <c r="H166" s="22"/>
      <c r="I166" s="23"/>
      <c r="J166" s="8"/>
      <c r="K166" s="25"/>
      <c r="L166" s="3"/>
      <c r="M166" s="24"/>
      <c r="N166" s="22"/>
      <c r="O166" s="22"/>
      <c r="P166" s="23"/>
      <c r="Q166" s="7"/>
      <c r="R166" s="245"/>
      <c r="S166" s="85"/>
      <c r="T166" s="196"/>
      <c r="U166" s="191"/>
      <c r="V166" s="85"/>
      <c r="W166" s="103"/>
      <c r="X166" s="85"/>
      <c r="Y166" s="85"/>
      <c r="Z166" s="352"/>
      <c r="AA166" s="353"/>
      <c r="AB166" s="104"/>
      <c r="AC166" s="106"/>
      <c r="AH166" s="82"/>
      <c r="AI166" s="82"/>
      <c r="AJ166" s="82"/>
      <c r="AK166" s="82"/>
      <c r="AL166" s="82"/>
      <c r="AM166" s="83"/>
      <c r="AN166" s="83"/>
      <c r="AO166" s="83"/>
      <c r="AP166" s="83"/>
      <c r="AQ166" s="84"/>
      <c r="AR166" s="84"/>
      <c r="AS166" s="83"/>
      <c r="AT166" s="83"/>
      <c r="AU166" s="84"/>
      <c r="AV166" s="180"/>
      <c r="AW166" s="1"/>
      <c r="AY166" s="82"/>
      <c r="AZ166" s="82"/>
      <c r="BA166" s="82"/>
      <c r="BB166" s="82"/>
      <c r="BC166" s="82"/>
      <c r="BE166" s="85"/>
      <c r="BF166" s="85"/>
      <c r="BH166" s="81"/>
      <c r="BI166" s="81"/>
      <c r="BJ166" s="81"/>
      <c r="BK166" s="81"/>
      <c r="BM166" s="195"/>
      <c r="BN166" s="195"/>
      <c r="BP166" s="81"/>
      <c r="BQ166" s="81"/>
      <c r="BR166" s="81"/>
      <c r="BS166" s="81"/>
      <c r="BT166" s="81"/>
      <c r="BU166" s="81"/>
      <c r="BV166" s="81"/>
      <c r="BW166" s="81"/>
      <c r="BX166" s="81"/>
      <c r="BY166" s="81"/>
      <c r="BZ166" s="81"/>
      <c r="CA166" s="81"/>
      <c r="CB166" s="81"/>
      <c r="CC166" s="81"/>
      <c r="CD166" s="81"/>
      <c r="CE166" s="81"/>
      <c r="CF166" s="81"/>
      <c r="CG166" s="81"/>
      <c r="CH166" s="82"/>
      <c r="CI166" s="83"/>
    </row>
    <row r="167" spans="2:87">
      <c r="B167" s="278"/>
      <c r="C167" s="279"/>
      <c r="D167" s="86"/>
      <c r="E167" s="280"/>
      <c r="F167" s="281"/>
      <c r="G167" s="282"/>
      <c r="H167" s="282"/>
      <c r="I167" s="283"/>
      <c r="J167" s="86"/>
      <c r="K167" s="280"/>
      <c r="L167" s="284"/>
      <c r="M167" s="281"/>
      <c r="N167" s="282"/>
      <c r="O167" s="282"/>
      <c r="P167" s="283"/>
      <c r="Q167" s="86"/>
      <c r="R167" s="245"/>
      <c r="S167" s="85"/>
      <c r="T167" s="85"/>
      <c r="U167" s="285"/>
      <c r="V167" s="85"/>
      <c r="W167" s="82"/>
      <c r="X167" s="286"/>
      <c r="Y167" s="287"/>
      <c r="Z167" s="352"/>
      <c r="AA167" s="363"/>
      <c r="AB167" s="249"/>
      <c r="AC167" s="106"/>
      <c r="AH167" s="30"/>
      <c r="AI167" s="30"/>
      <c r="AJ167" s="30"/>
      <c r="AK167" s="30"/>
      <c r="AL167" s="30"/>
      <c r="AM167" s="89"/>
      <c r="AN167" s="89"/>
      <c r="AO167" s="89"/>
      <c r="AP167" s="89"/>
      <c r="AQ167" s="31"/>
      <c r="AR167" s="31"/>
      <c r="AS167" s="89"/>
      <c r="AT167" s="89"/>
      <c r="AU167" s="31"/>
      <c r="AY167" s="30"/>
      <c r="AZ167" s="30"/>
      <c r="BA167" s="30"/>
      <c r="BB167" s="30"/>
      <c r="BC167" s="30"/>
      <c r="BE167" s="30"/>
      <c r="BF167" s="30"/>
      <c r="BH167" s="88"/>
      <c r="BI167" s="88"/>
      <c r="BJ167" s="88"/>
      <c r="BK167" s="88"/>
      <c r="CD167" s="90"/>
      <c r="CE167" s="90"/>
      <c r="CF167" s="90"/>
      <c r="CG167" s="90"/>
      <c r="CI167" s="89"/>
    </row>
    <row r="168" spans="2:87">
      <c r="B168" s="278"/>
      <c r="C168" s="279"/>
      <c r="D168" s="86"/>
      <c r="E168" s="280"/>
      <c r="F168" s="281"/>
      <c r="G168" s="282"/>
      <c r="H168" s="282"/>
      <c r="I168" s="283"/>
      <c r="J168" s="86"/>
      <c r="K168" s="280"/>
      <c r="L168" s="284"/>
      <c r="M168" s="281"/>
      <c r="N168" s="282"/>
      <c r="O168" s="282"/>
      <c r="P168" s="283"/>
      <c r="Q168" s="86"/>
      <c r="R168" s="245"/>
      <c r="S168" s="85"/>
      <c r="T168" s="85"/>
      <c r="U168" s="285"/>
      <c r="V168" s="85"/>
      <c r="W168" s="82"/>
      <c r="X168" s="286"/>
      <c r="Y168" s="287"/>
      <c r="Z168" s="352"/>
      <c r="AA168" s="363"/>
      <c r="AB168" s="249"/>
      <c r="AC168" s="106"/>
      <c r="AH168" s="30"/>
      <c r="AI168" s="30"/>
      <c r="AJ168" s="30"/>
      <c r="AK168" s="30"/>
      <c r="AL168" s="30"/>
      <c r="AM168" s="89"/>
      <c r="AN168" s="89"/>
      <c r="AO168" s="89"/>
      <c r="AP168" s="89"/>
      <c r="AQ168" s="31"/>
      <c r="AR168" s="31"/>
      <c r="AS168" s="89"/>
      <c r="AT168" s="89"/>
      <c r="AU168" s="31"/>
      <c r="AY168" s="30"/>
      <c r="AZ168" s="30"/>
      <c r="BA168" s="30"/>
      <c r="BB168" s="30"/>
      <c r="BC168" s="30"/>
      <c r="BE168" s="30"/>
      <c r="BF168" s="30"/>
      <c r="BH168" s="88"/>
      <c r="BI168" s="88"/>
      <c r="BJ168" s="88"/>
      <c r="BK168" s="88"/>
      <c r="CD168" s="90"/>
      <c r="CE168" s="90"/>
      <c r="CF168" s="90"/>
      <c r="CG168" s="90"/>
      <c r="CI168" s="89"/>
    </row>
    <row r="169" spans="2:87">
      <c r="B169" s="278"/>
      <c r="C169" s="279"/>
      <c r="D169" s="86"/>
      <c r="E169" s="280"/>
      <c r="F169" s="281"/>
      <c r="G169" s="282"/>
      <c r="H169" s="282"/>
      <c r="I169" s="283"/>
      <c r="J169" s="86"/>
      <c r="K169" s="280"/>
      <c r="L169" s="284"/>
      <c r="M169" s="281"/>
      <c r="N169" s="282"/>
      <c r="O169" s="282"/>
      <c r="P169" s="283"/>
      <c r="Q169" s="86"/>
      <c r="R169" s="245"/>
      <c r="S169" s="85"/>
      <c r="T169" s="85"/>
      <c r="U169" s="285"/>
      <c r="V169" s="85"/>
      <c r="W169" s="82"/>
      <c r="X169" s="286"/>
      <c r="Y169" s="287"/>
      <c r="Z169" s="352"/>
      <c r="AA169" s="363"/>
      <c r="AB169" s="249"/>
      <c r="AC169" s="106"/>
      <c r="AH169" s="30"/>
      <c r="AI169" s="30"/>
      <c r="AJ169" s="30"/>
      <c r="AK169" s="30"/>
      <c r="AL169" s="30"/>
      <c r="AM169" s="89"/>
      <c r="AN169" s="89"/>
      <c r="AO169" s="89"/>
      <c r="AP169" s="89"/>
      <c r="AQ169" s="31"/>
      <c r="AR169" s="31"/>
      <c r="AS169" s="89"/>
      <c r="AT169" s="89"/>
      <c r="AU169" s="31"/>
      <c r="AV169" s="86"/>
      <c r="AW169" s="86"/>
      <c r="AY169" s="30"/>
      <c r="AZ169" s="30"/>
      <c r="BA169" s="30"/>
      <c r="BB169" s="30"/>
      <c r="BC169" s="30"/>
      <c r="BE169" s="30"/>
      <c r="BF169" s="30"/>
      <c r="BH169" s="88"/>
      <c r="BI169" s="88"/>
      <c r="BJ169" s="88"/>
      <c r="BK169" s="88"/>
      <c r="CD169" s="90"/>
      <c r="CE169" s="90"/>
      <c r="CF169" s="90"/>
      <c r="CG169" s="90"/>
      <c r="CI169" s="89"/>
    </row>
    <row r="170" spans="2:87">
      <c r="B170" s="278"/>
      <c r="C170" s="279"/>
      <c r="D170" s="86"/>
      <c r="E170" s="280"/>
      <c r="F170" s="281"/>
      <c r="G170" s="282"/>
      <c r="H170" s="282"/>
      <c r="I170" s="283"/>
      <c r="J170" s="86"/>
      <c r="K170" s="280"/>
      <c r="L170" s="284"/>
      <c r="M170" s="281"/>
      <c r="N170" s="282"/>
      <c r="O170" s="282"/>
      <c r="P170" s="283"/>
      <c r="Q170" s="86"/>
      <c r="R170" s="245"/>
      <c r="S170" s="85"/>
      <c r="T170" s="85"/>
      <c r="U170" s="285"/>
      <c r="V170" s="85"/>
      <c r="W170" s="82"/>
      <c r="X170" s="286"/>
      <c r="Y170" s="287"/>
      <c r="Z170" s="352"/>
      <c r="AA170" s="363"/>
      <c r="AB170" s="249"/>
      <c r="AC170" s="106"/>
      <c r="AH170" s="30"/>
      <c r="AI170" s="30"/>
      <c r="AJ170" s="30"/>
      <c r="AK170" s="30"/>
      <c r="AL170" s="30"/>
      <c r="AM170" s="89"/>
      <c r="AN170" s="89"/>
      <c r="AO170" s="89"/>
      <c r="AP170" s="89"/>
      <c r="AQ170" s="31"/>
      <c r="AR170" s="31"/>
      <c r="AS170" s="89"/>
      <c r="AT170" s="89"/>
      <c r="AU170" s="31"/>
      <c r="AV170" s="86"/>
      <c r="AW170" s="86"/>
      <c r="AY170" s="30"/>
      <c r="AZ170" s="30"/>
      <c r="BA170" s="30"/>
      <c r="BB170" s="30"/>
      <c r="BC170" s="30"/>
      <c r="BE170" s="30"/>
      <c r="BF170" s="30"/>
      <c r="BH170" s="88"/>
      <c r="BI170" s="88"/>
      <c r="BJ170" s="88"/>
      <c r="BK170" s="88"/>
      <c r="CD170" s="90"/>
      <c r="CE170" s="90"/>
      <c r="CF170" s="90"/>
      <c r="CG170" s="90"/>
      <c r="CI170" s="89"/>
    </row>
    <row r="171" spans="2:87">
      <c r="B171" s="278"/>
      <c r="C171" s="279"/>
      <c r="D171" s="86"/>
      <c r="E171" s="280"/>
      <c r="F171" s="281"/>
      <c r="G171" s="282"/>
      <c r="H171" s="282"/>
      <c r="I171" s="283"/>
      <c r="J171" s="86"/>
      <c r="K171" s="280"/>
      <c r="L171" s="284"/>
      <c r="M171" s="281"/>
      <c r="N171" s="282"/>
      <c r="O171" s="282"/>
      <c r="P171" s="283"/>
      <c r="Q171" s="86"/>
      <c r="R171" s="245"/>
      <c r="S171" s="85"/>
      <c r="T171" s="85"/>
      <c r="U171" s="285"/>
      <c r="V171" s="85"/>
      <c r="W171" s="82"/>
      <c r="X171" s="286"/>
      <c r="Y171" s="287"/>
      <c r="Z171" s="352"/>
      <c r="AA171" s="363"/>
      <c r="AB171" s="249"/>
      <c r="AC171" s="106"/>
      <c r="AH171" s="30"/>
      <c r="AI171" s="30"/>
      <c r="AJ171" s="30"/>
      <c r="AK171" s="30"/>
      <c r="AL171" s="30"/>
      <c r="AM171" s="89"/>
      <c r="AN171" s="89"/>
      <c r="AO171" s="89"/>
      <c r="AP171" s="89"/>
      <c r="AQ171" s="31"/>
      <c r="AR171" s="31"/>
      <c r="AS171" s="89"/>
      <c r="AT171" s="89"/>
      <c r="AU171" s="31"/>
      <c r="AV171" s="86"/>
      <c r="AW171" s="86"/>
      <c r="AY171" s="30"/>
      <c r="AZ171" s="30"/>
      <c r="BA171" s="30"/>
      <c r="BB171" s="30"/>
      <c r="BC171" s="30"/>
      <c r="BE171" s="30"/>
      <c r="BF171" s="30"/>
      <c r="BH171" s="88"/>
      <c r="BI171" s="88"/>
      <c r="BJ171" s="88"/>
      <c r="BK171" s="88"/>
      <c r="CD171" s="90"/>
      <c r="CE171" s="90"/>
      <c r="CF171" s="90"/>
      <c r="CG171" s="90"/>
      <c r="CI171" s="89"/>
    </row>
    <row r="172" spans="2:87">
      <c r="B172" s="278"/>
      <c r="C172" s="279"/>
      <c r="D172" s="86"/>
      <c r="E172" s="280"/>
      <c r="F172" s="281"/>
      <c r="G172" s="282"/>
      <c r="H172" s="282"/>
      <c r="I172" s="283"/>
      <c r="J172" s="86"/>
      <c r="K172" s="280"/>
      <c r="L172" s="284"/>
      <c r="M172" s="281"/>
      <c r="N172" s="282"/>
      <c r="O172" s="282"/>
      <c r="P172" s="283"/>
      <c r="Q172" s="86"/>
      <c r="R172" s="245"/>
      <c r="S172" s="85"/>
      <c r="T172" s="85"/>
      <c r="U172" s="285"/>
      <c r="V172" s="85"/>
      <c r="W172" s="82"/>
      <c r="X172" s="286"/>
      <c r="Y172" s="287"/>
      <c r="Z172" s="352"/>
      <c r="AA172" s="363"/>
      <c r="AB172" s="249"/>
      <c r="AC172" s="106"/>
      <c r="AH172" s="30"/>
      <c r="AI172" s="30"/>
      <c r="AJ172" s="30"/>
      <c r="AK172" s="30"/>
      <c r="AL172" s="30"/>
      <c r="AM172" s="89"/>
      <c r="AN172" s="89"/>
      <c r="AO172" s="89"/>
      <c r="AP172" s="89"/>
      <c r="AQ172" s="31"/>
      <c r="AR172" s="31"/>
      <c r="AS172" s="89"/>
      <c r="AT172" s="89"/>
      <c r="AU172" s="31"/>
      <c r="AV172" s="86"/>
      <c r="AW172" s="86"/>
      <c r="AY172" s="30"/>
      <c r="AZ172" s="30"/>
      <c r="BA172" s="30"/>
      <c r="BB172" s="30"/>
      <c r="BC172" s="30"/>
      <c r="BE172" s="30"/>
      <c r="BF172" s="30"/>
      <c r="BH172" s="88"/>
      <c r="BI172" s="88"/>
      <c r="BJ172" s="88"/>
      <c r="BK172" s="88"/>
      <c r="CD172" s="90"/>
      <c r="CE172" s="90"/>
      <c r="CF172" s="90"/>
      <c r="CG172" s="90"/>
      <c r="CI172" s="89"/>
    </row>
    <row r="173" spans="2:87">
      <c r="B173" s="278"/>
      <c r="C173" s="279"/>
      <c r="D173" s="86"/>
      <c r="E173" s="280"/>
      <c r="F173" s="281"/>
      <c r="G173" s="282"/>
      <c r="H173" s="282"/>
      <c r="I173" s="283"/>
      <c r="J173" s="86"/>
      <c r="K173" s="280"/>
      <c r="L173" s="284"/>
      <c r="M173" s="281"/>
      <c r="N173" s="282"/>
      <c r="O173" s="282"/>
      <c r="P173" s="283"/>
      <c r="Q173" s="86"/>
      <c r="R173" s="245"/>
      <c r="S173" s="85"/>
      <c r="T173" s="85"/>
      <c r="U173" s="285"/>
      <c r="V173" s="85"/>
      <c r="W173" s="82"/>
      <c r="X173" s="286"/>
      <c r="Y173" s="287"/>
      <c r="Z173" s="352"/>
      <c r="AA173" s="363"/>
      <c r="AB173" s="249"/>
      <c r="AC173" s="106"/>
      <c r="AH173" s="30"/>
      <c r="AI173" s="30"/>
      <c r="AJ173" s="30"/>
      <c r="AK173" s="30"/>
      <c r="AL173" s="30"/>
      <c r="AM173" s="89"/>
      <c r="AN173" s="89"/>
      <c r="AO173" s="89"/>
      <c r="AP173" s="89"/>
      <c r="AQ173" s="31"/>
      <c r="AR173" s="31"/>
      <c r="AS173" s="89"/>
      <c r="AT173" s="89"/>
      <c r="AU173" s="31"/>
      <c r="AV173" s="86"/>
      <c r="AW173" s="86"/>
      <c r="AY173" s="30"/>
      <c r="AZ173" s="30"/>
      <c r="BA173" s="30"/>
      <c r="BB173" s="30"/>
      <c r="BC173" s="30"/>
      <c r="BE173" s="30"/>
      <c r="BF173" s="30"/>
      <c r="BH173" s="88"/>
      <c r="BI173" s="88"/>
      <c r="BJ173" s="88"/>
      <c r="BK173" s="88"/>
      <c r="CD173" s="90"/>
      <c r="CE173" s="90"/>
      <c r="CF173" s="90"/>
      <c r="CG173" s="90"/>
      <c r="CI173" s="89"/>
    </row>
    <row r="174" spans="2:87">
      <c r="B174" s="278"/>
      <c r="C174" s="279"/>
      <c r="D174" s="86"/>
      <c r="E174" s="280"/>
      <c r="F174" s="281"/>
      <c r="G174" s="282"/>
      <c r="H174" s="282"/>
      <c r="I174" s="283"/>
      <c r="J174" s="86"/>
      <c r="K174" s="280"/>
      <c r="L174" s="284"/>
      <c r="M174" s="281"/>
      <c r="N174" s="282"/>
      <c r="O174" s="282"/>
      <c r="P174" s="283"/>
      <c r="Q174" s="86"/>
      <c r="R174" s="245"/>
      <c r="S174" s="85"/>
      <c r="T174" s="85"/>
      <c r="U174" s="285"/>
      <c r="V174" s="85"/>
      <c r="W174" s="82"/>
      <c r="X174" s="286"/>
      <c r="Y174" s="287"/>
      <c r="Z174" s="352"/>
      <c r="AA174" s="363"/>
      <c r="AB174" s="249"/>
      <c r="AC174" s="106"/>
      <c r="AH174" s="30"/>
      <c r="AI174" s="30"/>
      <c r="AJ174" s="30"/>
      <c r="AK174" s="30"/>
      <c r="AL174" s="30"/>
      <c r="AM174" s="89"/>
      <c r="AN174" s="89"/>
      <c r="AO174" s="89"/>
      <c r="AP174" s="89"/>
      <c r="AQ174" s="31"/>
      <c r="AR174" s="31"/>
      <c r="AS174" s="89"/>
      <c r="AT174" s="89"/>
      <c r="AU174" s="31"/>
      <c r="AV174" s="86"/>
      <c r="AW174" s="86"/>
      <c r="AY174" s="30"/>
      <c r="AZ174" s="30"/>
      <c r="BA174" s="30"/>
      <c r="BB174" s="30"/>
      <c r="BC174" s="30"/>
      <c r="BE174" s="30"/>
      <c r="BF174" s="30"/>
      <c r="BH174" s="88"/>
      <c r="BI174" s="88"/>
      <c r="BJ174" s="88"/>
      <c r="BK174" s="88"/>
      <c r="CD174" s="90"/>
      <c r="CE174" s="90"/>
      <c r="CF174" s="90"/>
      <c r="CG174" s="90"/>
      <c r="CI174" s="89"/>
    </row>
    <row r="175" spans="2:87">
      <c r="B175" s="278"/>
      <c r="C175" s="279"/>
      <c r="D175" s="86"/>
      <c r="E175" s="280"/>
      <c r="F175" s="281"/>
      <c r="G175" s="282"/>
      <c r="H175" s="282"/>
      <c r="I175" s="283"/>
      <c r="J175" s="86"/>
      <c r="K175" s="280"/>
      <c r="L175" s="284"/>
      <c r="M175" s="281"/>
      <c r="N175" s="282"/>
      <c r="O175" s="282"/>
      <c r="P175" s="283"/>
      <c r="Q175" s="86"/>
      <c r="R175" s="245"/>
      <c r="S175" s="85"/>
      <c r="T175" s="85"/>
      <c r="U175" s="285"/>
      <c r="V175" s="85"/>
      <c r="W175" s="82"/>
      <c r="X175" s="286"/>
      <c r="Y175" s="287"/>
      <c r="Z175" s="352"/>
      <c r="AA175" s="363"/>
      <c r="AB175" s="249"/>
      <c r="AC175" s="106"/>
      <c r="AH175" s="30"/>
      <c r="AI175" s="30"/>
      <c r="AJ175" s="30"/>
      <c r="AK175" s="30"/>
      <c r="AL175" s="30"/>
      <c r="AM175" s="89"/>
      <c r="AN175" s="89"/>
      <c r="AO175" s="89"/>
      <c r="AP175" s="89"/>
      <c r="AQ175" s="31"/>
      <c r="AR175" s="31"/>
      <c r="AS175" s="89"/>
      <c r="AT175" s="89"/>
      <c r="AU175" s="31"/>
      <c r="AV175" s="86"/>
      <c r="AW175" s="86"/>
      <c r="AY175" s="30"/>
      <c r="AZ175" s="30"/>
      <c r="BA175" s="30"/>
      <c r="BB175" s="30"/>
      <c r="BC175" s="30"/>
      <c r="BE175" s="30"/>
      <c r="BF175" s="30"/>
      <c r="BH175" s="88"/>
      <c r="BI175" s="88"/>
      <c r="BJ175" s="88"/>
      <c r="BK175" s="88"/>
      <c r="CD175" s="90"/>
      <c r="CE175" s="90"/>
      <c r="CF175" s="90"/>
      <c r="CG175" s="90"/>
      <c r="CI175" s="89"/>
    </row>
    <row r="176" spans="2:87">
      <c r="B176" s="278"/>
      <c r="C176" s="279"/>
      <c r="D176" s="86"/>
      <c r="E176" s="280"/>
      <c r="F176" s="281"/>
      <c r="G176" s="282"/>
      <c r="H176" s="282"/>
      <c r="I176" s="283"/>
      <c r="J176" s="86"/>
      <c r="K176" s="280"/>
      <c r="L176" s="284"/>
      <c r="M176" s="281"/>
      <c r="N176" s="282"/>
      <c r="O176" s="282"/>
      <c r="P176" s="283"/>
      <c r="Q176" s="86"/>
      <c r="R176" s="245"/>
      <c r="S176" s="85"/>
      <c r="T176" s="85"/>
      <c r="U176" s="285"/>
      <c r="V176" s="85"/>
      <c r="W176" s="82"/>
      <c r="X176" s="286"/>
      <c r="Y176" s="287"/>
      <c r="Z176" s="352"/>
      <c r="AA176" s="363"/>
      <c r="AB176" s="249"/>
      <c r="AC176" s="106"/>
      <c r="AH176" s="30"/>
      <c r="AI176" s="30"/>
      <c r="AJ176" s="30"/>
      <c r="AK176" s="30"/>
      <c r="AL176" s="30"/>
      <c r="AM176" s="89"/>
      <c r="AN176" s="89"/>
      <c r="AO176" s="89"/>
      <c r="AP176" s="89"/>
      <c r="AQ176" s="31"/>
      <c r="AR176" s="31"/>
      <c r="AS176" s="89"/>
      <c r="AT176" s="89"/>
      <c r="AU176" s="31"/>
      <c r="AV176" s="86"/>
      <c r="AW176" s="86"/>
      <c r="AY176" s="30"/>
      <c r="AZ176" s="30"/>
      <c r="BA176" s="30"/>
      <c r="BB176" s="30"/>
      <c r="BC176" s="30"/>
      <c r="BE176" s="30"/>
      <c r="BF176" s="30"/>
      <c r="BH176" s="88"/>
      <c r="BI176" s="88"/>
      <c r="BJ176" s="88"/>
      <c r="BK176" s="88"/>
      <c r="CD176" s="90"/>
      <c r="CE176" s="90"/>
      <c r="CF176" s="90"/>
      <c r="CG176" s="90"/>
      <c r="CI176" s="89"/>
    </row>
    <row r="177" spans="2:87">
      <c r="B177" s="278"/>
      <c r="C177" s="279"/>
      <c r="D177" s="86"/>
      <c r="E177" s="280"/>
      <c r="F177" s="281"/>
      <c r="G177" s="282"/>
      <c r="H177" s="282"/>
      <c r="I177" s="283"/>
      <c r="J177" s="86"/>
      <c r="K177" s="280"/>
      <c r="L177" s="284"/>
      <c r="M177" s="281"/>
      <c r="N177" s="282"/>
      <c r="O177" s="282"/>
      <c r="P177" s="283"/>
      <c r="Q177" s="86"/>
      <c r="R177" s="245"/>
      <c r="S177" s="85"/>
      <c r="T177" s="85"/>
      <c r="U177" s="285"/>
      <c r="V177" s="85"/>
      <c r="W177" s="82"/>
      <c r="X177" s="286"/>
      <c r="Y177" s="287"/>
      <c r="Z177" s="352"/>
      <c r="AA177" s="363"/>
      <c r="AB177" s="249"/>
      <c r="AC177" s="106"/>
      <c r="AH177" s="30"/>
      <c r="AI177" s="30"/>
      <c r="AJ177" s="30"/>
      <c r="AK177" s="30"/>
      <c r="AL177" s="30"/>
      <c r="AM177" s="89"/>
      <c r="AN177" s="89"/>
      <c r="AO177" s="89"/>
      <c r="AP177" s="89"/>
      <c r="AQ177" s="31"/>
      <c r="AR177" s="31"/>
      <c r="AS177" s="89"/>
      <c r="AT177" s="89"/>
      <c r="AU177" s="31"/>
      <c r="AV177" s="86"/>
      <c r="AW177" s="86"/>
      <c r="AY177" s="30"/>
      <c r="AZ177" s="30"/>
      <c r="BA177" s="30"/>
      <c r="BB177" s="30"/>
      <c r="BC177" s="30"/>
      <c r="BE177" s="30"/>
      <c r="BF177" s="30"/>
      <c r="BH177" s="88"/>
      <c r="BI177" s="88"/>
      <c r="BJ177" s="88"/>
      <c r="BK177" s="88"/>
      <c r="CD177" s="90"/>
      <c r="CE177" s="90"/>
      <c r="CF177" s="90"/>
      <c r="CG177" s="90"/>
      <c r="CI177" s="89"/>
    </row>
    <row r="178" spans="2:87">
      <c r="B178" s="278"/>
      <c r="C178" s="279"/>
      <c r="D178" s="86"/>
      <c r="E178" s="280"/>
      <c r="F178" s="281"/>
      <c r="G178" s="282"/>
      <c r="H178" s="282"/>
      <c r="I178" s="283"/>
      <c r="J178" s="86"/>
      <c r="K178" s="280"/>
      <c r="L178" s="284"/>
      <c r="M178" s="281"/>
      <c r="N178" s="282"/>
      <c r="O178" s="282"/>
      <c r="P178" s="283"/>
      <c r="Q178" s="86"/>
      <c r="R178" s="245"/>
      <c r="S178" s="85"/>
      <c r="T178" s="85"/>
      <c r="U178" s="285"/>
      <c r="V178" s="85"/>
      <c r="W178" s="82"/>
      <c r="X178" s="286"/>
      <c r="Y178" s="287"/>
      <c r="Z178" s="352"/>
      <c r="AA178" s="363"/>
      <c r="AB178" s="249"/>
      <c r="AC178" s="106"/>
      <c r="AH178" s="30"/>
      <c r="AI178" s="30"/>
      <c r="AJ178" s="30"/>
      <c r="AK178" s="30"/>
      <c r="AL178" s="30"/>
      <c r="AM178" s="89"/>
      <c r="AN178" s="89"/>
      <c r="AO178" s="89"/>
      <c r="AP178" s="89"/>
      <c r="AQ178" s="31"/>
      <c r="AR178" s="31"/>
      <c r="AS178" s="89"/>
      <c r="AT178" s="89"/>
      <c r="AU178" s="31"/>
      <c r="AV178" s="86"/>
      <c r="AW178" s="86"/>
      <c r="AY178" s="30"/>
      <c r="AZ178" s="30"/>
      <c r="BA178" s="30"/>
      <c r="BB178" s="30"/>
      <c r="BC178" s="30"/>
      <c r="BE178" s="30"/>
      <c r="BF178" s="30"/>
      <c r="BH178" s="88"/>
      <c r="BI178" s="88"/>
      <c r="BJ178" s="88"/>
      <c r="BK178" s="88"/>
      <c r="CD178" s="90"/>
      <c r="CE178" s="90"/>
      <c r="CF178" s="90"/>
      <c r="CG178" s="90"/>
      <c r="CI178" s="89"/>
    </row>
    <row r="179" spans="2:87">
      <c r="B179" s="278"/>
      <c r="C179" s="279"/>
      <c r="D179" s="86"/>
      <c r="E179" s="280"/>
      <c r="F179" s="281"/>
      <c r="G179" s="282"/>
      <c r="H179" s="282"/>
      <c r="I179" s="283"/>
      <c r="J179" s="86"/>
      <c r="K179" s="280"/>
      <c r="L179" s="284"/>
      <c r="M179" s="281"/>
      <c r="N179" s="282"/>
      <c r="O179" s="282"/>
      <c r="P179" s="283"/>
      <c r="Q179" s="86"/>
      <c r="R179" s="245"/>
      <c r="S179" s="85"/>
      <c r="T179" s="85"/>
      <c r="U179" s="285"/>
      <c r="V179" s="85"/>
      <c r="W179" s="82"/>
      <c r="X179" s="286"/>
      <c r="Y179" s="287"/>
      <c r="Z179" s="352"/>
      <c r="AA179" s="363"/>
      <c r="AB179" s="249"/>
      <c r="AC179" s="106"/>
      <c r="AH179" s="30"/>
      <c r="AI179" s="30"/>
      <c r="AJ179" s="30"/>
      <c r="AK179" s="30"/>
      <c r="AL179" s="30"/>
      <c r="AM179" s="89"/>
      <c r="AN179" s="89"/>
      <c r="AO179" s="89"/>
      <c r="AP179" s="89"/>
      <c r="AQ179" s="31"/>
      <c r="AR179" s="31"/>
      <c r="AS179" s="89"/>
      <c r="AT179" s="89"/>
      <c r="AU179" s="31"/>
      <c r="AV179" s="86"/>
      <c r="AW179" s="86"/>
      <c r="AY179" s="30"/>
      <c r="AZ179" s="30"/>
      <c r="BA179" s="30"/>
      <c r="BB179" s="30"/>
      <c r="BC179" s="30"/>
      <c r="BE179" s="30"/>
      <c r="BF179" s="30"/>
      <c r="BH179" s="88"/>
      <c r="BI179" s="88"/>
      <c r="BJ179" s="88"/>
      <c r="BK179" s="88"/>
      <c r="CD179" s="90"/>
      <c r="CE179" s="90"/>
      <c r="CF179" s="90"/>
      <c r="CG179" s="90"/>
      <c r="CI179" s="89"/>
    </row>
    <row r="180" spans="2:87">
      <c r="B180" s="278"/>
      <c r="C180" s="279"/>
      <c r="D180" s="86"/>
      <c r="E180" s="280"/>
      <c r="F180" s="281"/>
      <c r="G180" s="282"/>
      <c r="H180" s="282"/>
      <c r="I180" s="283"/>
      <c r="J180" s="86"/>
      <c r="K180" s="280"/>
      <c r="L180" s="284"/>
      <c r="M180" s="281"/>
      <c r="N180" s="282"/>
      <c r="O180" s="282"/>
      <c r="P180" s="283"/>
      <c r="Q180" s="86"/>
      <c r="R180" s="245"/>
      <c r="S180" s="85"/>
      <c r="T180" s="85"/>
      <c r="U180" s="285"/>
      <c r="V180" s="85"/>
      <c r="W180" s="82"/>
      <c r="X180" s="286"/>
      <c r="Y180" s="287"/>
      <c r="Z180" s="352"/>
      <c r="AA180" s="363"/>
      <c r="AB180" s="249"/>
      <c r="AC180" s="106"/>
      <c r="AH180" s="30"/>
      <c r="AI180" s="30"/>
      <c r="AJ180" s="30"/>
      <c r="AK180" s="30"/>
      <c r="AL180" s="30"/>
      <c r="AM180" s="89"/>
      <c r="AN180" s="89"/>
      <c r="AO180" s="89"/>
      <c r="AP180" s="89"/>
      <c r="AQ180" s="31"/>
      <c r="AR180" s="31"/>
      <c r="AS180" s="89"/>
      <c r="AT180" s="89"/>
      <c r="AU180" s="31"/>
      <c r="AV180" s="86"/>
      <c r="AW180" s="86"/>
      <c r="AY180" s="30"/>
      <c r="AZ180" s="30"/>
      <c r="BA180" s="30"/>
      <c r="BB180" s="30"/>
      <c r="BC180" s="30"/>
      <c r="BE180" s="30"/>
      <c r="BF180" s="30"/>
      <c r="BH180" s="88"/>
      <c r="BI180" s="88"/>
      <c r="BJ180" s="88"/>
      <c r="BK180" s="88"/>
      <c r="CD180" s="90"/>
      <c r="CE180" s="90"/>
      <c r="CF180" s="90"/>
      <c r="CG180" s="90"/>
      <c r="CI180" s="89"/>
    </row>
    <row r="181" spans="2:87">
      <c r="B181" s="278"/>
      <c r="C181" s="279"/>
      <c r="D181" s="86"/>
      <c r="E181" s="280"/>
      <c r="F181" s="281"/>
      <c r="G181" s="282"/>
      <c r="H181" s="282"/>
      <c r="I181" s="283"/>
      <c r="J181" s="86"/>
      <c r="K181" s="280"/>
      <c r="L181" s="284"/>
      <c r="M181" s="281"/>
      <c r="N181" s="282"/>
      <c r="O181" s="282"/>
      <c r="P181" s="283"/>
      <c r="Q181" s="86"/>
      <c r="R181" s="245"/>
      <c r="S181" s="85"/>
      <c r="T181" s="85"/>
      <c r="U181" s="285"/>
      <c r="V181" s="85"/>
      <c r="W181" s="82"/>
      <c r="X181" s="286"/>
      <c r="Y181" s="287"/>
      <c r="Z181" s="352"/>
      <c r="AA181" s="363"/>
      <c r="AB181" s="249"/>
      <c r="AC181" s="106"/>
      <c r="AH181" s="30"/>
      <c r="AI181" s="30"/>
      <c r="AJ181" s="30"/>
      <c r="AK181" s="30"/>
      <c r="AL181" s="30"/>
      <c r="AM181" s="89"/>
      <c r="AN181" s="89"/>
      <c r="AO181" s="89"/>
      <c r="AP181" s="89"/>
      <c r="AQ181" s="31"/>
      <c r="AR181" s="31"/>
      <c r="AS181" s="89"/>
      <c r="AT181" s="89"/>
      <c r="AU181" s="31"/>
      <c r="AV181" s="86"/>
      <c r="AW181" s="86"/>
      <c r="AY181" s="30"/>
      <c r="AZ181" s="30"/>
      <c r="BA181" s="30"/>
      <c r="BB181" s="30"/>
      <c r="BC181" s="30"/>
      <c r="BE181" s="30"/>
      <c r="BF181" s="30"/>
      <c r="BH181" s="88"/>
      <c r="BI181" s="88"/>
      <c r="BJ181" s="88"/>
      <c r="BK181" s="88"/>
      <c r="CD181" s="90"/>
      <c r="CE181" s="90"/>
      <c r="CF181" s="90"/>
      <c r="CG181" s="90"/>
      <c r="CI181" s="89"/>
    </row>
    <row r="182" spans="2:87">
      <c r="B182" s="278"/>
      <c r="C182" s="279"/>
      <c r="D182" s="86"/>
      <c r="E182" s="280"/>
      <c r="F182" s="281"/>
      <c r="G182" s="282"/>
      <c r="H182" s="282"/>
      <c r="I182" s="283"/>
      <c r="J182" s="86"/>
      <c r="K182" s="280"/>
      <c r="L182" s="284"/>
      <c r="M182" s="281"/>
      <c r="N182" s="282"/>
      <c r="O182" s="282"/>
      <c r="P182" s="283"/>
      <c r="Q182" s="86"/>
      <c r="R182" s="245"/>
      <c r="S182" s="85"/>
      <c r="T182" s="85"/>
      <c r="U182" s="285"/>
      <c r="V182" s="85"/>
      <c r="W182" s="82"/>
      <c r="X182" s="286"/>
      <c r="Y182" s="287"/>
      <c r="Z182" s="352"/>
      <c r="AA182" s="363"/>
      <c r="AB182" s="249"/>
      <c r="AC182" s="106"/>
      <c r="AH182" s="30"/>
      <c r="AI182" s="30"/>
      <c r="AJ182" s="30"/>
      <c r="AK182" s="30"/>
      <c r="AL182" s="30"/>
      <c r="AM182" s="89"/>
      <c r="AN182" s="89"/>
      <c r="AO182" s="89"/>
      <c r="AP182" s="89"/>
      <c r="AQ182" s="31"/>
      <c r="AR182" s="31"/>
      <c r="AS182" s="89"/>
      <c r="AT182" s="89"/>
      <c r="AU182" s="31"/>
      <c r="AV182" s="86"/>
      <c r="AW182" s="86"/>
      <c r="AY182" s="30"/>
      <c r="AZ182" s="30"/>
      <c r="BA182" s="30"/>
      <c r="BB182" s="30"/>
      <c r="BC182" s="30"/>
      <c r="BE182" s="30"/>
      <c r="BF182" s="30"/>
      <c r="BH182" s="88"/>
      <c r="BI182" s="88"/>
      <c r="BJ182" s="88"/>
      <c r="BK182" s="88"/>
      <c r="CD182" s="90"/>
      <c r="CE182" s="90"/>
      <c r="CF182" s="90"/>
      <c r="CG182" s="90"/>
      <c r="CI182" s="89"/>
    </row>
    <row r="183" spans="2:87">
      <c r="B183" s="278"/>
      <c r="C183" s="279"/>
      <c r="D183" s="86"/>
      <c r="E183" s="280"/>
      <c r="F183" s="281"/>
      <c r="G183" s="282"/>
      <c r="H183" s="282"/>
      <c r="I183" s="283"/>
      <c r="J183" s="86"/>
      <c r="K183" s="280"/>
      <c r="L183" s="284"/>
      <c r="M183" s="281"/>
      <c r="N183" s="282"/>
      <c r="O183" s="282"/>
      <c r="P183" s="283"/>
      <c r="Q183" s="86"/>
      <c r="R183" s="245"/>
      <c r="S183" s="85"/>
      <c r="T183" s="85"/>
      <c r="U183" s="285"/>
      <c r="V183" s="85"/>
      <c r="W183" s="82"/>
      <c r="X183" s="286"/>
      <c r="Y183" s="287"/>
      <c r="Z183" s="352"/>
      <c r="AA183" s="363"/>
      <c r="AB183" s="249"/>
      <c r="AC183" s="106"/>
      <c r="AH183" s="30"/>
      <c r="AI183" s="30"/>
      <c r="AJ183" s="30"/>
      <c r="AK183" s="30"/>
      <c r="AL183" s="30"/>
      <c r="AM183" s="89"/>
      <c r="AN183" s="89"/>
      <c r="AO183" s="89"/>
      <c r="AP183" s="89"/>
      <c r="AQ183" s="31"/>
      <c r="AR183" s="31"/>
      <c r="AS183" s="89"/>
      <c r="AT183" s="89"/>
      <c r="AU183" s="31"/>
      <c r="AV183" s="86"/>
      <c r="AW183" s="86"/>
      <c r="AY183" s="30"/>
      <c r="AZ183" s="30"/>
      <c r="BA183" s="30"/>
      <c r="BB183" s="30"/>
      <c r="BC183" s="30"/>
      <c r="BE183" s="30"/>
      <c r="BF183" s="30"/>
      <c r="BH183" s="88"/>
      <c r="BI183" s="88"/>
      <c r="BJ183" s="88"/>
      <c r="BK183" s="88"/>
      <c r="CD183" s="90"/>
      <c r="CE183" s="90"/>
      <c r="CF183" s="90"/>
      <c r="CG183" s="90"/>
      <c r="CI183" s="89"/>
    </row>
    <row r="184" spans="2:87">
      <c r="B184" s="278"/>
      <c r="C184" s="279"/>
      <c r="D184" s="86"/>
      <c r="E184" s="280"/>
      <c r="F184" s="281"/>
      <c r="G184" s="282"/>
      <c r="H184" s="282"/>
      <c r="I184" s="283"/>
      <c r="J184" s="86"/>
      <c r="K184" s="280"/>
      <c r="L184" s="284"/>
      <c r="M184" s="281"/>
      <c r="N184" s="282"/>
      <c r="O184" s="282"/>
      <c r="P184" s="283"/>
      <c r="Q184" s="86"/>
      <c r="R184" s="245"/>
      <c r="S184" s="85"/>
      <c r="T184" s="85"/>
      <c r="U184" s="285"/>
      <c r="V184" s="85"/>
      <c r="W184" s="82"/>
      <c r="X184" s="286"/>
      <c r="Y184" s="287"/>
      <c r="Z184" s="352"/>
      <c r="AA184" s="363"/>
      <c r="AB184" s="249"/>
      <c r="AC184" s="106"/>
      <c r="AH184" s="30"/>
      <c r="AI184" s="30"/>
      <c r="AJ184" s="30"/>
      <c r="AK184" s="30"/>
      <c r="AL184" s="30"/>
      <c r="AM184" s="89"/>
      <c r="AN184" s="89"/>
      <c r="AO184" s="89"/>
      <c r="AP184" s="89"/>
      <c r="AQ184" s="31"/>
      <c r="AR184" s="31"/>
      <c r="AS184" s="89"/>
      <c r="AT184" s="89"/>
      <c r="AU184" s="31"/>
      <c r="AV184" s="86"/>
      <c r="AW184" s="86"/>
      <c r="AY184" s="30"/>
      <c r="AZ184" s="30"/>
      <c r="BA184" s="30"/>
      <c r="BB184" s="30"/>
      <c r="BC184" s="30"/>
      <c r="BE184" s="30"/>
      <c r="BF184" s="30"/>
      <c r="BH184" s="88"/>
      <c r="BI184" s="88"/>
      <c r="BJ184" s="88"/>
      <c r="BK184" s="88"/>
      <c r="CD184" s="90"/>
      <c r="CE184" s="90"/>
      <c r="CF184" s="90"/>
      <c r="CG184" s="90"/>
      <c r="CI184" s="89"/>
    </row>
    <row r="185" spans="2:87">
      <c r="B185" s="278"/>
      <c r="C185" s="279"/>
      <c r="D185" s="86"/>
      <c r="E185" s="280"/>
      <c r="F185" s="281"/>
      <c r="G185" s="282"/>
      <c r="H185" s="282"/>
      <c r="I185" s="283"/>
      <c r="J185" s="86"/>
      <c r="K185" s="280"/>
      <c r="L185" s="284"/>
      <c r="M185" s="281"/>
      <c r="N185" s="282"/>
      <c r="O185" s="282"/>
      <c r="P185" s="283"/>
      <c r="Q185" s="86"/>
      <c r="R185" s="245"/>
      <c r="S185" s="85"/>
      <c r="T185" s="85"/>
      <c r="U185" s="285"/>
      <c r="V185" s="85"/>
      <c r="W185" s="82"/>
      <c r="X185" s="286"/>
      <c r="Y185" s="287"/>
      <c r="Z185" s="352"/>
      <c r="AA185" s="363"/>
      <c r="AB185" s="249"/>
      <c r="AC185" s="106"/>
      <c r="AH185" s="30"/>
      <c r="AI185" s="30"/>
      <c r="AJ185" s="30"/>
      <c r="AK185" s="30"/>
      <c r="AL185" s="30"/>
      <c r="AM185" s="89"/>
      <c r="AN185" s="89"/>
      <c r="AO185" s="89"/>
      <c r="AP185" s="89"/>
      <c r="AQ185" s="31"/>
      <c r="AR185" s="31"/>
      <c r="AS185" s="89"/>
      <c r="AT185" s="89"/>
      <c r="AU185" s="31"/>
      <c r="AV185" s="86"/>
      <c r="AW185" s="86"/>
      <c r="AY185" s="30"/>
      <c r="AZ185" s="30"/>
      <c r="BA185" s="30"/>
      <c r="BB185" s="30"/>
      <c r="BC185" s="30"/>
      <c r="BE185" s="30"/>
      <c r="BF185" s="30"/>
      <c r="BH185" s="88"/>
      <c r="BI185" s="88"/>
      <c r="BJ185" s="88"/>
      <c r="BK185" s="88"/>
      <c r="CD185" s="90"/>
      <c r="CE185" s="90"/>
      <c r="CF185" s="90"/>
      <c r="CG185" s="90"/>
      <c r="CI185" s="89"/>
    </row>
    <row r="186" spans="2:87">
      <c r="B186" s="278"/>
      <c r="C186" s="279"/>
      <c r="D186" s="86"/>
      <c r="E186" s="280"/>
      <c r="F186" s="281"/>
      <c r="G186" s="282"/>
      <c r="H186" s="282"/>
      <c r="I186" s="283"/>
      <c r="J186" s="86"/>
      <c r="K186" s="280"/>
      <c r="L186" s="284"/>
      <c r="M186" s="281"/>
      <c r="N186" s="282"/>
      <c r="O186" s="282"/>
      <c r="P186" s="283"/>
      <c r="Q186" s="86"/>
      <c r="R186" s="245"/>
      <c r="S186" s="85"/>
      <c r="T186" s="85"/>
      <c r="U186" s="285"/>
      <c r="V186" s="85"/>
      <c r="W186" s="82"/>
      <c r="X186" s="286"/>
      <c r="Y186" s="287"/>
      <c r="Z186" s="352"/>
      <c r="AA186" s="363"/>
      <c r="AB186" s="249"/>
      <c r="AC186" s="106"/>
      <c r="AH186" s="30"/>
      <c r="AI186" s="30"/>
      <c r="AJ186" s="30"/>
      <c r="AK186" s="30"/>
      <c r="AL186" s="30"/>
      <c r="AM186" s="89"/>
      <c r="AN186" s="89"/>
      <c r="AO186" s="89"/>
      <c r="AP186" s="89"/>
      <c r="AQ186" s="31"/>
      <c r="AR186" s="31"/>
      <c r="AS186" s="89"/>
      <c r="AT186" s="89"/>
      <c r="AU186" s="31"/>
      <c r="AV186" s="86"/>
      <c r="AW186" s="86"/>
      <c r="AY186" s="30"/>
      <c r="AZ186" s="30"/>
      <c r="BA186" s="30"/>
      <c r="BB186" s="30"/>
      <c r="BC186" s="30"/>
      <c r="BE186" s="30"/>
      <c r="BF186" s="30"/>
      <c r="BH186" s="88"/>
      <c r="BI186" s="88"/>
      <c r="BJ186" s="88"/>
      <c r="BK186" s="88"/>
      <c r="CD186" s="90"/>
      <c r="CE186" s="90"/>
      <c r="CF186" s="90"/>
      <c r="CG186" s="90"/>
      <c r="CI186" s="89"/>
    </row>
    <row r="187" spans="2:87">
      <c r="B187" s="278"/>
      <c r="C187" s="279"/>
      <c r="D187" s="86"/>
      <c r="E187" s="280"/>
      <c r="F187" s="281"/>
      <c r="G187" s="282"/>
      <c r="H187" s="282"/>
      <c r="I187" s="283"/>
      <c r="J187" s="86"/>
      <c r="K187" s="280"/>
      <c r="L187" s="284"/>
      <c r="M187" s="281"/>
      <c r="N187" s="282"/>
      <c r="O187" s="282"/>
      <c r="P187" s="283"/>
      <c r="Q187" s="86"/>
      <c r="R187" s="245"/>
      <c r="S187" s="85"/>
      <c r="T187" s="85"/>
      <c r="U187" s="285"/>
      <c r="V187" s="85"/>
      <c r="W187" s="82"/>
      <c r="X187" s="286"/>
      <c r="Y187" s="287"/>
      <c r="Z187" s="352"/>
      <c r="AA187" s="363"/>
      <c r="AB187" s="249"/>
      <c r="AC187" s="106"/>
      <c r="AH187" s="30"/>
      <c r="AI187" s="30"/>
      <c r="AJ187" s="30"/>
      <c r="AK187" s="30"/>
      <c r="AL187" s="30"/>
      <c r="AM187" s="89"/>
      <c r="AN187" s="89"/>
      <c r="AO187" s="89"/>
      <c r="AP187" s="89"/>
      <c r="AQ187" s="31"/>
      <c r="AR187" s="31"/>
      <c r="AS187" s="89"/>
      <c r="AT187" s="89"/>
      <c r="AU187" s="31"/>
      <c r="AV187" s="86"/>
      <c r="AW187" s="86"/>
      <c r="AY187" s="30"/>
      <c r="AZ187" s="30"/>
      <c r="BA187" s="30"/>
      <c r="BB187" s="30"/>
      <c r="BC187" s="30"/>
      <c r="BE187" s="30"/>
      <c r="BF187" s="30"/>
      <c r="BH187" s="88"/>
      <c r="BI187" s="88"/>
      <c r="BJ187" s="88"/>
      <c r="BK187" s="88"/>
      <c r="CD187" s="90"/>
      <c r="CE187" s="90"/>
      <c r="CF187" s="90"/>
      <c r="CG187" s="90"/>
      <c r="CI187" s="89"/>
    </row>
    <row r="188" spans="2:87">
      <c r="B188" s="278"/>
      <c r="C188" s="279"/>
      <c r="D188" s="86"/>
      <c r="E188" s="280"/>
      <c r="F188" s="281"/>
      <c r="G188" s="282"/>
      <c r="H188" s="282"/>
      <c r="I188" s="283"/>
      <c r="J188" s="86"/>
      <c r="K188" s="280"/>
      <c r="L188" s="284"/>
      <c r="M188" s="281"/>
      <c r="N188" s="282"/>
      <c r="O188" s="282"/>
      <c r="P188" s="283"/>
      <c r="Q188" s="86"/>
      <c r="R188" s="245"/>
      <c r="S188" s="85"/>
      <c r="T188" s="85"/>
      <c r="U188" s="285"/>
      <c r="V188" s="85"/>
      <c r="W188" s="82"/>
      <c r="X188" s="286"/>
      <c r="Y188" s="287"/>
      <c r="Z188" s="352"/>
      <c r="AA188" s="363"/>
      <c r="AB188" s="249"/>
      <c r="AC188" s="106"/>
      <c r="AH188" s="30"/>
      <c r="AI188" s="30"/>
      <c r="AJ188" s="30"/>
      <c r="AK188" s="30"/>
      <c r="AL188" s="30"/>
      <c r="AM188" s="89"/>
      <c r="AN188" s="89"/>
      <c r="AO188" s="89"/>
      <c r="AP188" s="89"/>
      <c r="AQ188" s="31"/>
      <c r="AR188" s="31"/>
      <c r="AS188" s="89"/>
      <c r="AT188" s="89"/>
      <c r="AU188" s="31"/>
      <c r="AV188" s="86"/>
      <c r="AW188" s="86"/>
      <c r="AY188" s="30"/>
      <c r="AZ188" s="30"/>
      <c r="BA188" s="30"/>
      <c r="BB188" s="30"/>
      <c r="BC188" s="30"/>
      <c r="BE188" s="30"/>
      <c r="BF188" s="30"/>
      <c r="BH188" s="88"/>
      <c r="BI188" s="88"/>
      <c r="BJ188" s="88"/>
      <c r="BK188" s="88"/>
      <c r="CD188" s="90"/>
      <c r="CE188" s="90"/>
      <c r="CF188" s="90"/>
      <c r="CG188" s="90"/>
      <c r="CI188" s="89"/>
    </row>
    <row r="189" spans="2:87">
      <c r="B189" s="278"/>
      <c r="C189" s="279"/>
      <c r="D189" s="86"/>
      <c r="E189" s="280"/>
      <c r="F189" s="281"/>
      <c r="G189" s="282"/>
      <c r="H189" s="282"/>
      <c r="I189" s="283"/>
      <c r="J189" s="86"/>
      <c r="K189" s="280"/>
      <c r="L189" s="284"/>
      <c r="M189" s="281"/>
      <c r="N189" s="282"/>
      <c r="O189" s="282"/>
      <c r="P189" s="283"/>
      <c r="Q189" s="86"/>
      <c r="R189" s="245"/>
      <c r="S189" s="85"/>
      <c r="T189" s="85"/>
      <c r="U189" s="285"/>
      <c r="V189" s="85"/>
      <c r="W189" s="82"/>
      <c r="X189" s="286"/>
      <c r="Y189" s="287"/>
      <c r="Z189" s="352"/>
      <c r="AA189" s="363"/>
      <c r="AB189" s="249"/>
      <c r="AC189" s="106"/>
      <c r="AH189" s="30"/>
      <c r="AI189" s="30"/>
      <c r="AJ189" s="30"/>
      <c r="AK189" s="30"/>
      <c r="AL189" s="30"/>
      <c r="AM189" s="89"/>
      <c r="AN189" s="89"/>
      <c r="AO189" s="89"/>
      <c r="AP189" s="89"/>
      <c r="AQ189" s="31"/>
      <c r="AR189" s="31"/>
      <c r="AS189" s="89"/>
      <c r="AT189" s="89"/>
      <c r="AU189" s="31"/>
      <c r="AV189" s="86"/>
      <c r="AW189" s="86"/>
      <c r="AY189" s="30"/>
      <c r="AZ189" s="30"/>
      <c r="BA189" s="30"/>
      <c r="BB189" s="30"/>
      <c r="BC189" s="30"/>
      <c r="BE189" s="30"/>
      <c r="BF189" s="30"/>
      <c r="BH189" s="88"/>
      <c r="BI189" s="88"/>
      <c r="BJ189" s="88"/>
      <c r="BK189" s="88"/>
      <c r="CD189" s="90"/>
      <c r="CE189" s="90"/>
      <c r="CF189" s="90"/>
      <c r="CG189" s="90"/>
      <c r="CI189" s="89"/>
    </row>
    <row r="190" spans="2:87">
      <c r="B190" s="278"/>
      <c r="C190" s="279"/>
      <c r="D190" s="86"/>
      <c r="E190" s="280"/>
      <c r="F190" s="281"/>
      <c r="G190" s="282"/>
      <c r="H190" s="282"/>
      <c r="I190" s="283"/>
      <c r="J190" s="86"/>
      <c r="K190" s="280"/>
      <c r="L190" s="284"/>
      <c r="M190" s="281"/>
      <c r="N190" s="282"/>
      <c r="O190" s="282"/>
      <c r="P190" s="283"/>
      <c r="Q190" s="86"/>
      <c r="R190" s="245"/>
      <c r="S190" s="85"/>
      <c r="T190" s="85"/>
      <c r="U190" s="285"/>
      <c r="V190" s="85"/>
      <c r="W190" s="82"/>
      <c r="X190" s="286"/>
      <c r="Y190" s="287"/>
      <c r="Z190" s="352"/>
      <c r="AA190" s="363"/>
      <c r="AB190" s="249"/>
      <c r="AC190" s="106"/>
      <c r="AH190" s="30"/>
      <c r="AI190" s="30"/>
      <c r="AJ190" s="30"/>
      <c r="AK190" s="30"/>
      <c r="AL190" s="30"/>
      <c r="AM190" s="89"/>
      <c r="AN190" s="89"/>
      <c r="AO190" s="89"/>
      <c r="AP190" s="89"/>
      <c r="AQ190" s="31"/>
      <c r="AR190" s="31"/>
      <c r="AS190" s="89"/>
      <c r="AT190" s="89"/>
      <c r="AU190" s="31"/>
      <c r="AV190" s="86"/>
      <c r="AW190" s="86"/>
      <c r="AY190" s="30"/>
      <c r="AZ190" s="30"/>
      <c r="BA190" s="30"/>
      <c r="BB190" s="30"/>
      <c r="BC190" s="30"/>
      <c r="BE190" s="30"/>
      <c r="BF190" s="30"/>
      <c r="BH190" s="88"/>
      <c r="BI190" s="88"/>
      <c r="BJ190" s="88"/>
      <c r="BK190" s="88"/>
      <c r="CD190" s="90"/>
      <c r="CE190" s="90"/>
      <c r="CF190" s="90"/>
      <c r="CG190" s="90"/>
      <c r="CI190" s="89"/>
    </row>
    <row r="191" spans="2:87">
      <c r="B191" s="278"/>
      <c r="C191" s="279"/>
      <c r="D191" s="86"/>
      <c r="E191" s="280"/>
      <c r="F191" s="281"/>
      <c r="G191" s="282"/>
      <c r="H191" s="282"/>
      <c r="I191" s="283"/>
      <c r="J191" s="86"/>
      <c r="K191" s="280"/>
      <c r="L191" s="284"/>
      <c r="M191" s="281"/>
      <c r="N191" s="282"/>
      <c r="O191" s="282"/>
      <c r="P191" s="283"/>
      <c r="Q191" s="86"/>
      <c r="R191" s="245"/>
      <c r="S191" s="85"/>
      <c r="T191" s="85"/>
      <c r="U191" s="285"/>
      <c r="V191" s="85"/>
      <c r="W191" s="82"/>
      <c r="X191" s="286"/>
      <c r="Y191" s="287"/>
      <c r="Z191" s="352"/>
      <c r="AA191" s="363"/>
      <c r="AB191" s="249"/>
      <c r="AC191" s="106"/>
      <c r="AH191" s="30"/>
      <c r="AI191" s="30"/>
      <c r="AJ191" s="30"/>
      <c r="AK191" s="30"/>
      <c r="AL191" s="30"/>
      <c r="AM191" s="89"/>
      <c r="AN191" s="89"/>
      <c r="AO191" s="89"/>
      <c r="AP191" s="89"/>
      <c r="AQ191" s="31"/>
      <c r="AR191" s="31"/>
      <c r="AS191" s="89"/>
      <c r="AT191" s="89"/>
      <c r="AU191" s="31"/>
      <c r="AV191" s="86"/>
      <c r="AW191" s="86"/>
      <c r="AY191" s="30"/>
      <c r="AZ191" s="30"/>
      <c r="BA191" s="30"/>
      <c r="BB191" s="30"/>
      <c r="BC191" s="30"/>
      <c r="BE191" s="30"/>
      <c r="BF191" s="30"/>
      <c r="BH191" s="88"/>
      <c r="BI191" s="88"/>
      <c r="BJ191" s="88"/>
      <c r="BK191" s="88"/>
      <c r="CD191" s="90"/>
      <c r="CE191" s="90"/>
      <c r="CF191" s="90"/>
      <c r="CG191" s="90"/>
      <c r="CI191" s="89"/>
    </row>
    <row r="192" spans="2:87">
      <c r="B192" s="278"/>
      <c r="C192" s="279"/>
      <c r="D192" s="86"/>
      <c r="E192" s="280"/>
      <c r="F192" s="281"/>
      <c r="G192" s="282"/>
      <c r="H192" s="282"/>
      <c r="I192" s="283"/>
      <c r="J192" s="86"/>
      <c r="K192" s="280"/>
      <c r="L192" s="284"/>
      <c r="M192" s="281"/>
      <c r="N192" s="282"/>
      <c r="O192" s="282"/>
      <c r="P192" s="283"/>
      <c r="Q192" s="86"/>
      <c r="R192" s="245"/>
      <c r="S192" s="85"/>
      <c r="T192" s="85"/>
      <c r="U192" s="285"/>
      <c r="V192" s="85"/>
      <c r="W192" s="82"/>
      <c r="X192" s="286"/>
      <c r="Y192" s="287"/>
      <c r="Z192" s="352"/>
      <c r="AA192" s="363"/>
      <c r="AB192" s="249"/>
      <c r="AC192" s="106"/>
      <c r="AH192" s="30"/>
      <c r="AI192" s="30"/>
      <c r="AJ192" s="30"/>
      <c r="AK192" s="30"/>
      <c r="AL192" s="30"/>
      <c r="AM192" s="89"/>
      <c r="AN192" s="89"/>
      <c r="AO192" s="89"/>
      <c r="AP192" s="89"/>
      <c r="AQ192" s="31"/>
      <c r="AR192" s="31"/>
      <c r="AS192" s="89"/>
      <c r="AT192" s="89"/>
      <c r="AU192" s="31"/>
      <c r="AV192" s="86"/>
      <c r="AW192" s="86"/>
      <c r="AY192" s="30"/>
      <c r="AZ192" s="30"/>
      <c r="BA192" s="30"/>
      <c r="BB192" s="30"/>
      <c r="BC192" s="30"/>
      <c r="BE192" s="30"/>
      <c r="BF192" s="30"/>
      <c r="BH192" s="88"/>
      <c r="BI192" s="88"/>
      <c r="BJ192" s="88"/>
      <c r="BK192" s="88"/>
      <c r="CD192" s="90"/>
      <c r="CE192" s="90"/>
      <c r="CF192" s="90"/>
      <c r="CG192" s="90"/>
      <c r="CI192" s="89"/>
    </row>
    <row r="193" spans="2:87">
      <c r="B193" s="278"/>
      <c r="C193" s="279"/>
      <c r="D193" s="86"/>
      <c r="E193" s="280"/>
      <c r="F193" s="281"/>
      <c r="G193" s="282"/>
      <c r="H193" s="282"/>
      <c r="I193" s="283"/>
      <c r="J193" s="86"/>
      <c r="K193" s="280"/>
      <c r="L193" s="284"/>
      <c r="M193" s="281"/>
      <c r="N193" s="282"/>
      <c r="O193" s="282"/>
      <c r="P193" s="283"/>
      <c r="Q193" s="86"/>
      <c r="R193" s="245"/>
      <c r="S193" s="85"/>
      <c r="T193" s="85"/>
      <c r="U193" s="285"/>
      <c r="V193" s="85"/>
      <c r="W193" s="82"/>
      <c r="X193" s="286"/>
      <c r="Y193" s="287"/>
      <c r="Z193" s="352"/>
      <c r="AA193" s="363"/>
      <c r="AB193" s="249"/>
      <c r="AC193" s="106"/>
      <c r="AH193" s="30"/>
      <c r="AI193" s="30"/>
      <c r="AJ193" s="30"/>
      <c r="AK193" s="30"/>
      <c r="AL193" s="30"/>
      <c r="AM193" s="89"/>
      <c r="AN193" s="89"/>
      <c r="AO193" s="89"/>
      <c r="AP193" s="89"/>
      <c r="AQ193" s="31"/>
      <c r="AR193" s="31"/>
      <c r="AS193" s="89"/>
      <c r="AT193" s="89"/>
      <c r="AU193" s="31"/>
      <c r="AV193" s="86"/>
      <c r="AW193" s="86"/>
      <c r="AY193" s="30"/>
      <c r="AZ193" s="30"/>
      <c r="BA193" s="30"/>
      <c r="BB193" s="30"/>
      <c r="BC193" s="30"/>
      <c r="BE193" s="30"/>
      <c r="BF193" s="30"/>
      <c r="BH193" s="88"/>
      <c r="BI193" s="88"/>
      <c r="BJ193" s="88"/>
      <c r="BK193" s="88"/>
      <c r="CD193" s="90"/>
      <c r="CE193" s="90"/>
      <c r="CF193" s="90"/>
      <c r="CG193" s="90"/>
      <c r="CI193" s="89"/>
    </row>
    <row r="194" spans="2:87">
      <c r="B194" s="278"/>
      <c r="C194" s="279"/>
      <c r="D194" s="86"/>
      <c r="E194" s="280"/>
      <c r="F194" s="281"/>
      <c r="G194" s="282"/>
      <c r="H194" s="282"/>
      <c r="I194" s="283"/>
      <c r="J194" s="86"/>
      <c r="K194" s="280"/>
      <c r="L194" s="284"/>
      <c r="M194" s="281"/>
      <c r="N194" s="282"/>
      <c r="O194" s="282"/>
      <c r="P194" s="283"/>
      <c r="Q194" s="86"/>
      <c r="R194" s="245"/>
      <c r="S194" s="85"/>
      <c r="T194" s="85"/>
      <c r="U194" s="285"/>
      <c r="V194" s="85"/>
      <c r="W194" s="82"/>
      <c r="X194" s="286"/>
      <c r="Y194" s="287"/>
      <c r="Z194" s="352"/>
      <c r="AA194" s="363"/>
      <c r="AB194" s="249"/>
      <c r="AC194" s="106"/>
      <c r="AH194" s="30"/>
      <c r="AI194" s="30"/>
      <c r="AJ194" s="30"/>
      <c r="AK194" s="30"/>
      <c r="AL194" s="30"/>
      <c r="AM194" s="89"/>
      <c r="AN194" s="89"/>
      <c r="AO194" s="89"/>
      <c r="AP194" s="89"/>
      <c r="AQ194" s="31"/>
      <c r="AR194" s="31"/>
      <c r="AS194" s="89"/>
      <c r="AT194" s="89"/>
      <c r="AU194" s="31"/>
      <c r="AV194" s="86"/>
      <c r="AW194" s="86"/>
      <c r="AY194" s="30"/>
      <c r="AZ194" s="30"/>
      <c r="BA194" s="30"/>
      <c r="BB194" s="30"/>
      <c r="BC194" s="30"/>
      <c r="BE194" s="30"/>
      <c r="BF194" s="30"/>
      <c r="BH194" s="88"/>
      <c r="BI194" s="88"/>
      <c r="BJ194" s="88"/>
      <c r="BK194" s="88"/>
      <c r="CD194" s="90"/>
      <c r="CE194" s="90"/>
      <c r="CF194" s="90"/>
      <c r="CG194" s="90"/>
      <c r="CI194" s="89"/>
    </row>
    <row r="195" spans="2:87">
      <c r="B195" s="278"/>
      <c r="C195" s="279"/>
      <c r="D195" s="86"/>
      <c r="E195" s="280"/>
      <c r="F195" s="281"/>
      <c r="G195" s="282"/>
      <c r="H195" s="282"/>
      <c r="I195" s="283"/>
      <c r="J195" s="86"/>
      <c r="K195" s="280"/>
      <c r="L195" s="284"/>
      <c r="M195" s="281"/>
      <c r="N195" s="282"/>
      <c r="O195" s="282"/>
      <c r="P195" s="283"/>
      <c r="Q195" s="86"/>
      <c r="R195" s="245"/>
      <c r="S195" s="85"/>
      <c r="T195" s="85"/>
      <c r="U195" s="285"/>
      <c r="V195" s="85"/>
      <c r="W195" s="82"/>
      <c r="X195" s="286"/>
      <c r="Y195" s="287"/>
      <c r="Z195" s="352"/>
      <c r="AA195" s="363"/>
      <c r="AB195" s="249"/>
      <c r="AC195" s="106"/>
      <c r="AH195" s="30"/>
      <c r="AI195" s="30"/>
      <c r="AJ195" s="30"/>
      <c r="AK195" s="30"/>
      <c r="AL195" s="30"/>
      <c r="AM195" s="89"/>
      <c r="AN195" s="89"/>
      <c r="AO195" s="89"/>
      <c r="AP195" s="89"/>
      <c r="AQ195" s="31"/>
      <c r="AR195" s="31"/>
      <c r="AS195" s="89"/>
      <c r="AT195" s="89"/>
      <c r="AU195" s="31"/>
      <c r="AV195" s="86"/>
      <c r="AW195" s="86"/>
      <c r="AY195" s="30"/>
      <c r="AZ195" s="30"/>
      <c r="BA195" s="30"/>
      <c r="BB195" s="30"/>
      <c r="BC195" s="30"/>
      <c r="BE195" s="30"/>
      <c r="BF195" s="30"/>
      <c r="BH195" s="88"/>
      <c r="BI195" s="88"/>
      <c r="BJ195" s="88"/>
      <c r="BK195" s="88"/>
      <c r="CD195" s="90"/>
      <c r="CE195" s="90"/>
      <c r="CF195" s="90"/>
      <c r="CG195" s="90"/>
      <c r="CI195" s="89"/>
    </row>
    <row r="196" spans="2:87">
      <c r="B196" s="278"/>
      <c r="C196" s="279"/>
      <c r="D196" s="86"/>
      <c r="E196" s="280"/>
      <c r="F196" s="281"/>
      <c r="G196" s="282"/>
      <c r="H196" s="282"/>
      <c r="I196" s="283"/>
      <c r="J196" s="86"/>
      <c r="K196" s="280"/>
      <c r="L196" s="284"/>
      <c r="M196" s="281"/>
      <c r="N196" s="282"/>
      <c r="O196" s="282"/>
      <c r="P196" s="283"/>
      <c r="Q196" s="86"/>
      <c r="R196" s="245"/>
      <c r="S196" s="85"/>
      <c r="T196" s="85"/>
      <c r="U196" s="285"/>
      <c r="V196" s="85"/>
      <c r="W196" s="82"/>
      <c r="X196" s="286"/>
      <c r="Y196" s="287"/>
      <c r="Z196" s="352"/>
      <c r="AA196" s="363"/>
      <c r="AB196" s="249"/>
      <c r="AC196" s="106"/>
      <c r="AH196" s="30"/>
      <c r="AI196" s="30"/>
      <c r="AJ196" s="30"/>
      <c r="AK196" s="30"/>
      <c r="AL196" s="30"/>
      <c r="AM196" s="89"/>
      <c r="AN196" s="89"/>
      <c r="AO196" s="89"/>
      <c r="AP196" s="89"/>
      <c r="AQ196" s="31"/>
      <c r="AR196" s="31"/>
      <c r="AS196" s="89"/>
      <c r="AT196" s="89"/>
      <c r="AU196" s="31"/>
      <c r="AV196" s="86"/>
      <c r="AW196" s="86"/>
      <c r="BE196" s="30"/>
      <c r="BF196" s="30"/>
      <c r="BH196" s="88"/>
      <c r="BI196" s="88"/>
      <c r="BJ196" s="88"/>
      <c r="BK196" s="88"/>
      <c r="CD196" s="90"/>
      <c r="CE196" s="90"/>
      <c r="CF196" s="90"/>
      <c r="CG196" s="90"/>
      <c r="CI196" s="89"/>
    </row>
    <row r="197" spans="2:87">
      <c r="B197" s="278"/>
      <c r="C197" s="279"/>
      <c r="D197" s="86"/>
      <c r="E197" s="280"/>
      <c r="F197" s="281"/>
      <c r="G197" s="282"/>
      <c r="H197" s="282"/>
      <c r="I197" s="283"/>
      <c r="J197" s="86"/>
      <c r="K197" s="280"/>
      <c r="L197" s="284"/>
      <c r="M197" s="281"/>
      <c r="N197" s="282"/>
      <c r="O197" s="282"/>
      <c r="P197" s="283"/>
      <c r="Q197" s="86"/>
      <c r="R197" s="245"/>
      <c r="S197" s="85"/>
      <c r="T197" s="85"/>
      <c r="U197" s="285"/>
      <c r="V197" s="85"/>
      <c r="W197" s="82"/>
      <c r="X197" s="286"/>
      <c r="Y197" s="287"/>
      <c r="Z197" s="352"/>
      <c r="AA197" s="363"/>
      <c r="AB197" s="249"/>
      <c r="AC197" s="106"/>
      <c r="AH197" s="30"/>
      <c r="AI197" s="30"/>
      <c r="AJ197" s="30"/>
      <c r="AK197" s="30"/>
      <c r="AL197" s="30"/>
      <c r="AM197" s="89"/>
      <c r="AN197" s="89"/>
      <c r="AO197" s="89"/>
      <c r="AP197" s="89"/>
      <c r="AQ197" s="31"/>
      <c r="AR197" s="31"/>
      <c r="AS197" s="89"/>
      <c r="AT197" s="89"/>
      <c r="AU197" s="31"/>
      <c r="AV197" s="86"/>
      <c r="AW197" s="86"/>
      <c r="BE197" s="30"/>
      <c r="BF197" s="30"/>
      <c r="BH197" s="88"/>
      <c r="BI197" s="88"/>
      <c r="BJ197" s="88"/>
      <c r="BK197" s="88"/>
      <c r="CD197" s="90"/>
      <c r="CE197" s="90"/>
      <c r="CF197" s="90"/>
      <c r="CG197" s="90"/>
      <c r="CI197" s="89"/>
    </row>
    <row r="198" spans="2:87">
      <c r="B198" s="278"/>
      <c r="C198" s="279"/>
      <c r="D198" s="86"/>
      <c r="E198" s="280"/>
      <c r="F198" s="281"/>
      <c r="G198" s="282"/>
      <c r="H198" s="282"/>
      <c r="I198" s="283"/>
      <c r="J198" s="86"/>
      <c r="K198" s="280"/>
      <c r="L198" s="284"/>
      <c r="M198" s="281"/>
      <c r="N198" s="282"/>
      <c r="O198" s="282"/>
      <c r="P198" s="283"/>
      <c r="Q198" s="86"/>
      <c r="R198" s="245"/>
      <c r="S198" s="85"/>
      <c r="T198" s="85"/>
      <c r="U198" s="285"/>
      <c r="V198" s="85"/>
      <c r="W198" s="82"/>
      <c r="X198" s="286"/>
      <c r="Y198" s="287"/>
      <c r="Z198" s="352"/>
      <c r="AA198" s="363"/>
      <c r="AB198" s="249"/>
      <c r="AC198" s="106"/>
      <c r="AH198" s="30"/>
      <c r="AI198" s="30"/>
      <c r="AJ198" s="30"/>
      <c r="AK198" s="30"/>
      <c r="AL198" s="30"/>
      <c r="AM198" s="89"/>
      <c r="AN198" s="89"/>
      <c r="AO198" s="89"/>
      <c r="AP198" s="89"/>
      <c r="AQ198" s="31"/>
      <c r="AR198" s="31"/>
      <c r="AS198" s="89"/>
      <c r="AT198" s="89"/>
      <c r="AU198" s="31"/>
      <c r="AV198" s="86"/>
      <c r="AW198" s="86"/>
      <c r="BE198" s="30"/>
      <c r="BF198" s="30"/>
      <c r="BH198" s="88"/>
      <c r="BI198" s="88"/>
      <c r="BJ198" s="88"/>
      <c r="BK198" s="88"/>
      <c r="CD198" s="90"/>
      <c r="CE198" s="90"/>
      <c r="CF198" s="90"/>
      <c r="CG198" s="90"/>
      <c r="CI198" s="89"/>
    </row>
    <row r="199" spans="2:87">
      <c r="B199" s="278"/>
      <c r="C199" s="279"/>
      <c r="D199" s="86"/>
      <c r="E199" s="280"/>
      <c r="F199" s="281"/>
      <c r="G199" s="282"/>
      <c r="H199" s="282"/>
      <c r="I199" s="283"/>
      <c r="J199" s="86"/>
      <c r="K199" s="280"/>
      <c r="L199" s="284"/>
      <c r="M199" s="281"/>
      <c r="N199" s="282"/>
      <c r="O199" s="282"/>
      <c r="P199" s="283"/>
      <c r="Q199" s="86"/>
      <c r="R199" s="245"/>
      <c r="S199" s="85"/>
      <c r="T199" s="85"/>
      <c r="U199" s="285"/>
      <c r="V199" s="85"/>
      <c r="W199" s="82"/>
      <c r="X199" s="286"/>
      <c r="Y199" s="287"/>
      <c r="Z199" s="352"/>
      <c r="AA199" s="363"/>
      <c r="AB199" s="249"/>
      <c r="AC199" s="106"/>
      <c r="AH199" s="30"/>
      <c r="AI199" s="30"/>
      <c r="AJ199" s="30"/>
      <c r="AK199" s="30"/>
      <c r="AL199" s="30"/>
      <c r="AM199" s="89"/>
      <c r="AN199" s="89"/>
      <c r="AO199" s="89"/>
      <c r="AP199" s="89"/>
      <c r="AQ199" s="31"/>
      <c r="AR199" s="31"/>
      <c r="AS199" s="89"/>
      <c r="AT199" s="89"/>
      <c r="AU199" s="31"/>
      <c r="BE199" s="30"/>
      <c r="BF199" s="30"/>
      <c r="BH199" s="88"/>
      <c r="BI199" s="88"/>
      <c r="BJ199" s="88"/>
      <c r="BK199" s="88"/>
      <c r="CD199" s="90"/>
      <c r="CE199" s="90"/>
      <c r="CF199" s="90"/>
      <c r="CG199" s="90"/>
      <c r="CI199" s="89"/>
    </row>
    <row r="200" spans="2:87">
      <c r="B200" s="278"/>
      <c r="C200" s="279"/>
      <c r="D200" s="86"/>
      <c r="E200" s="280"/>
      <c r="F200" s="281"/>
      <c r="G200" s="282"/>
      <c r="H200" s="282"/>
      <c r="I200" s="283"/>
      <c r="J200" s="86"/>
      <c r="K200" s="280"/>
      <c r="L200" s="284"/>
      <c r="M200" s="281"/>
      <c r="N200" s="282"/>
      <c r="O200" s="282"/>
      <c r="P200" s="283"/>
      <c r="Q200" s="86"/>
      <c r="R200" s="245"/>
      <c r="S200" s="85"/>
      <c r="T200" s="85"/>
      <c r="U200" s="285"/>
      <c r="V200" s="85"/>
      <c r="W200" s="82"/>
      <c r="X200" s="286"/>
      <c r="Y200" s="287"/>
      <c r="Z200" s="352"/>
      <c r="AA200" s="363"/>
      <c r="AB200" s="249"/>
      <c r="AC200" s="106"/>
      <c r="AH200" s="30"/>
      <c r="AI200" s="30"/>
      <c r="AJ200" s="30"/>
      <c r="AK200" s="30"/>
      <c r="AL200" s="30"/>
      <c r="AM200" s="89"/>
      <c r="AN200" s="89"/>
      <c r="AO200" s="89"/>
      <c r="AP200" s="89"/>
      <c r="AQ200" s="31"/>
      <c r="AR200" s="31"/>
      <c r="AS200" s="89"/>
      <c r="AT200" s="89"/>
      <c r="AU200" s="31"/>
      <c r="BE200" s="30"/>
      <c r="BF200" s="30"/>
      <c r="BH200" s="88"/>
      <c r="BI200" s="88"/>
      <c r="BJ200" s="88"/>
      <c r="BK200" s="88"/>
      <c r="CD200" s="90"/>
      <c r="CE200" s="90"/>
      <c r="CF200" s="90"/>
      <c r="CG200" s="90"/>
      <c r="CI200" s="89"/>
    </row>
    <row r="201" spans="2:87">
      <c r="B201" s="278"/>
      <c r="C201" s="279"/>
      <c r="D201" s="86"/>
      <c r="E201" s="280"/>
      <c r="F201" s="281"/>
      <c r="G201" s="282"/>
      <c r="H201" s="282"/>
      <c r="I201" s="283"/>
      <c r="J201" s="86"/>
      <c r="K201" s="280"/>
      <c r="L201" s="284"/>
      <c r="M201" s="281"/>
      <c r="N201" s="282"/>
      <c r="O201" s="282"/>
      <c r="P201" s="283"/>
      <c r="Q201" s="86"/>
      <c r="R201" s="245"/>
      <c r="S201" s="85"/>
      <c r="T201" s="85"/>
      <c r="U201" s="285"/>
      <c r="V201" s="85"/>
      <c r="W201" s="82"/>
      <c r="X201" s="286"/>
      <c r="Y201" s="287"/>
      <c r="Z201" s="352"/>
      <c r="AA201" s="363"/>
      <c r="AB201" s="249"/>
      <c r="AC201" s="106"/>
      <c r="AH201" s="30"/>
      <c r="AI201" s="30"/>
      <c r="AJ201" s="30"/>
      <c r="AK201" s="30"/>
      <c r="AL201" s="30"/>
      <c r="AM201" s="89"/>
      <c r="AN201" s="89"/>
      <c r="AO201" s="89"/>
      <c r="AP201" s="89"/>
      <c r="AQ201" s="31"/>
      <c r="AR201" s="31"/>
      <c r="AS201" s="89"/>
      <c r="AT201" s="89"/>
      <c r="AU201" s="31"/>
      <c r="BE201" s="30"/>
      <c r="BF201" s="30"/>
      <c r="BH201" s="88"/>
      <c r="BI201" s="88"/>
      <c r="BJ201" s="88"/>
      <c r="BK201" s="88"/>
      <c r="CD201" s="90"/>
      <c r="CE201" s="90"/>
      <c r="CF201" s="90"/>
      <c r="CG201" s="90"/>
      <c r="CI201" s="89"/>
    </row>
    <row r="202" spans="2:87">
      <c r="B202" s="278"/>
      <c r="C202" s="279"/>
      <c r="D202" s="86"/>
      <c r="E202" s="280"/>
      <c r="F202" s="281"/>
      <c r="G202" s="282"/>
      <c r="H202" s="282"/>
      <c r="I202" s="283"/>
      <c r="J202" s="86"/>
      <c r="K202" s="280"/>
      <c r="L202" s="284"/>
      <c r="M202" s="281"/>
      <c r="N202" s="282"/>
      <c r="O202" s="282"/>
      <c r="P202" s="283"/>
      <c r="Q202" s="86"/>
      <c r="R202" s="245"/>
      <c r="S202" s="85"/>
      <c r="T202" s="85"/>
      <c r="U202" s="285"/>
      <c r="V202" s="85"/>
      <c r="W202" s="82"/>
      <c r="X202" s="286"/>
      <c r="Y202" s="287"/>
      <c r="Z202" s="352"/>
      <c r="AA202" s="363"/>
      <c r="AB202" s="249"/>
      <c r="AC202" s="106"/>
      <c r="AH202" s="30"/>
      <c r="AI202" s="30"/>
      <c r="AJ202" s="30"/>
      <c r="AK202" s="30"/>
      <c r="AL202" s="30"/>
      <c r="AM202" s="89"/>
      <c r="AN202" s="89"/>
      <c r="AO202" s="89"/>
      <c r="AP202" s="89"/>
      <c r="AQ202" s="31"/>
      <c r="AR202" s="31"/>
      <c r="AS202" s="89"/>
      <c r="AT202" s="89"/>
      <c r="AU202" s="31"/>
      <c r="BE202" s="30"/>
      <c r="BF202" s="30"/>
      <c r="BH202" s="88"/>
      <c r="BI202" s="88"/>
      <c r="BJ202" s="88"/>
      <c r="BK202" s="88"/>
      <c r="CD202" s="90"/>
      <c r="CE202" s="90"/>
      <c r="CF202" s="90"/>
      <c r="CG202" s="90"/>
      <c r="CI202" s="89"/>
    </row>
    <row r="203" spans="2:87">
      <c r="B203" s="278"/>
      <c r="C203" s="279"/>
      <c r="D203" s="86"/>
      <c r="E203" s="280"/>
      <c r="F203" s="281"/>
      <c r="G203" s="282"/>
      <c r="H203" s="282"/>
      <c r="I203" s="283"/>
      <c r="J203" s="86"/>
      <c r="K203" s="280"/>
      <c r="L203" s="284"/>
      <c r="M203" s="281"/>
      <c r="N203" s="282"/>
      <c r="O203" s="282"/>
      <c r="P203" s="283"/>
      <c r="Q203" s="86"/>
      <c r="R203" s="245"/>
      <c r="S203" s="85"/>
      <c r="T203" s="85"/>
      <c r="U203" s="285"/>
      <c r="V203" s="85"/>
      <c r="W203" s="82"/>
      <c r="X203" s="286"/>
      <c r="Y203" s="287"/>
      <c r="Z203" s="352"/>
      <c r="AA203" s="363"/>
      <c r="AB203" s="249"/>
      <c r="AC203" s="106"/>
      <c r="AH203" s="30"/>
      <c r="AI203" s="30"/>
      <c r="AJ203" s="30"/>
      <c r="AK203" s="30"/>
      <c r="AL203" s="30"/>
      <c r="AM203" s="89"/>
      <c r="AN203" s="89"/>
      <c r="AO203" s="89"/>
      <c r="AP203" s="89"/>
      <c r="AQ203" s="31"/>
      <c r="AR203" s="31"/>
      <c r="AS203" s="89"/>
      <c r="AT203" s="89"/>
      <c r="AU203" s="31"/>
      <c r="BE203" s="30"/>
      <c r="BF203" s="30"/>
      <c r="BH203" s="88"/>
      <c r="BI203" s="88"/>
      <c r="BJ203" s="88"/>
      <c r="BK203" s="88"/>
      <c r="CD203" s="90"/>
      <c r="CE203" s="90"/>
      <c r="CF203" s="90"/>
      <c r="CG203" s="90"/>
      <c r="CI203" s="89"/>
    </row>
    <row r="204" spans="2:87">
      <c r="B204" s="278"/>
      <c r="C204" s="279"/>
      <c r="D204" s="86"/>
      <c r="E204" s="280"/>
      <c r="F204" s="281"/>
      <c r="G204" s="282"/>
      <c r="H204" s="282"/>
      <c r="I204" s="283"/>
      <c r="J204" s="86"/>
      <c r="K204" s="280"/>
      <c r="L204" s="284"/>
      <c r="M204" s="281"/>
      <c r="N204" s="282"/>
      <c r="O204" s="282"/>
      <c r="P204" s="283"/>
      <c r="Q204" s="86"/>
      <c r="R204" s="245"/>
      <c r="S204" s="85"/>
      <c r="T204" s="85"/>
      <c r="U204" s="285"/>
      <c r="V204" s="85"/>
      <c r="W204" s="82"/>
      <c r="X204" s="286"/>
      <c r="Y204" s="287"/>
      <c r="Z204" s="352"/>
      <c r="AA204" s="363"/>
      <c r="AB204" s="249"/>
      <c r="AC204" s="106"/>
      <c r="AH204" s="30"/>
      <c r="AI204" s="30"/>
      <c r="AJ204" s="30"/>
      <c r="AK204" s="30"/>
      <c r="AL204" s="30"/>
      <c r="AM204" s="89"/>
      <c r="AN204" s="89"/>
      <c r="AO204" s="89"/>
      <c r="AP204" s="89"/>
      <c r="AQ204" s="31"/>
      <c r="AR204" s="31"/>
      <c r="AS204" s="89"/>
      <c r="AT204" s="89"/>
      <c r="AU204" s="31"/>
      <c r="BE204" s="30"/>
      <c r="BF204" s="30"/>
      <c r="BH204" s="88"/>
      <c r="BI204" s="88"/>
      <c r="BJ204" s="88"/>
      <c r="BK204" s="88"/>
      <c r="CD204" s="90"/>
      <c r="CE204" s="90"/>
      <c r="CF204" s="90"/>
      <c r="CG204" s="90"/>
      <c r="CI204" s="89"/>
    </row>
    <row r="205" spans="2:87">
      <c r="B205" s="278"/>
      <c r="C205" s="279"/>
      <c r="D205" s="86"/>
      <c r="E205" s="280"/>
      <c r="F205" s="281"/>
      <c r="G205" s="282"/>
      <c r="H205" s="282"/>
      <c r="I205" s="283"/>
      <c r="K205" s="280"/>
      <c r="L205" s="293"/>
      <c r="M205" s="281"/>
      <c r="N205" s="282"/>
      <c r="O205" s="282"/>
      <c r="P205" s="283"/>
      <c r="R205" s="245"/>
      <c r="S205" s="85"/>
      <c r="T205" s="85"/>
      <c r="U205" s="285"/>
      <c r="V205" s="85"/>
      <c r="W205" s="82"/>
      <c r="X205" s="286"/>
      <c r="Y205" s="287"/>
      <c r="Z205" s="352"/>
      <c r="AA205" s="363"/>
      <c r="AB205" s="249"/>
      <c r="AC205" s="106"/>
      <c r="AH205" s="30"/>
      <c r="AI205" s="30"/>
      <c r="AJ205" s="30"/>
      <c r="AK205" s="30"/>
      <c r="AL205" s="30"/>
      <c r="AM205" s="89"/>
      <c r="AN205" s="89"/>
      <c r="AO205" s="89"/>
      <c r="AP205" s="89"/>
      <c r="AQ205" s="31"/>
      <c r="AR205" s="31"/>
      <c r="AS205" s="89"/>
      <c r="AT205" s="89"/>
      <c r="AU205" s="31"/>
      <c r="BE205" s="30"/>
      <c r="BF205" s="30"/>
      <c r="BH205" s="88"/>
      <c r="BI205" s="88"/>
      <c r="BJ205" s="88"/>
      <c r="BK205" s="88"/>
      <c r="CD205" s="90"/>
      <c r="CE205" s="90"/>
      <c r="CF205" s="90"/>
      <c r="CG205" s="90"/>
      <c r="CI205" s="89"/>
    </row>
    <row r="206" spans="2:87">
      <c r="B206" s="278"/>
      <c r="C206" s="279"/>
      <c r="D206" s="86"/>
      <c r="E206" s="280"/>
      <c r="F206" s="281"/>
      <c r="G206" s="282"/>
      <c r="H206" s="282"/>
      <c r="I206" s="283"/>
      <c r="K206" s="280"/>
      <c r="L206" s="293"/>
      <c r="M206" s="281"/>
      <c r="N206" s="282"/>
      <c r="O206" s="282"/>
      <c r="P206" s="283"/>
      <c r="R206" s="245"/>
      <c r="S206" s="85"/>
      <c r="T206" s="85"/>
      <c r="U206" s="285"/>
      <c r="V206" s="85"/>
      <c r="W206" s="82"/>
      <c r="X206" s="286"/>
      <c r="Y206" s="287"/>
      <c r="Z206" s="352"/>
      <c r="AA206" s="363"/>
      <c r="AB206" s="249"/>
      <c r="AC206" s="106"/>
      <c r="AH206" s="30"/>
      <c r="AI206" s="30"/>
      <c r="AJ206" s="30"/>
      <c r="AK206" s="30"/>
      <c r="AL206" s="30"/>
      <c r="AM206" s="89"/>
      <c r="AN206" s="89"/>
      <c r="AO206" s="89"/>
      <c r="AP206" s="89"/>
      <c r="AQ206" s="31"/>
      <c r="AR206" s="31"/>
      <c r="AS206" s="89"/>
      <c r="AT206" s="89"/>
      <c r="AU206" s="31"/>
      <c r="BE206" s="30"/>
      <c r="BF206" s="30"/>
      <c r="BH206" s="88"/>
      <c r="BI206" s="88"/>
      <c r="BJ206" s="88"/>
      <c r="BK206" s="88"/>
      <c r="CD206" s="90"/>
      <c r="CE206" s="90"/>
      <c r="CF206" s="90"/>
      <c r="CG206" s="90"/>
      <c r="CI206" s="89"/>
    </row>
    <row r="207" spans="2:87">
      <c r="B207" s="278"/>
      <c r="C207" s="279"/>
      <c r="D207" s="86"/>
      <c r="E207" s="280"/>
      <c r="F207" s="281"/>
      <c r="G207" s="282"/>
      <c r="H207" s="282"/>
      <c r="I207" s="283"/>
      <c r="K207" s="280"/>
      <c r="L207" s="293"/>
      <c r="M207" s="281"/>
      <c r="N207" s="282"/>
      <c r="O207" s="282"/>
      <c r="P207" s="283"/>
      <c r="R207" s="245"/>
      <c r="S207" s="85"/>
      <c r="T207" s="85"/>
      <c r="U207" s="285"/>
      <c r="V207" s="85"/>
      <c r="W207" s="82"/>
      <c r="X207" s="286"/>
      <c r="Y207" s="287"/>
      <c r="Z207" s="352"/>
      <c r="AA207" s="363"/>
      <c r="AB207" s="249"/>
      <c r="AC207" s="106"/>
      <c r="AH207" s="30"/>
      <c r="AI207" s="30"/>
      <c r="AJ207" s="30"/>
      <c r="AK207" s="30"/>
      <c r="AL207" s="30"/>
      <c r="AM207" s="89"/>
      <c r="AN207" s="89"/>
      <c r="AO207" s="89"/>
      <c r="AP207" s="89"/>
      <c r="AQ207" s="31"/>
      <c r="AR207" s="31"/>
      <c r="AS207" s="89"/>
      <c r="AT207" s="89"/>
      <c r="AU207" s="31"/>
      <c r="BE207" s="30"/>
      <c r="BF207" s="30"/>
      <c r="BH207" s="88"/>
      <c r="BI207" s="88"/>
      <c r="BJ207" s="88"/>
      <c r="BK207" s="88"/>
      <c r="CD207" s="90"/>
      <c r="CE207" s="90"/>
      <c r="CF207" s="90"/>
      <c r="CG207" s="90"/>
      <c r="CI207" s="89"/>
    </row>
    <row r="208" spans="2:87">
      <c r="B208" s="278"/>
      <c r="C208" s="279"/>
      <c r="D208" s="86"/>
      <c r="E208" s="280"/>
      <c r="F208" s="281"/>
      <c r="G208" s="282"/>
      <c r="H208" s="282"/>
      <c r="I208" s="283"/>
      <c r="K208" s="280"/>
      <c r="L208" s="293"/>
      <c r="M208" s="281"/>
      <c r="N208" s="282"/>
      <c r="O208" s="282"/>
      <c r="P208" s="283"/>
      <c r="R208" s="245"/>
      <c r="S208" s="85"/>
      <c r="T208" s="85"/>
      <c r="U208" s="285"/>
      <c r="V208" s="85"/>
      <c r="W208" s="82"/>
      <c r="X208" s="286"/>
      <c r="Y208" s="287"/>
      <c r="Z208" s="352"/>
      <c r="AA208" s="363"/>
      <c r="AB208" s="249"/>
      <c r="AC208" s="106"/>
      <c r="AH208" s="30"/>
      <c r="AI208" s="30"/>
      <c r="AJ208" s="30"/>
      <c r="AK208" s="30"/>
      <c r="AL208" s="30"/>
      <c r="AM208" s="89"/>
      <c r="AN208" s="89"/>
      <c r="AO208" s="89"/>
      <c r="AP208" s="89"/>
      <c r="AQ208" s="31"/>
      <c r="AR208" s="31"/>
      <c r="AS208" s="89"/>
      <c r="AT208" s="89"/>
      <c r="AU208" s="31"/>
      <c r="BE208" s="30"/>
      <c r="BF208" s="30"/>
      <c r="BH208" s="88"/>
      <c r="BI208" s="88"/>
      <c r="BJ208" s="88"/>
      <c r="BK208" s="88"/>
      <c r="CD208" s="90"/>
      <c r="CE208" s="90"/>
      <c r="CF208" s="90"/>
      <c r="CG208" s="90"/>
      <c r="CI208" s="89"/>
    </row>
    <row r="209" spans="2:87">
      <c r="B209" s="278"/>
      <c r="C209" s="279"/>
      <c r="D209" s="86"/>
      <c r="E209" s="280"/>
      <c r="F209" s="281"/>
      <c r="G209" s="282"/>
      <c r="H209" s="282"/>
      <c r="I209" s="283"/>
      <c r="K209" s="280"/>
      <c r="L209" s="293"/>
      <c r="M209" s="281"/>
      <c r="N209" s="282"/>
      <c r="O209" s="282"/>
      <c r="P209" s="283"/>
      <c r="R209" s="245"/>
      <c r="S209" s="85"/>
      <c r="T209" s="85"/>
      <c r="U209" s="285"/>
      <c r="V209" s="85"/>
      <c r="W209" s="82"/>
      <c r="X209" s="286"/>
      <c r="Y209" s="287"/>
      <c r="Z209" s="352"/>
      <c r="AA209" s="363"/>
      <c r="AB209" s="249"/>
      <c r="AC209" s="106"/>
      <c r="AH209" s="30"/>
      <c r="AI209" s="30"/>
      <c r="AJ209" s="30"/>
      <c r="AK209" s="30"/>
      <c r="AL209" s="30"/>
      <c r="AM209" s="89"/>
      <c r="AN209" s="89"/>
      <c r="AO209" s="89"/>
      <c r="AP209" s="89"/>
      <c r="AQ209" s="31"/>
      <c r="AR209" s="31"/>
      <c r="AS209" s="89"/>
      <c r="AT209" s="89"/>
      <c r="AU209" s="31"/>
      <c r="BE209" s="30"/>
      <c r="BF209" s="30"/>
      <c r="BH209" s="88"/>
      <c r="BI209" s="88"/>
      <c r="BJ209" s="88"/>
      <c r="BK209" s="88"/>
      <c r="CD209" s="90"/>
      <c r="CE209" s="90"/>
      <c r="CF209" s="90"/>
      <c r="CG209" s="90"/>
      <c r="CI209" s="89"/>
    </row>
    <row r="210" spans="2:87">
      <c r="B210" s="278"/>
      <c r="C210" s="279"/>
      <c r="D210" s="86"/>
      <c r="E210" s="280"/>
      <c r="F210" s="281"/>
      <c r="G210" s="282"/>
      <c r="H210" s="282"/>
      <c r="I210" s="283"/>
      <c r="K210" s="280"/>
      <c r="L210" s="293"/>
      <c r="M210" s="281"/>
      <c r="N210" s="282"/>
      <c r="O210" s="282"/>
      <c r="P210" s="283"/>
      <c r="R210" s="245"/>
      <c r="S210" s="85"/>
      <c r="T210" s="85"/>
      <c r="U210" s="285"/>
      <c r="V210" s="85"/>
      <c r="W210" s="82"/>
      <c r="X210" s="286"/>
      <c r="Y210" s="287"/>
      <c r="Z210" s="352"/>
      <c r="AA210" s="363"/>
      <c r="AB210" s="249"/>
      <c r="AC210" s="106"/>
      <c r="AH210" s="30"/>
      <c r="AI210" s="30"/>
      <c r="AJ210" s="30"/>
      <c r="AK210" s="30"/>
      <c r="AL210" s="30"/>
      <c r="AM210" s="89"/>
      <c r="AN210" s="89"/>
      <c r="AO210" s="89"/>
      <c r="AP210" s="89"/>
      <c r="AQ210" s="31"/>
      <c r="AR210" s="31"/>
      <c r="AS210" s="89"/>
      <c r="AT210" s="89"/>
      <c r="AU210" s="31"/>
      <c r="BE210" s="30"/>
      <c r="BF210" s="30"/>
      <c r="BH210" s="88"/>
      <c r="BI210" s="88"/>
      <c r="BJ210" s="88"/>
      <c r="BK210" s="88"/>
      <c r="CD210" s="90"/>
      <c r="CE210" s="90"/>
      <c r="CF210" s="90"/>
      <c r="CG210" s="90"/>
      <c r="CI210" s="89"/>
    </row>
    <row r="211" spans="2:87">
      <c r="B211" s="278"/>
      <c r="C211" s="279"/>
      <c r="D211" s="86"/>
      <c r="E211" s="280"/>
      <c r="F211" s="281"/>
      <c r="G211" s="282"/>
      <c r="H211" s="282"/>
      <c r="I211" s="283"/>
      <c r="K211" s="280"/>
      <c r="L211" s="293"/>
      <c r="M211" s="281"/>
      <c r="N211" s="282"/>
      <c r="O211" s="282"/>
      <c r="P211" s="283"/>
      <c r="R211" s="245"/>
      <c r="S211" s="85"/>
      <c r="T211" s="85"/>
      <c r="U211" s="285"/>
      <c r="V211" s="85"/>
      <c r="W211" s="82"/>
      <c r="X211" s="286"/>
      <c r="Y211" s="287"/>
      <c r="Z211" s="352"/>
      <c r="AA211" s="363"/>
      <c r="AB211" s="249"/>
      <c r="AC211" s="106"/>
      <c r="AH211" s="30"/>
      <c r="AI211" s="30"/>
      <c r="AJ211" s="30"/>
      <c r="AK211" s="30"/>
      <c r="AL211" s="30"/>
      <c r="AM211" s="89"/>
      <c r="AN211" s="89"/>
      <c r="AO211" s="89"/>
      <c r="AP211" s="89"/>
      <c r="AQ211" s="31"/>
      <c r="AR211" s="31"/>
      <c r="AS211" s="89"/>
      <c r="AT211" s="89"/>
      <c r="AU211" s="31"/>
      <c r="BE211" s="30"/>
      <c r="BF211" s="30"/>
      <c r="BH211" s="88"/>
      <c r="BI211" s="88"/>
      <c r="BJ211" s="88"/>
      <c r="BK211" s="88"/>
      <c r="CD211" s="90"/>
      <c r="CE211" s="90"/>
      <c r="CF211" s="90"/>
      <c r="CG211" s="90"/>
      <c r="CI211" s="89"/>
    </row>
    <row r="212" spans="2:87">
      <c r="B212" s="278"/>
      <c r="C212" s="279"/>
      <c r="D212" s="86"/>
      <c r="E212" s="280"/>
      <c r="F212" s="281"/>
      <c r="G212" s="282"/>
      <c r="H212" s="282"/>
      <c r="I212" s="283"/>
      <c r="K212" s="280"/>
      <c r="L212" s="293"/>
      <c r="M212" s="281"/>
      <c r="N212" s="282"/>
      <c r="O212" s="282"/>
      <c r="P212" s="283"/>
      <c r="R212" s="245"/>
      <c r="S212" s="85"/>
      <c r="T212" s="85"/>
      <c r="U212" s="285"/>
      <c r="V212" s="85"/>
      <c r="W212" s="82"/>
      <c r="X212" s="286"/>
      <c r="Y212" s="287"/>
      <c r="Z212" s="352"/>
      <c r="AA212" s="363"/>
      <c r="AB212" s="249"/>
      <c r="AC212" s="106"/>
      <c r="AH212" s="30"/>
      <c r="AI212" s="30"/>
      <c r="AJ212" s="30"/>
      <c r="AK212" s="30"/>
      <c r="AL212" s="30"/>
      <c r="AM212" s="89"/>
      <c r="AN212" s="89"/>
      <c r="AO212" s="89"/>
      <c r="AP212" s="89"/>
      <c r="AQ212" s="31"/>
      <c r="AR212" s="31"/>
      <c r="AS212" s="89"/>
      <c r="AT212" s="89"/>
      <c r="AU212" s="31"/>
      <c r="BE212" s="30"/>
      <c r="BF212" s="30"/>
      <c r="BH212" s="88"/>
      <c r="BI212" s="88"/>
      <c r="BJ212" s="88"/>
      <c r="BK212" s="88"/>
      <c r="CD212" s="90"/>
      <c r="CE212" s="90"/>
      <c r="CF212" s="90"/>
      <c r="CG212" s="90"/>
      <c r="CI212" s="89"/>
    </row>
    <row r="213" spans="2:87">
      <c r="B213" s="278"/>
      <c r="C213" s="279"/>
      <c r="D213" s="86"/>
      <c r="E213" s="280"/>
      <c r="F213" s="281"/>
      <c r="G213" s="282"/>
      <c r="H213" s="282"/>
      <c r="I213" s="283"/>
      <c r="K213" s="280"/>
      <c r="L213" s="293"/>
      <c r="M213" s="281"/>
      <c r="N213" s="282"/>
      <c r="O213" s="282"/>
      <c r="P213" s="283"/>
      <c r="R213" s="245"/>
      <c r="S213" s="85"/>
      <c r="T213" s="85"/>
      <c r="U213" s="285"/>
      <c r="V213" s="85"/>
      <c r="W213" s="82"/>
      <c r="X213" s="286"/>
      <c r="Y213" s="287"/>
      <c r="Z213" s="352"/>
      <c r="AA213" s="363"/>
      <c r="AB213" s="249"/>
      <c r="AC213" s="106"/>
      <c r="AH213" s="30"/>
      <c r="AI213" s="30"/>
      <c r="AJ213" s="30"/>
      <c r="AK213" s="30"/>
      <c r="AL213" s="30"/>
      <c r="AM213" s="89"/>
      <c r="AN213" s="89"/>
      <c r="AO213" s="89"/>
      <c r="AP213" s="89"/>
      <c r="AQ213" s="31"/>
      <c r="AR213" s="31"/>
      <c r="AS213" s="89"/>
      <c r="AT213" s="89"/>
      <c r="AU213" s="31"/>
      <c r="BE213" s="30"/>
      <c r="BF213" s="30"/>
      <c r="BH213" s="88"/>
      <c r="BI213" s="88"/>
      <c r="BJ213" s="88"/>
      <c r="BK213" s="88"/>
      <c r="CD213" s="90"/>
      <c r="CE213" s="90"/>
      <c r="CF213" s="90"/>
      <c r="CG213" s="90"/>
      <c r="CI213" s="89"/>
    </row>
    <row r="214" spans="2:87">
      <c r="B214" s="278"/>
      <c r="C214" s="279"/>
      <c r="D214" s="86"/>
      <c r="E214" s="280"/>
      <c r="F214" s="281"/>
      <c r="G214" s="282"/>
      <c r="H214" s="282"/>
      <c r="I214" s="283"/>
      <c r="K214" s="280"/>
      <c r="L214" s="293"/>
      <c r="M214" s="281"/>
      <c r="N214" s="282"/>
      <c r="O214" s="282"/>
      <c r="P214" s="283"/>
      <c r="R214" s="245"/>
      <c r="S214" s="85"/>
      <c r="T214" s="85"/>
      <c r="U214" s="285"/>
      <c r="V214" s="85"/>
      <c r="W214" s="82"/>
      <c r="X214" s="286"/>
      <c r="Y214" s="287"/>
      <c r="Z214" s="352"/>
      <c r="AA214" s="363"/>
      <c r="AB214" s="249"/>
      <c r="AC214" s="106"/>
      <c r="AH214" s="30"/>
      <c r="AI214" s="30"/>
      <c r="AJ214" s="30"/>
      <c r="AK214" s="30"/>
      <c r="AL214" s="30"/>
      <c r="AM214" s="89"/>
      <c r="AN214" s="89"/>
      <c r="AO214" s="89"/>
      <c r="AP214" s="89"/>
      <c r="AQ214" s="31"/>
      <c r="AR214" s="31"/>
      <c r="AS214" s="89"/>
      <c r="AT214" s="89"/>
      <c r="AU214" s="31"/>
      <c r="BE214" s="30"/>
      <c r="BF214" s="30"/>
      <c r="BH214" s="88"/>
      <c r="BI214" s="88"/>
      <c r="BJ214" s="88"/>
      <c r="BK214" s="88"/>
      <c r="CD214" s="90"/>
      <c r="CE214" s="90"/>
      <c r="CF214" s="90"/>
      <c r="CG214" s="90"/>
      <c r="CI214" s="89"/>
    </row>
    <row r="215" spans="2:87">
      <c r="B215" s="278"/>
      <c r="C215" s="279"/>
      <c r="D215" s="86"/>
      <c r="E215" s="280"/>
      <c r="F215" s="281"/>
      <c r="G215" s="282"/>
      <c r="H215" s="282"/>
      <c r="I215" s="283"/>
      <c r="K215" s="280"/>
      <c r="L215" s="293"/>
      <c r="M215" s="281"/>
      <c r="N215" s="282"/>
      <c r="O215" s="282"/>
      <c r="P215" s="283"/>
      <c r="R215" s="245"/>
      <c r="S215" s="85"/>
      <c r="T215" s="85"/>
      <c r="U215" s="285"/>
      <c r="V215" s="85"/>
      <c r="W215" s="82"/>
      <c r="X215" s="286"/>
      <c r="Y215" s="287"/>
      <c r="Z215" s="352"/>
      <c r="AA215" s="363"/>
      <c r="AB215" s="249"/>
      <c r="AC215" s="106"/>
      <c r="AH215" s="30"/>
      <c r="AI215" s="30"/>
      <c r="AJ215" s="30"/>
      <c r="AK215" s="30"/>
      <c r="AL215" s="30"/>
      <c r="AM215" s="89"/>
      <c r="AN215" s="89"/>
      <c r="AO215" s="89"/>
      <c r="AP215" s="89"/>
      <c r="AQ215" s="31"/>
      <c r="AR215" s="31"/>
      <c r="AS215" s="89"/>
      <c r="AT215" s="89"/>
      <c r="AU215" s="31"/>
      <c r="BE215" s="30"/>
      <c r="BF215" s="30"/>
      <c r="BH215" s="88"/>
      <c r="BI215" s="88"/>
      <c r="BJ215" s="88"/>
      <c r="BK215" s="88"/>
      <c r="CD215" s="90"/>
      <c r="CE215" s="90"/>
      <c r="CF215" s="90"/>
      <c r="CG215" s="90"/>
      <c r="CI215" s="89"/>
    </row>
    <row r="216" spans="2:87">
      <c r="B216" s="278"/>
      <c r="C216" s="279"/>
      <c r="D216" s="86"/>
      <c r="E216" s="280"/>
      <c r="F216" s="281"/>
      <c r="G216" s="282"/>
      <c r="H216" s="282"/>
      <c r="I216" s="283"/>
      <c r="K216" s="280"/>
      <c r="L216" s="293"/>
      <c r="M216" s="281"/>
      <c r="N216" s="282"/>
      <c r="O216" s="282"/>
      <c r="P216" s="283"/>
      <c r="R216" s="245"/>
      <c r="S216" s="85"/>
      <c r="T216" s="85"/>
      <c r="U216" s="285"/>
      <c r="V216" s="85"/>
      <c r="W216" s="82"/>
      <c r="X216" s="286"/>
      <c r="Y216" s="287"/>
      <c r="Z216" s="352"/>
      <c r="AA216" s="363"/>
      <c r="AB216" s="249"/>
      <c r="AC216" s="106"/>
      <c r="AH216" s="30"/>
      <c r="AI216" s="30"/>
      <c r="AJ216" s="30"/>
      <c r="AK216" s="30"/>
      <c r="AL216" s="30"/>
      <c r="AM216" s="89"/>
      <c r="AN216" s="89"/>
      <c r="AO216" s="89"/>
      <c r="AP216" s="89"/>
      <c r="AQ216" s="31"/>
      <c r="AR216" s="31"/>
      <c r="AS216" s="89"/>
      <c r="AT216" s="89"/>
      <c r="AU216" s="31"/>
      <c r="BE216" s="30"/>
      <c r="BF216" s="30"/>
      <c r="BH216" s="88"/>
      <c r="BI216" s="88"/>
      <c r="BJ216" s="88"/>
      <c r="BK216" s="88"/>
      <c r="CD216" s="90"/>
      <c r="CE216" s="90"/>
      <c r="CF216" s="90"/>
      <c r="CG216" s="90"/>
      <c r="CI216" s="89"/>
    </row>
    <row r="217" spans="2:87">
      <c r="B217" s="278"/>
      <c r="C217" s="279"/>
      <c r="D217" s="86"/>
      <c r="E217" s="280"/>
      <c r="F217" s="281"/>
      <c r="G217" s="282"/>
      <c r="H217" s="282"/>
      <c r="I217" s="283"/>
      <c r="K217" s="280"/>
      <c r="L217" s="293"/>
      <c r="M217" s="281"/>
      <c r="N217" s="282"/>
      <c r="O217" s="282"/>
      <c r="P217" s="283"/>
      <c r="R217" s="245"/>
      <c r="S217" s="85"/>
      <c r="T217" s="85"/>
      <c r="U217" s="285"/>
      <c r="V217" s="85"/>
      <c r="W217" s="82"/>
      <c r="X217" s="286"/>
      <c r="Y217" s="287"/>
      <c r="Z217" s="352"/>
      <c r="AA217" s="363"/>
      <c r="AB217" s="249"/>
      <c r="AC217" s="106"/>
      <c r="AH217" s="30"/>
      <c r="AI217" s="30"/>
      <c r="AJ217" s="30"/>
      <c r="AK217" s="30"/>
      <c r="AL217" s="30"/>
      <c r="AM217" s="89"/>
      <c r="AN217" s="89"/>
      <c r="AO217" s="89"/>
      <c r="AP217" s="89"/>
      <c r="AQ217" s="31"/>
      <c r="AR217" s="31"/>
      <c r="AS217" s="89"/>
      <c r="AT217" s="89"/>
      <c r="AU217" s="31"/>
      <c r="BE217" s="30"/>
      <c r="BF217" s="30"/>
      <c r="BH217" s="88"/>
      <c r="BI217" s="88"/>
      <c r="BJ217" s="88"/>
      <c r="BK217" s="88"/>
      <c r="CD217" s="90"/>
      <c r="CE217" s="90"/>
      <c r="CF217" s="90"/>
      <c r="CG217" s="90"/>
      <c r="CI217" s="89"/>
    </row>
    <row r="218" spans="2:87">
      <c r="B218" s="278"/>
      <c r="C218" s="279"/>
      <c r="D218" s="86"/>
      <c r="E218" s="280"/>
      <c r="F218" s="281"/>
      <c r="G218" s="282"/>
      <c r="H218" s="282"/>
      <c r="I218" s="283"/>
      <c r="K218" s="280"/>
      <c r="L218" s="293"/>
      <c r="M218" s="281"/>
      <c r="N218" s="282"/>
      <c r="O218" s="282"/>
      <c r="P218" s="283"/>
      <c r="R218" s="245"/>
      <c r="S218" s="85"/>
      <c r="T218" s="85"/>
      <c r="U218" s="285"/>
      <c r="V218" s="85"/>
      <c r="W218" s="82"/>
      <c r="X218" s="286"/>
      <c r="Y218" s="287"/>
      <c r="Z218" s="352"/>
      <c r="AA218" s="363"/>
      <c r="AB218" s="249"/>
      <c r="AC218" s="106"/>
      <c r="AH218" s="30"/>
      <c r="AI218" s="30"/>
      <c r="AJ218" s="30"/>
      <c r="AK218" s="30"/>
      <c r="AL218" s="30"/>
      <c r="AM218" s="89"/>
      <c r="AN218" s="89"/>
      <c r="AO218" s="89"/>
      <c r="AP218" s="89"/>
      <c r="AQ218" s="31"/>
      <c r="AR218" s="31"/>
      <c r="AS218" s="89"/>
      <c r="AT218" s="89"/>
      <c r="AU218" s="31"/>
      <c r="BE218" s="30"/>
      <c r="BF218" s="30"/>
      <c r="BH218" s="88"/>
      <c r="BI218" s="88"/>
      <c r="BJ218" s="88"/>
      <c r="BK218" s="88"/>
      <c r="CD218" s="90"/>
      <c r="CE218" s="90"/>
      <c r="CF218" s="90"/>
      <c r="CG218" s="90"/>
      <c r="CI218" s="89"/>
    </row>
    <row r="219" spans="2:87">
      <c r="B219" s="278"/>
      <c r="C219" s="279"/>
      <c r="D219" s="86"/>
      <c r="E219" s="292"/>
      <c r="F219" s="293"/>
      <c r="G219" s="294"/>
      <c r="H219" s="294"/>
      <c r="I219" s="295"/>
      <c r="K219" s="280"/>
      <c r="L219" s="293"/>
      <c r="M219" s="281"/>
      <c r="N219" s="282"/>
      <c r="O219" s="282"/>
      <c r="P219" s="283"/>
      <c r="R219" s="245"/>
      <c r="S219" s="85"/>
      <c r="T219" s="85"/>
      <c r="U219" s="285"/>
      <c r="V219" s="85"/>
      <c r="W219" s="82"/>
      <c r="X219" s="286"/>
      <c r="Y219" s="287"/>
      <c r="Z219" s="352"/>
      <c r="AA219" s="363"/>
      <c r="AB219" s="249"/>
      <c r="AC219" s="106"/>
      <c r="AH219" s="30"/>
      <c r="AI219" s="30"/>
      <c r="AJ219" s="30"/>
      <c r="AK219" s="30"/>
      <c r="AL219" s="30"/>
      <c r="AM219" s="89"/>
      <c r="AN219" s="89"/>
      <c r="AO219" s="89"/>
      <c r="AP219" s="89"/>
      <c r="AQ219" s="31"/>
      <c r="AR219" s="31"/>
      <c r="AS219" s="89"/>
      <c r="AT219" s="89"/>
      <c r="AU219" s="31"/>
      <c r="BE219" s="30"/>
      <c r="BF219" s="30"/>
      <c r="BH219" s="88"/>
      <c r="BI219" s="88"/>
      <c r="BJ219" s="88"/>
      <c r="BK219" s="88"/>
      <c r="CD219" s="90"/>
      <c r="CE219" s="90"/>
      <c r="CF219" s="90"/>
      <c r="CG219" s="90"/>
      <c r="CI219" s="89"/>
    </row>
    <row r="220" spans="2:87">
      <c r="B220" s="278"/>
      <c r="C220" s="279"/>
      <c r="D220" s="86"/>
      <c r="E220" s="292"/>
      <c r="F220" s="293"/>
      <c r="G220" s="294"/>
      <c r="H220" s="294"/>
      <c r="I220" s="295"/>
      <c r="K220" s="280"/>
      <c r="L220" s="293"/>
      <c r="M220" s="281"/>
      <c r="N220" s="282"/>
      <c r="O220" s="282"/>
      <c r="P220" s="283"/>
      <c r="R220" s="245"/>
      <c r="S220" s="85"/>
      <c r="T220" s="85"/>
      <c r="U220" s="285"/>
      <c r="V220" s="85"/>
      <c r="W220" s="82"/>
      <c r="X220" s="286"/>
      <c r="Y220" s="287"/>
      <c r="Z220" s="352"/>
      <c r="AA220" s="363"/>
      <c r="AB220" s="249"/>
      <c r="AC220" s="106"/>
      <c r="AH220" s="30"/>
      <c r="AI220" s="30"/>
      <c r="AJ220" s="30"/>
      <c r="AK220" s="30"/>
      <c r="AL220" s="30"/>
      <c r="AM220" s="89"/>
      <c r="AN220" s="89"/>
      <c r="AO220" s="89"/>
      <c r="AP220" s="89"/>
      <c r="AQ220" s="31"/>
      <c r="AR220" s="31"/>
      <c r="AS220" s="89"/>
      <c r="AT220" s="89"/>
      <c r="AU220" s="31"/>
      <c r="BE220" s="30"/>
      <c r="BF220" s="30"/>
      <c r="BH220" s="88"/>
      <c r="BI220" s="88"/>
      <c r="BJ220" s="88"/>
      <c r="BK220" s="88"/>
      <c r="CD220" s="90"/>
      <c r="CE220" s="90"/>
      <c r="CF220" s="90"/>
      <c r="CG220" s="90"/>
      <c r="CI220" s="89"/>
    </row>
    <row r="221" spans="2:87">
      <c r="B221" s="278"/>
      <c r="C221" s="279"/>
      <c r="D221" s="86"/>
      <c r="E221" s="292"/>
      <c r="F221" s="293"/>
      <c r="G221" s="294"/>
      <c r="H221" s="294"/>
      <c r="I221" s="295"/>
      <c r="K221" s="280"/>
      <c r="L221" s="293"/>
      <c r="M221" s="281"/>
      <c r="N221" s="282"/>
      <c r="O221" s="282"/>
      <c r="P221" s="283"/>
      <c r="R221" s="245"/>
      <c r="S221" s="85"/>
      <c r="T221" s="85"/>
      <c r="U221" s="285"/>
      <c r="V221" s="85"/>
      <c r="W221" s="82"/>
      <c r="X221" s="286"/>
      <c r="Y221" s="287"/>
      <c r="Z221" s="352"/>
      <c r="AA221" s="363"/>
      <c r="AB221" s="249"/>
      <c r="AC221" s="106"/>
      <c r="AH221" s="30"/>
      <c r="AI221" s="30"/>
      <c r="AJ221" s="30"/>
      <c r="AK221" s="30"/>
      <c r="AL221" s="30"/>
      <c r="AM221" s="89"/>
      <c r="AN221" s="89"/>
      <c r="AO221" s="89"/>
      <c r="AP221" s="89"/>
      <c r="AQ221" s="31"/>
      <c r="AR221" s="31"/>
      <c r="AS221" s="89"/>
      <c r="AT221" s="89"/>
      <c r="AU221" s="31"/>
      <c r="BE221" s="30"/>
      <c r="BF221" s="30"/>
      <c r="BH221" s="88"/>
      <c r="BI221" s="88"/>
      <c r="BJ221" s="88"/>
      <c r="BK221" s="88"/>
      <c r="CD221" s="90"/>
      <c r="CE221" s="90"/>
      <c r="CF221" s="90"/>
      <c r="CG221" s="90"/>
      <c r="CI221" s="89"/>
    </row>
    <row r="222" spans="2:87">
      <c r="B222" s="278"/>
      <c r="C222" s="279"/>
      <c r="D222" s="86"/>
      <c r="E222" s="292"/>
      <c r="F222" s="293"/>
      <c r="G222" s="294"/>
      <c r="H222" s="294"/>
      <c r="I222" s="295"/>
      <c r="K222" s="280"/>
      <c r="L222" s="293"/>
      <c r="M222" s="281"/>
      <c r="N222" s="282"/>
      <c r="O222" s="282"/>
      <c r="P222" s="283"/>
      <c r="R222" s="245"/>
      <c r="S222" s="85"/>
      <c r="T222" s="85"/>
      <c r="U222" s="285"/>
      <c r="V222" s="85"/>
      <c r="W222" s="82"/>
      <c r="X222" s="286"/>
      <c r="Y222" s="287"/>
      <c r="Z222" s="352"/>
      <c r="AA222" s="363"/>
      <c r="AB222" s="249"/>
      <c r="AC222" s="106"/>
      <c r="AH222" s="30"/>
      <c r="AI222" s="30"/>
      <c r="AJ222" s="30"/>
      <c r="AK222" s="30"/>
      <c r="AL222" s="30"/>
      <c r="AM222" s="89"/>
      <c r="AN222" s="89"/>
      <c r="AO222" s="89"/>
      <c r="AP222" s="89"/>
      <c r="AQ222" s="31"/>
      <c r="AR222" s="31"/>
      <c r="AS222" s="89"/>
      <c r="AT222" s="89"/>
      <c r="AU222" s="31"/>
      <c r="BE222" s="30"/>
      <c r="BF222" s="30"/>
      <c r="BH222" s="88"/>
      <c r="BI222" s="88"/>
      <c r="BJ222" s="88"/>
      <c r="BK222" s="88"/>
      <c r="CD222" s="90"/>
      <c r="CE222" s="90"/>
      <c r="CF222" s="90"/>
      <c r="CG222" s="90"/>
      <c r="CI222" s="89"/>
    </row>
    <row r="223" spans="2:87">
      <c r="B223" s="278"/>
      <c r="C223" s="279"/>
      <c r="D223" s="86"/>
      <c r="E223" s="292"/>
      <c r="F223" s="293"/>
      <c r="G223" s="294"/>
      <c r="H223" s="294"/>
      <c r="I223" s="295"/>
      <c r="K223" s="280"/>
      <c r="L223" s="293"/>
      <c r="M223" s="281"/>
      <c r="N223" s="282"/>
      <c r="O223" s="282"/>
      <c r="P223" s="283"/>
      <c r="R223" s="245"/>
      <c r="S223" s="85"/>
      <c r="T223" s="85"/>
      <c r="U223" s="285"/>
      <c r="V223" s="85"/>
      <c r="W223" s="82"/>
      <c r="X223" s="286"/>
      <c r="Y223" s="287"/>
      <c r="Z223" s="352"/>
      <c r="AA223" s="363"/>
      <c r="AB223" s="249"/>
      <c r="AC223" s="106"/>
      <c r="AH223" s="30"/>
      <c r="AI223" s="30"/>
      <c r="AJ223" s="30"/>
      <c r="AK223" s="30"/>
      <c r="AL223" s="30"/>
      <c r="AM223" s="89"/>
      <c r="AN223" s="89"/>
      <c r="AO223" s="89"/>
      <c r="AP223" s="89"/>
      <c r="AQ223" s="31"/>
      <c r="AR223" s="31"/>
      <c r="AS223" s="89"/>
      <c r="AT223" s="89"/>
      <c r="AU223" s="31"/>
      <c r="BE223" s="30"/>
      <c r="BF223" s="30"/>
      <c r="BH223" s="88"/>
      <c r="BI223" s="88"/>
      <c r="BJ223" s="88"/>
      <c r="BK223" s="88"/>
      <c r="CD223" s="90"/>
      <c r="CE223" s="90"/>
      <c r="CF223" s="90"/>
      <c r="CG223" s="90"/>
      <c r="CI223" s="89"/>
    </row>
    <row r="224" spans="2:87">
      <c r="B224" s="278"/>
      <c r="C224" s="279"/>
      <c r="D224" s="86"/>
      <c r="E224" s="292"/>
      <c r="F224" s="293"/>
      <c r="G224" s="294"/>
      <c r="H224" s="294"/>
      <c r="I224" s="295"/>
      <c r="K224" s="280"/>
      <c r="L224" s="293"/>
      <c r="M224" s="281"/>
      <c r="N224" s="282"/>
      <c r="O224" s="282"/>
      <c r="P224" s="283"/>
      <c r="R224" s="245"/>
      <c r="S224" s="85"/>
      <c r="T224" s="85"/>
      <c r="U224" s="285"/>
      <c r="V224" s="85"/>
      <c r="W224" s="82"/>
      <c r="X224" s="286"/>
      <c r="Y224" s="287"/>
      <c r="Z224" s="352"/>
      <c r="AA224" s="363"/>
      <c r="AB224" s="249"/>
      <c r="AC224" s="106"/>
      <c r="AH224" s="30"/>
      <c r="AI224" s="30"/>
      <c r="AJ224" s="30"/>
      <c r="AK224" s="30"/>
      <c r="AL224" s="30"/>
      <c r="AM224" s="89"/>
      <c r="AN224" s="89"/>
      <c r="AO224" s="89"/>
      <c r="AP224" s="89"/>
      <c r="AQ224" s="31"/>
      <c r="AR224" s="31"/>
      <c r="AS224" s="89"/>
      <c r="AT224" s="89"/>
      <c r="AU224" s="31"/>
      <c r="BE224" s="30"/>
      <c r="BF224" s="30"/>
      <c r="BH224" s="88"/>
      <c r="BI224" s="88"/>
      <c r="BJ224" s="88"/>
      <c r="BK224" s="88"/>
      <c r="CD224" s="90"/>
      <c r="CE224" s="90"/>
      <c r="CF224" s="90"/>
      <c r="CG224" s="90"/>
      <c r="CI224" s="89"/>
    </row>
    <row r="225" spans="2:87">
      <c r="B225" s="278"/>
      <c r="C225" s="279"/>
      <c r="D225" s="86"/>
      <c r="E225" s="292"/>
      <c r="F225" s="293"/>
      <c r="G225" s="294"/>
      <c r="H225" s="294"/>
      <c r="I225" s="295"/>
      <c r="K225" s="280"/>
      <c r="L225" s="293"/>
      <c r="M225" s="281"/>
      <c r="N225" s="282"/>
      <c r="O225" s="282"/>
      <c r="P225" s="283"/>
      <c r="R225" s="245"/>
      <c r="S225" s="85"/>
      <c r="T225" s="85"/>
      <c r="U225" s="285"/>
      <c r="V225" s="85"/>
      <c r="W225" s="82"/>
      <c r="X225" s="286"/>
      <c r="Y225" s="287"/>
      <c r="Z225" s="352"/>
      <c r="AA225" s="363"/>
      <c r="AB225" s="249"/>
      <c r="AC225" s="106"/>
      <c r="AH225" s="30"/>
      <c r="AI225" s="30"/>
      <c r="AJ225" s="30"/>
      <c r="AK225" s="30"/>
      <c r="AL225" s="30"/>
      <c r="AM225" s="89"/>
      <c r="AN225" s="89"/>
      <c r="AO225" s="89"/>
      <c r="AP225" s="89"/>
      <c r="AQ225" s="31"/>
      <c r="AR225" s="31"/>
      <c r="AS225" s="89"/>
      <c r="AT225" s="89"/>
      <c r="AU225" s="31"/>
      <c r="BE225" s="30"/>
      <c r="BF225" s="30"/>
      <c r="BH225" s="88"/>
      <c r="BI225" s="88"/>
      <c r="BJ225" s="88"/>
      <c r="BK225" s="88"/>
      <c r="CD225" s="90"/>
      <c r="CE225" s="90"/>
      <c r="CF225" s="90"/>
      <c r="CG225" s="90"/>
      <c r="CI225" s="89"/>
    </row>
    <row r="226" spans="2:87">
      <c r="B226" s="278"/>
      <c r="C226" s="279"/>
      <c r="D226" s="86"/>
      <c r="E226" s="292"/>
      <c r="F226" s="293"/>
      <c r="G226" s="294"/>
      <c r="H226" s="294"/>
      <c r="I226" s="295"/>
      <c r="K226" s="280"/>
      <c r="L226" s="293"/>
      <c r="M226" s="281"/>
      <c r="N226" s="282"/>
      <c r="O226" s="282"/>
      <c r="P226" s="283"/>
      <c r="R226" s="245"/>
      <c r="S226" s="85"/>
      <c r="T226" s="85"/>
      <c r="U226" s="285"/>
      <c r="V226" s="85"/>
      <c r="W226" s="82"/>
      <c r="X226" s="286"/>
      <c r="Y226" s="287"/>
      <c r="Z226" s="352"/>
      <c r="AA226" s="363"/>
      <c r="AB226" s="249"/>
      <c r="AC226" s="106"/>
      <c r="AH226" s="30"/>
      <c r="AI226" s="30"/>
      <c r="AJ226" s="30"/>
      <c r="AK226" s="30"/>
      <c r="AL226" s="30"/>
      <c r="AM226" s="89"/>
      <c r="AN226" s="89"/>
      <c r="AO226" s="89"/>
      <c r="AP226" s="89"/>
      <c r="AQ226" s="31"/>
      <c r="AR226" s="31"/>
      <c r="AS226" s="89"/>
      <c r="AT226" s="89"/>
      <c r="AU226" s="31"/>
      <c r="BE226" s="30"/>
      <c r="BF226" s="30"/>
      <c r="BH226" s="88"/>
      <c r="BI226" s="88"/>
      <c r="BJ226" s="88"/>
      <c r="BK226" s="88"/>
      <c r="CD226" s="90"/>
      <c r="CE226" s="90"/>
      <c r="CF226" s="90"/>
      <c r="CG226" s="90"/>
      <c r="CI226" s="89"/>
    </row>
    <row r="227" spans="2:87">
      <c r="B227" s="278"/>
      <c r="C227" s="279"/>
      <c r="D227" s="86"/>
      <c r="E227" s="292"/>
      <c r="F227" s="293"/>
      <c r="G227" s="294"/>
      <c r="H227" s="294"/>
      <c r="I227" s="295"/>
      <c r="K227" s="280"/>
      <c r="L227" s="293"/>
      <c r="M227" s="281"/>
      <c r="N227" s="282"/>
      <c r="O227" s="282"/>
      <c r="P227" s="283"/>
      <c r="R227" s="245"/>
      <c r="S227" s="85"/>
      <c r="T227" s="85"/>
      <c r="U227" s="285"/>
      <c r="V227" s="85"/>
      <c r="W227" s="82"/>
      <c r="X227" s="286"/>
      <c r="Y227" s="287"/>
      <c r="Z227" s="352"/>
      <c r="AA227" s="363"/>
      <c r="AB227" s="249"/>
      <c r="AC227" s="106"/>
      <c r="AH227" s="30"/>
      <c r="AI227" s="30"/>
      <c r="AJ227" s="30"/>
      <c r="AK227" s="30"/>
      <c r="AL227" s="30"/>
      <c r="AM227" s="89"/>
      <c r="AN227" s="89"/>
      <c r="AO227" s="89"/>
      <c r="AP227" s="89"/>
      <c r="AQ227" s="31"/>
      <c r="AR227" s="31"/>
      <c r="AS227" s="89"/>
      <c r="AT227" s="89"/>
      <c r="AU227" s="31"/>
      <c r="BE227" s="30"/>
      <c r="BF227" s="30"/>
      <c r="BH227" s="88"/>
      <c r="BI227" s="88"/>
      <c r="BJ227" s="88"/>
      <c r="BK227" s="88"/>
      <c r="CD227" s="90"/>
      <c r="CE227" s="90"/>
      <c r="CF227" s="90"/>
      <c r="CG227" s="90"/>
      <c r="CI227" s="89"/>
    </row>
    <row r="228" spans="2:87">
      <c r="B228" s="278"/>
      <c r="C228" s="279"/>
      <c r="D228" s="86"/>
      <c r="E228" s="292"/>
      <c r="F228" s="293"/>
      <c r="G228" s="294"/>
      <c r="H228" s="294"/>
      <c r="I228" s="295"/>
      <c r="K228" s="280"/>
      <c r="L228" s="293"/>
      <c r="M228" s="281"/>
      <c r="N228" s="282"/>
      <c r="O228" s="282"/>
      <c r="P228" s="283"/>
      <c r="R228" s="245"/>
      <c r="S228" s="85"/>
      <c r="T228" s="85"/>
      <c r="U228" s="285"/>
      <c r="V228" s="85"/>
      <c r="W228" s="82"/>
      <c r="X228" s="286"/>
      <c r="Y228" s="287"/>
      <c r="Z228" s="352"/>
      <c r="AA228" s="363"/>
      <c r="AB228" s="249"/>
      <c r="AC228" s="106"/>
      <c r="AH228" s="30"/>
      <c r="AI228" s="30"/>
      <c r="AJ228" s="30"/>
      <c r="AK228" s="30"/>
      <c r="AL228" s="30"/>
      <c r="AM228" s="89"/>
      <c r="AN228" s="89"/>
      <c r="AO228" s="89"/>
      <c r="AP228" s="89"/>
      <c r="AQ228" s="31"/>
      <c r="AR228" s="31"/>
      <c r="AS228" s="89"/>
      <c r="AT228" s="89"/>
      <c r="AU228" s="31"/>
      <c r="BE228" s="30"/>
      <c r="BF228" s="30"/>
      <c r="BH228" s="88"/>
      <c r="BI228" s="88"/>
      <c r="BJ228" s="88"/>
      <c r="BK228" s="88"/>
      <c r="CD228" s="90"/>
      <c r="CE228" s="90"/>
      <c r="CF228" s="90"/>
      <c r="CG228" s="90"/>
      <c r="CI228" s="89"/>
    </row>
    <row r="229" spans="2:87">
      <c r="B229" s="278"/>
      <c r="C229" s="279"/>
      <c r="D229" s="86"/>
      <c r="E229" s="292"/>
      <c r="F229" s="293"/>
      <c r="G229" s="294"/>
      <c r="H229" s="294"/>
      <c r="I229" s="295"/>
      <c r="K229" s="280"/>
      <c r="L229" s="293"/>
      <c r="M229" s="281"/>
      <c r="N229" s="282"/>
      <c r="O229" s="282"/>
      <c r="P229" s="283"/>
      <c r="R229" s="245"/>
      <c r="S229" s="85"/>
      <c r="T229" s="85"/>
      <c r="U229" s="285"/>
      <c r="V229" s="85"/>
      <c r="W229" s="82"/>
      <c r="X229" s="286"/>
      <c r="Y229" s="287"/>
      <c r="Z229" s="352"/>
      <c r="AA229" s="363"/>
      <c r="AB229" s="249"/>
      <c r="AC229" s="106"/>
      <c r="AH229" s="30"/>
      <c r="AI229" s="30"/>
      <c r="AJ229" s="30"/>
      <c r="AK229" s="30"/>
      <c r="AL229" s="30"/>
      <c r="AM229" s="89"/>
      <c r="AN229" s="89"/>
      <c r="AO229" s="89"/>
      <c r="AP229" s="89"/>
      <c r="AQ229" s="31"/>
      <c r="AR229" s="31"/>
      <c r="AS229" s="89"/>
      <c r="AT229" s="89"/>
      <c r="AU229" s="31"/>
      <c r="BE229" s="30"/>
      <c r="BF229" s="30"/>
      <c r="BH229" s="88"/>
      <c r="BI229" s="88"/>
      <c r="BJ229" s="88"/>
      <c r="BK229" s="88"/>
      <c r="CD229" s="90"/>
      <c r="CE229" s="90"/>
      <c r="CF229" s="90"/>
      <c r="CG229" s="90"/>
      <c r="CI229" s="89"/>
    </row>
    <row r="230" spans="2:87">
      <c r="B230" s="278"/>
      <c r="C230" s="279"/>
      <c r="D230" s="86"/>
      <c r="E230" s="292"/>
      <c r="F230" s="293"/>
      <c r="G230" s="294"/>
      <c r="H230" s="294"/>
      <c r="I230" s="295"/>
      <c r="K230" s="280"/>
      <c r="L230" s="293"/>
      <c r="M230" s="281"/>
      <c r="N230" s="282"/>
      <c r="O230" s="282"/>
      <c r="P230" s="283"/>
      <c r="R230" s="245"/>
      <c r="S230" s="85"/>
      <c r="T230" s="85"/>
      <c r="U230" s="285"/>
      <c r="V230" s="85"/>
      <c r="W230" s="82"/>
      <c r="X230" s="286"/>
      <c r="Y230" s="287"/>
      <c r="Z230" s="352"/>
      <c r="AA230" s="363"/>
      <c r="AB230" s="249"/>
      <c r="AC230" s="106"/>
      <c r="AH230" s="30"/>
      <c r="AI230" s="30"/>
      <c r="AJ230" s="30"/>
      <c r="AK230" s="30"/>
      <c r="AL230" s="30"/>
      <c r="AM230" s="89"/>
      <c r="AN230" s="89"/>
      <c r="AO230" s="89"/>
      <c r="AP230" s="89"/>
      <c r="AQ230" s="31"/>
      <c r="AR230" s="31"/>
      <c r="AS230" s="89"/>
      <c r="AT230" s="89"/>
      <c r="AU230" s="31"/>
      <c r="BE230" s="30"/>
      <c r="BF230" s="30"/>
      <c r="BH230" s="88"/>
      <c r="BI230" s="88"/>
      <c r="BJ230" s="88"/>
      <c r="BK230" s="88"/>
      <c r="CD230" s="90"/>
      <c r="CE230" s="90"/>
      <c r="CF230" s="90"/>
      <c r="CG230" s="90"/>
      <c r="CI230" s="89"/>
    </row>
    <row r="231" spans="2:87">
      <c r="B231" s="278"/>
      <c r="C231" s="279"/>
      <c r="D231" s="86"/>
      <c r="E231" s="292"/>
      <c r="F231" s="293"/>
      <c r="G231" s="294"/>
      <c r="H231" s="294"/>
      <c r="I231" s="295"/>
      <c r="K231" s="280"/>
      <c r="L231" s="293"/>
      <c r="M231" s="281"/>
      <c r="N231" s="282"/>
      <c r="O231" s="282"/>
      <c r="P231" s="283"/>
      <c r="R231" s="245"/>
      <c r="S231" s="85"/>
      <c r="T231" s="85"/>
      <c r="U231" s="285"/>
      <c r="V231" s="85"/>
      <c r="W231" s="82"/>
      <c r="X231" s="286"/>
      <c r="Y231" s="287"/>
      <c r="Z231" s="352"/>
      <c r="AA231" s="363"/>
      <c r="AB231" s="249"/>
      <c r="AC231" s="106"/>
      <c r="AH231" s="30"/>
      <c r="AI231" s="30"/>
      <c r="AJ231" s="30"/>
      <c r="AK231" s="30"/>
      <c r="AL231" s="30"/>
      <c r="AM231" s="89"/>
      <c r="AN231" s="89"/>
      <c r="AO231" s="89"/>
      <c r="AP231" s="89"/>
      <c r="AQ231" s="31"/>
      <c r="AR231" s="31"/>
      <c r="AS231" s="89"/>
      <c r="AT231" s="89"/>
      <c r="AU231" s="31"/>
      <c r="BE231" s="30"/>
      <c r="BF231" s="30"/>
      <c r="BH231" s="88"/>
      <c r="BI231" s="88"/>
      <c r="BJ231" s="88"/>
      <c r="BK231" s="88"/>
      <c r="CD231" s="90"/>
      <c r="CE231" s="90"/>
      <c r="CF231" s="90"/>
      <c r="CG231" s="90"/>
      <c r="CI231" s="89"/>
    </row>
    <row r="232" spans="2:87">
      <c r="B232" s="278"/>
      <c r="C232" s="279"/>
      <c r="D232" s="86"/>
      <c r="E232" s="292"/>
      <c r="F232" s="293"/>
      <c r="G232" s="294"/>
      <c r="H232" s="294"/>
      <c r="I232" s="295"/>
      <c r="K232" s="280"/>
      <c r="L232" s="293"/>
      <c r="M232" s="281"/>
      <c r="N232" s="282"/>
      <c r="O232" s="282"/>
      <c r="P232" s="283"/>
      <c r="R232" s="245"/>
      <c r="S232" s="85"/>
      <c r="T232" s="85"/>
      <c r="U232" s="285"/>
      <c r="V232" s="85"/>
      <c r="W232" s="82"/>
      <c r="X232" s="286"/>
      <c r="Y232" s="287"/>
      <c r="Z232" s="352"/>
      <c r="AA232" s="363"/>
      <c r="AB232" s="249"/>
      <c r="AC232" s="106"/>
      <c r="AH232" s="30"/>
      <c r="AI232" s="30"/>
      <c r="AJ232" s="30"/>
      <c r="AK232" s="30"/>
      <c r="AL232" s="30"/>
      <c r="AM232" s="89"/>
      <c r="AN232" s="89"/>
      <c r="AO232" s="89"/>
      <c r="AP232" s="89"/>
      <c r="AQ232" s="31"/>
      <c r="AR232" s="31"/>
      <c r="AS232" s="89"/>
      <c r="AT232" s="89"/>
      <c r="AU232" s="31"/>
      <c r="BE232" s="30"/>
      <c r="BF232" s="30"/>
      <c r="BH232" s="88"/>
      <c r="BI232" s="88"/>
      <c r="BJ232" s="88"/>
      <c r="BK232" s="88"/>
      <c r="CD232" s="90"/>
      <c r="CE232" s="90"/>
      <c r="CF232" s="90"/>
      <c r="CG232" s="90"/>
      <c r="CI232" s="89"/>
    </row>
    <row r="233" spans="2:87">
      <c r="B233" s="278"/>
      <c r="C233" s="279"/>
      <c r="D233" s="86"/>
      <c r="E233" s="292"/>
      <c r="F233" s="293"/>
      <c r="G233" s="294"/>
      <c r="H233" s="294"/>
      <c r="I233" s="295"/>
      <c r="K233" s="280"/>
      <c r="L233" s="293"/>
      <c r="M233" s="281"/>
      <c r="N233" s="282"/>
      <c r="O233" s="282"/>
      <c r="P233" s="283"/>
      <c r="R233" s="245"/>
      <c r="S233" s="85"/>
      <c r="T233" s="85"/>
      <c r="U233" s="285"/>
      <c r="V233" s="85"/>
      <c r="W233" s="82"/>
      <c r="X233" s="286"/>
      <c r="Y233" s="287"/>
      <c r="Z233" s="352"/>
      <c r="AA233" s="363"/>
      <c r="AB233" s="249"/>
      <c r="AC233" s="106"/>
      <c r="AH233" s="30"/>
      <c r="AI233" s="30"/>
      <c r="AJ233" s="30"/>
      <c r="AK233" s="30"/>
      <c r="AL233" s="30"/>
      <c r="AM233" s="89"/>
      <c r="AN233" s="89"/>
      <c r="AO233" s="89"/>
      <c r="AP233" s="89"/>
      <c r="AQ233" s="31"/>
      <c r="AR233" s="31"/>
      <c r="AS233" s="89"/>
      <c r="AT233" s="89"/>
      <c r="AU233" s="31"/>
      <c r="BE233" s="30"/>
      <c r="BF233" s="30"/>
      <c r="BH233" s="88"/>
      <c r="BI233" s="88"/>
      <c r="BJ233" s="88"/>
      <c r="BK233" s="88"/>
      <c r="CD233" s="90"/>
      <c r="CE233" s="90"/>
      <c r="CF233" s="90"/>
      <c r="CG233" s="90"/>
      <c r="CI233" s="89"/>
    </row>
    <row r="234" spans="2:87">
      <c r="B234" s="278"/>
      <c r="C234" s="279"/>
      <c r="D234" s="86"/>
      <c r="E234" s="292"/>
      <c r="F234" s="293"/>
      <c r="G234" s="294"/>
      <c r="H234" s="294"/>
      <c r="I234" s="295"/>
      <c r="K234" s="280"/>
      <c r="L234" s="293"/>
      <c r="M234" s="281"/>
      <c r="N234" s="282"/>
      <c r="O234" s="282"/>
      <c r="P234" s="283"/>
      <c r="R234" s="245"/>
      <c r="S234" s="85"/>
      <c r="T234" s="85"/>
      <c r="U234" s="285"/>
      <c r="V234" s="85"/>
      <c r="W234" s="82"/>
      <c r="X234" s="286"/>
      <c r="Y234" s="287"/>
      <c r="Z234" s="352"/>
      <c r="AA234" s="363"/>
      <c r="AB234" s="249"/>
      <c r="AC234" s="106"/>
      <c r="AH234" s="30"/>
      <c r="AI234" s="30"/>
      <c r="AJ234" s="30"/>
      <c r="AK234" s="30"/>
      <c r="AL234" s="30"/>
      <c r="AM234" s="89"/>
      <c r="AN234" s="89"/>
      <c r="AO234" s="89"/>
      <c r="AP234" s="89"/>
      <c r="AQ234" s="31"/>
      <c r="AR234" s="31"/>
      <c r="AS234" s="89"/>
      <c r="AT234" s="89"/>
      <c r="AU234" s="31"/>
      <c r="BE234" s="30"/>
      <c r="BF234" s="30"/>
      <c r="BH234" s="88"/>
      <c r="BI234" s="88"/>
      <c r="BJ234" s="88"/>
      <c r="BK234" s="88"/>
      <c r="CD234" s="90"/>
      <c r="CE234" s="90"/>
      <c r="CF234" s="90"/>
      <c r="CG234" s="90"/>
      <c r="CI234" s="89"/>
    </row>
    <row r="235" spans="2:87">
      <c r="B235" s="278"/>
      <c r="C235" s="279"/>
      <c r="D235" s="86"/>
      <c r="E235" s="292"/>
      <c r="F235" s="293"/>
      <c r="G235" s="294"/>
      <c r="H235" s="294"/>
      <c r="I235" s="295"/>
      <c r="K235" s="280"/>
      <c r="L235" s="293"/>
      <c r="M235" s="281"/>
      <c r="N235" s="282"/>
      <c r="O235" s="282"/>
      <c r="P235" s="283"/>
      <c r="R235" s="245"/>
      <c r="S235" s="85"/>
      <c r="T235" s="85"/>
      <c r="U235" s="285"/>
      <c r="V235" s="85"/>
      <c r="W235" s="82"/>
      <c r="X235" s="286"/>
      <c r="Y235" s="287"/>
      <c r="Z235" s="352"/>
      <c r="AA235" s="363"/>
      <c r="AB235" s="249"/>
      <c r="AC235" s="106"/>
      <c r="AH235" s="30"/>
      <c r="AI235" s="30"/>
      <c r="AJ235" s="30"/>
      <c r="AK235" s="30"/>
      <c r="AL235" s="30"/>
      <c r="AM235" s="89"/>
      <c r="AN235" s="89"/>
      <c r="AO235" s="89"/>
      <c r="AP235" s="89"/>
      <c r="AQ235" s="31"/>
      <c r="AR235" s="31"/>
      <c r="AS235" s="89"/>
      <c r="AT235" s="89"/>
      <c r="AU235" s="31"/>
      <c r="BE235" s="30"/>
      <c r="BF235" s="30"/>
      <c r="BH235" s="88"/>
      <c r="BI235" s="88"/>
      <c r="BJ235" s="88"/>
      <c r="BK235" s="88"/>
      <c r="CD235" s="90"/>
      <c r="CE235" s="90"/>
      <c r="CF235" s="90"/>
      <c r="CG235" s="90"/>
      <c r="CI235" s="89"/>
    </row>
    <row r="236" spans="2:87">
      <c r="B236" s="278"/>
      <c r="C236" s="279"/>
      <c r="D236" s="86"/>
      <c r="E236" s="292"/>
      <c r="F236" s="293"/>
      <c r="G236" s="294"/>
      <c r="H236" s="294"/>
      <c r="I236" s="295"/>
      <c r="K236" s="280"/>
      <c r="L236" s="293"/>
      <c r="M236" s="281"/>
      <c r="N236" s="282"/>
      <c r="O236" s="282"/>
      <c r="P236" s="283"/>
      <c r="R236" s="245"/>
      <c r="S236" s="85"/>
      <c r="T236" s="85"/>
      <c r="U236" s="285"/>
      <c r="V236" s="85"/>
      <c r="W236" s="82"/>
      <c r="X236" s="286"/>
      <c r="Y236" s="287"/>
      <c r="Z236" s="352"/>
      <c r="AA236" s="363"/>
      <c r="AB236" s="249"/>
      <c r="AC236" s="106"/>
      <c r="AH236" s="30"/>
      <c r="AI236" s="30"/>
      <c r="AJ236" s="30"/>
      <c r="AK236" s="30"/>
      <c r="AL236" s="30"/>
      <c r="AM236" s="89"/>
      <c r="AN236" s="89"/>
      <c r="AO236" s="89"/>
      <c r="AP236" s="89"/>
      <c r="AQ236" s="31"/>
      <c r="AR236" s="31"/>
      <c r="AS236" s="89"/>
      <c r="AT236" s="89"/>
      <c r="AU236" s="31"/>
      <c r="BE236" s="30"/>
      <c r="BF236" s="30"/>
      <c r="BH236" s="88"/>
      <c r="BI236" s="88"/>
      <c r="BJ236" s="88"/>
      <c r="BK236" s="88"/>
      <c r="CD236" s="90"/>
      <c r="CE236" s="90"/>
      <c r="CF236" s="90"/>
      <c r="CG236" s="90"/>
      <c r="CI236" s="89"/>
    </row>
    <row r="237" spans="2:87">
      <c r="B237" s="278"/>
      <c r="C237" s="279"/>
      <c r="D237" s="86"/>
      <c r="E237" s="292"/>
      <c r="F237" s="293"/>
      <c r="G237" s="294"/>
      <c r="H237" s="294"/>
      <c r="I237" s="295"/>
      <c r="K237" s="280"/>
      <c r="L237" s="293"/>
      <c r="M237" s="281"/>
      <c r="N237" s="282"/>
      <c r="O237" s="282"/>
      <c r="P237" s="283"/>
      <c r="R237" s="245"/>
      <c r="S237" s="85"/>
      <c r="T237" s="85"/>
      <c r="U237" s="285"/>
      <c r="V237" s="85"/>
      <c r="W237" s="82"/>
      <c r="X237" s="286"/>
      <c r="Y237" s="287"/>
      <c r="Z237" s="352"/>
      <c r="AA237" s="363"/>
      <c r="AB237" s="249"/>
      <c r="AC237" s="106"/>
      <c r="AH237" s="30"/>
      <c r="AI237" s="30"/>
      <c r="AJ237" s="30"/>
      <c r="AK237" s="30"/>
      <c r="AL237" s="30"/>
      <c r="AM237" s="89"/>
      <c r="AN237" s="89"/>
      <c r="AO237" s="89"/>
      <c r="AP237" s="89"/>
      <c r="AQ237" s="31"/>
      <c r="AR237" s="31"/>
      <c r="AS237" s="89"/>
      <c r="AT237" s="89"/>
      <c r="AU237" s="31"/>
      <c r="BE237" s="30"/>
      <c r="BF237" s="30"/>
      <c r="BH237" s="88"/>
      <c r="BI237" s="88"/>
      <c r="BJ237" s="88"/>
      <c r="BK237" s="88"/>
      <c r="CD237" s="90"/>
      <c r="CE237" s="90"/>
      <c r="CF237" s="90"/>
      <c r="CG237" s="90"/>
      <c r="CI237" s="89"/>
    </row>
    <row r="238" spans="2:87">
      <c r="B238" s="278"/>
      <c r="C238" s="279"/>
      <c r="D238" s="86"/>
      <c r="E238" s="292"/>
      <c r="F238" s="293"/>
      <c r="G238" s="294"/>
      <c r="H238" s="294"/>
      <c r="I238" s="295"/>
      <c r="K238" s="280"/>
      <c r="L238" s="293"/>
      <c r="M238" s="281"/>
      <c r="N238" s="282"/>
      <c r="O238" s="282"/>
      <c r="P238" s="283"/>
      <c r="R238" s="245"/>
      <c r="S238" s="85"/>
      <c r="T238" s="85"/>
      <c r="U238" s="285"/>
      <c r="V238" s="85"/>
      <c r="W238" s="82"/>
      <c r="X238" s="286"/>
      <c r="Y238" s="287"/>
      <c r="Z238" s="352"/>
      <c r="AA238" s="363"/>
      <c r="AB238" s="249"/>
      <c r="AC238" s="106"/>
      <c r="AH238" s="30"/>
      <c r="AI238" s="30"/>
      <c r="AJ238" s="30"/>
      <c r="AK238" s="30"/>
      <c r="AL238" s="30"/>
      <c r="AM238" s="89"/>
      <c r="AN238" s="89"/>
      <c r="AO238" s="89"/>
      <c r="AP238" s="89"/>
      <c r="AQ238" s="31"/>
      <c r="AR238" s="31"/>
      <c r="AS238" s="89"/>
      <c r="AT238" s="89"/>
      <c r="AU238" s="31"/>
      <c r="BE238" s="30"/>
      <c r="BF238" s="30"/>
      <c r="BH238" s="88"/>
      <c r="BI238" s="88"/>
      <c r="BJ238" s="88"/>
      <c r="BK238" s="88"/>
      <c r="CD238" s="90"/>
      <c r="CE238" s="90"/>
      <c r="CF238" s="90"/>
      <c r="CG238" s="90"/>
      <c r="CI238" s="89"/>
    </row>
    <row r="239" spans="2:87">
      <c r="B239" s="278"/>
      <c r="C239" s="279"/>
      <c r="D239" s="86"/>
      <c r="E239" s="292"/>
      <c r="F239" s="293"/>
      <c r="G239" s="294"/>
      <c r="H239" s="294"/>
      <c r="I239" s="295"/>
      <c r="K239" s="280"/>
      <c r="L239" s="293"/>
      <c r="M239" s="281"/>
      <c r="N239" s="282"/>
      <c r="O239" s="282"/>
      <c r="P239" s="283"/>
      <c r="R239" s="245"/>
      <c r="S239" s="85"/>
      <c r="T239" s="85"/>
      <c r="U239" s="285"/>
      <c r="V239" s="85"/>
      <c r="W239" s="82"/>
      <c r="X239" s="286"/>
      <c r="Y239" s="287"/>
      <c r="Z239" s="352"/>
      <c r="AA239" s="363"/>
      <c r="AB239" s="249"/>
      <c r="AC239" s="106"/>
      <c r="AH239" s="30"/>
      <c r="AI239" s="30"/>
      <c r="AJ239" s="30"/>
      <c r="AK239" s="30"/>
      <c r="AL239" s="30"/>
      <c r="AM239" s="89"/>
      <c r="AN239" s="89"/>
      <c r="AO239" s="89"/>
      <c r="AP239" s="89"/>
      <c r="AQ239" s="31"/>
      <c r="AR239" s="31"/>
      <c r="AS239" s="89"/>
      <c r="AT239" s="89"/>
      <c r="AU239" s="31"/>
      <c r="BE239" s="30"/>
      <c r="BF239" s="30"/>
      <c r="BH239" s="88"/>
      <c r="BI239" s="88"/>
      <c r="BJ239" s="88"/>
      <c r="BK239" s="88"/>
      <c r="CD239" s="90"/>
      <c r="CE239" s="90"/>
      <c r="CF239" s="90"/>
      <c r="CG239" s="90"/>
      <c r="CI239" s="89"/>
    </row>
    <row r="240" spans="2:87">
      <c r="B240" s="278"/>
      <c r="C240" s="296"/>
      <c r="D240" s="86"/>
      <c r="E240" s="292"/>
      <c r="F240" s="293"/>
      <c r="G240" s="294"/>
      <c r="H240" s="294"/>
      <c r="I240" s="295"/>
      <c r="K240" s="280"/>
      <c r="L240" s="293"/>
      <c r="M240" s="281"/>
      <c r="N240" s="282"/>
      <c r="O240" s="282"/>
      <c r="P240" s="283"/>
      <c r="R240" s="245"/>
      <c r="S240" s="85"/>
      <c r="T240" s="85"/>
      <c r="U240" s="285"/>
      <c r="V240" s="85"/>
      <c r="W240" s="82"/>
      <c r="X240" s="286"/>
      <c r="Y240" s="287"/>
      <c r="Z240" s="352"/>
      <c r="AA240" s="363"/>
      <c r="AB240" s="249"/>
      <c r="AC240" s="106"/>
      <c r="AH240" s="30"/>
      <c r="AI240" s="30"/>
      <c r="AJ240" s="30"/>
      <c r="AK240" s="30"/>
      <c r="AL240" s="30"/>
      <c r="AM240" s="89"/>
      <c r="AN240" s="89"/>
      <c r="AO240" s="89"/>
      <c r="AP240" s="89"/>
      <c r="AQ240" s="31"/>
      <c r="AR240" s="31"/>
      <c r="AS240" s="89"/>
      <c r="AT240" s="89"/>
      <c r="AU240" s="31"/>
      <c r="BE240" s="30"/>
      <c r="BF240" s="30"/>
      <c r="BH240" s="88"/>
      <c r="BI240" s="88"/>
      <c r="BJ240" s="88"/>
      <c r="BK240" s="88"/>
      <c r="CD240" s="90"/>
      <c r="CE240" s="90"/>
      <c r="CF240" s="90"/>
      <c r="CG240" s="90"/>
      <c r="CI240" s="89"/>
    </row>
    <row r="241" spans="2:87">
      <c r="B241" s="278"/>
      <c r="C241" s="296"/>
      <c r="D241" s="86"/>
      <c r="E241" s="292"/>
      <c r="F241" s="293"/>
      <c r="G241" s="294"/>
      <c r="H241" s="294"/>
      <c r="I241" s="295"/>
      <c r="K241" s="280"/>
      <c r="L241" s="293"/>
      <c r="M241" s="281"/>
      <c r="N241" s="282"/>
      <c r="O241" s="282"/>
      <c r="P241" s="283"/>
      <c r="R241" s="245"/>
      <c r="S241" s="85"/>
      <c r="T241" s="85"/>
      <c r="U241" s="285"/>
      <c r="V241" s="85"/>
      <c r="W241" s="82"/>
      <c r="X241" s="286"/>
      <c r="Y241" s="287"/>
      <c r="Z241" s="352"/>
      <c r="AA241" s="363"/>
      <c r="AB241" s="249"/>
      <c r="AC241" s="106"/>
      <c r="AH241" s="30"/>
      <c r="AI241" s="30"/>
      <c r="AJ241" s="30"/>
      <c r="AK241" s="30"/>
      <c r="AL241" s="30"/>
      <c r="AM241" s="89"/>
      <c r="AN241" s="89"/>
      <c r="AO241" s="89"/>
      <c r="AP241" s="89"/>
      <c r="AQ241" s="31"/>
      <c r="AR241" s="31"/>
      <c r="AS241" s="89"/>
      <c r="AT241" s="89"/>
      <c r="AU241" s="31"/>
      <c r="BE241" s="30"/>
      <c r="BF241" s="30"/>
      <c r="BH241" s="88"/>
      <c r="BI241" s="88"/>
      <c r="BJ241" s="88"/>
      <c r="BK241" s="88"/>
      <c r="CD241" s="90"/>
      <c r="CE241" s="90"/>
      <c r="CF241" s="90"/>
      <c r="CG241" s="90"/>
      <c r="CI241" s="89"/>
    </row>
    <row r="242" spans="2:87">
      <c r="B242" s="278"/>
      <c r="C242" s="296"/>
      <c r="D242" s="86"/>
      <c r="E242" s="292"/>
      <c r="F242" s="293"/>
      <c r="G242" s="294"/>
      <c r="H242" s="294"/>
      <c r="I242" s="295"/>
      <c r="K242" s="280"/>
      <c r="L242" s="293"/>
      <c r="M242" s="281"/>
      <c r="N242" s="282"/>
      <c r="O242" s="282"/>
      <c r="P242" s="283"/>
      <c r="R242" s="245"/>
      <c r="S242" s="85"/>
      <c r="T242" s="85"/>
      <c r="U242" s="285"/>
      <c r="V242" s="85"/>
      <c r="W242" s="82"/>
      <c r="X242" s="286"/>
      <c r="Y242" s="287"/>
      <c r="Z242" s="352"/>
      <c r="AA242" s="363"/>
      <c r="AB242" s="249"/>
      <c r="AC242" s="106"/>
      <c r="AH242" s="30"/>
      <c r="AI242" s="30"/>
      <c r="AJ242" s="30"/>
      <c r="AK242" s="30"/>
      <c r="AL242" s="30"/>
      <c r="AM242" s="89"/>
      <c r="AN242" s="89"/>
      <c r="AO242" s="89"/>
      <c r="AP242" s="89"/>
      <c r="AQ242" s="31"/>
      <c r="AR242" s="31"/>
      <c r="AS242" s="89"/>
      <c r="AT242" s="89"/>
      <c r="AU242" s="31"/>
      <c r="BE242" s="30"/>
      <c r="BF242" s="30"/>
      <c r="BH242" s="88"/>
      <c r="BI242" s="88"/>
      <c r="BJ242" s="88"/>
      <c r="BK242" s="88"/>
      <c r="CD242" s="90"/>
      <c r="CE242" s="90"/>
      <c r="CF242" s="90"/>
      <c r="CG242" s="90"/>
      <c r="CI242" s="89"/>
    </row>
    <row r="243" spans="2:87">
      <c r="B243" s="278"/>
      <c r="C243" s="296"/>
      <c r="D243" s="86"/>
      <c r="E243" s="292"/>
      <c r="F243" s="293"/>
      <c r="G243" s="294"/>
      <c r="H243" s="294"/>
      <c r="I243" s="295"/>
      <c r="K243" s="280"/>
      <c r="L243" s="293"/>
      <c r="M243" s="281"/>
      <c r="N243" s="282"/>
      <c r="O243" s="282"/>
      <c r="P243" s="283"/>
      <c r="R243" s="245"/>
      <c r="S243" s="85"/>
      <c r="T243" s="85"/>
      <c r="U243" s="285"/>
      <c r="V243" s="85"/>
      <c r="W243" s="82"/>
      <c r="X243" s="286"/>
      <c r="Y243" s="287"/>
      <c r="Z243" s="352"/>
      <c r="AA243" s="363"/>
      <c r="AB243" s="249"/>
      <c r="AC243" s="106"/>
      <c r="AH243" s="30"/>
      <c r="AI243" s="30"/>
      <c r="AJ243" s="30"/>
      <c r="AK243" s="30"/>
      <c r="AL243" s="30"/>
      <c r="AM243" s="89"/>
      <c r="AN243" s="89"/>
      <c r="AO243" s="89"/>
      <c r="AP243" s="89"/>
      <c r="AQ243" s="31"/>
      <c r="AR243" s="31"/>
      <c r="AS243" s="89"/>
      <c r="AT243" s="89"/>
      <c r="AU243" s="31"/>
      <c r="BE243" s="30"/>
      <c r="BF243" s="30"/>
      <c r="BH243" s="88"/>
      <c r="BI243" s="88"/>
      <c r="BJ243" s="88"/>
      <c r="BK243" s="88"/>
      <c r="CD243" s="90"/>
      <c r="CE243" s="90"/>
      <c r="CF243" s="90"/>
      <c r="CG243" s="90"/>
      <c r="CI243" s="89"/>
    </row>
    <row r="244" spans="2:87">
      <c r="B244" s="278"/>
      <c r="C244" s="296"/>
      <c r="D244" s="86"/>
      <c r="E244" s="292"/>
      <c r="F244" s="293"/>
      <c r="G244" s="294"/>
      <c r="H244" s="294"/>
      <c r="I244" s="295"/>
      <c r="K244" s="280"/>
      <c r="L244" s="293"/>
      <c r="M244" s="281"/>
      <c r="N244" s="282"/>
      <c r="O244" s="282"/>
      <c r="P244" s="283"/>
      <c r="R244" s="245"/>
      <c r="S244" s="85"/>
      <c r="T244" s="85"/>
      <c r="U244" s="285"/>
      <c r="V244" s="85"/>
      <c r="W244" s="82"/>
      <c r="X244" s="286"/>
      <c r="Y244" s="287"/>
      <c r="Z244" s="352"/>
      <c r="AA244" s="363"/>
      <c r="AB244" s="249"/>
      <c r="AC244" s="106"/>
      <c r="AH244" s="30"/>
      <c r="AI244" s="30"/>
      <c r="AJ244" s="30"/>
      <c r="AK244" s="30"/>
      <c r="AL244" s="30"/>
      <c r="AM244" s="89"/>
      <c r="AN244" s="89"/>
      <c r="AO244" s="89"/>
      <c r="AP244" s="89"/>
      <c r="AQ244" s="31"/>
      <c r="AR244" s="31"/>
      <c r="AS244" s="89"/>
      <c r="AT244" s="89"/>
      <c r="AU244" s="31"/>
      <c r="BE244" s="30"/>
      <c r="BF244" s="30"/>
      <c r="BH244" s="88"/>
      <c r="BI244" s="88"/>
      <c r="BJ244" s="88"/>
      <c r="BK244" s="88"/>
      <c r="CD244" s="90"/>
      <c r="CE244" s="90"/>
      <c r="CF244" s="90"/>
      <c r="CG244" s="90"/>
      <c r="CI244" s="89"/>
    </row>
    <row r="245" spans="2:87">
      <c r="B245" s="278"/>
      <c r="C245" s="296"/>
      <c r="D245" s="86"/>
      <c r="E245" s="292"/>
      <c r="F245" s="293"/>
      <c r="G245" s="294"/>
      <c r="H245" s="294"/>
      <c r="I245" s="295"/>
      <c r="K245" s="280"/>
      <c r="L245" s="293"/>
      <c r="M245" s="281"/>
      <c r="N245" s="282"/>
      <c r="O245" s="282"/>
      <c r="P245" s="283"/>
      <c r="R245" s="245"/>
      <c r="S245" s="85"/>
      <c r="T245" s="85"/>
      <c r="U245" s="285"/>
      <c r="V245" s="85"/>
      <c r="W245" s="82"/>
      <c r="X245" s="286"/>
      <c r="Y245" s="287"/>
      <c r="Z245" s="352"/>
      <c r="AA245" s="363"/>
      <c r="AB245" s="249"/>
      <c r="AC245" s="106"/>
      <c r="AH245" s="30"/>
      <c r="AI245" s="30"/>
      <c r="AJ245" s="30"/>
      <c r="AK245" s="30"/>
      <c r="AL245" s="30"/>
      <c r="AM245" s="89"/>
      <c r="AN245" s="89"/>
      <c r="AO245" s="89"/>
      <c r="AP245" s="89"/>
      <c r="AQ245" s="31"/>
      <c r="AR245" s="31"/>
      <c r="AS245" s="89"/>
      <c r="AT245" s="89"/>
      <c r="AU245" s="31"/>
      <c r="BE245" s="30"/>
      <c r="BF245" s="30"/>
      <c r="BH245" s="88"/>
      <c r="BI245" s="88"/>
      <c r="BJ245" s="88"/>
      <c r="BK245" s="88"/>
      <c r="CD245" s="90"/>
      <c r="CE245" s="90"/>
      <c r="CF245" s="90"/>
      <c r="CG245" s="90"/>
      <c r="CI245" s="89"/>
    </row>
    <row r="246" spans="2:87">
      <c r="B246" s="278"/>
      <c r="C246" s="296"/>
      <c r="D246" s="86"/>
      <c r="E246" s="292"/>
      <c r="F246" s="293"/>
      <c r="G246" s="294"/>
      <c r="H246" s="294"/>
      <c r="I246" s="295"/>
      <c r="K246" s="280"/>
      <c r="L246" s="293"/>
      <c r="M246" s="281"/>
      <c r="N246" s="282"/>
      <c r="O246" s="282"/>
      <c r="P246" s="283"/>
      <c r="R246" s="245"/>
      <c r="S246" s="85"/>
      <c r="T246" s="85"/>
      <c r="U246" s="285"/>
      <c r="V246" s="85"/>
      <c r="W246" s="82"/>
      <c r="X246" s="286"/>
      <c r="Y246" s="287"/>
      <c r="Z246" s="352"/>
      <c r="AA246" s="363"/>
      <c r="AB246" s="249"/>
      <c r="AC246" s="106"/>
      <c r="AH246" s="30"/>
      <c r="AI246" s="30"/>
      <c r="AJ246" s="30"/>
      <c r="AK246" s="30"/>
      <c r="AL246" s="30"/>
      <c r="AM246" s="89"/>
      <c r="AN246" s="89"/>
      <c r="AO246" s="89"/>
      <c r="AP246" s="89"/>
      <c r="AQ246" s="31"/>
      <c r="AR246" s="31"/>
      <c r="AS246" s="89"/>
      <c r="AT246" s="89"/>
      <c r="AU246" s="31"/>
      <c r="BE246" s="30"/>
      <c r="BF246" s="30"/>
      <c r="BH246" s="88"/>
      <c r="BI246" s="88"/>
      <c r="BJ246" s="88"/>
      <c r="BK246" s="88"/>
      <c r="CD246" s="90"/>
      <c r="CE246" s="90"/>
      <c r="CF246" s="90"/>
      <c r="CG246" s="90"/>
      <c r="CI246" s="89"/>
    </row>
    <row r="247" spans="2:87">
      <c r="B247" s="278"/>
      <c r="C247" s="296"/>
      <c r="D247" s="86"/>
      <c r="E247" s="292"/>
      <c r="F247" s="293"/>
      <c r="G247" s="294"/>
      <c r="H247" s="294"/>
      <c r="I247" s="295"/>
      <c r="K247" s="280"/>
      <c r="L247" s="293"/>
      <c r="M247" s="281"/>
      <c r="N247" s="282"/>
      <c r="O247" s="282"/>
      <c r="P247" s="283"/>
      <c r="R247" s="245"/>
      <c r="S247" s="85"/>
      <c r="T247" s="85"/>
      <c r="U247" s="285"/>
      <c r="V247" s="85"/>
      <c r="W247" s="82"/>
      <c r="X247" s="286"/>
      <c r="Y247" s="287"/>
      <c r="Z247" s="352"/>
      <c r="AA247" s="363"/>
      <c r="AB247" s="249"/>
      <c r="AC247" s="106"/>
      <c r="AH247" s="30"/>
      <c r="AI247" s="30"/>
      <c r="AJ247" s="30"/>
      <c r="AK247" s="30"/>
      <c r="AL247" s="30"/>
      <c r="AM247" s="89"/>
      <c r="AN247" s="89"/>
      <c r="AO247" s="89"/>
      <c r="AP247" s="89"/>
      <c r="AQ247" s="31"/>
      <c r="AR247" s="31"/>
      <c r="AS247" s="89"/>
      <c r="AT247" s="89"/>
      <c r="AU247" s="31"/>
      <c r="BE247" s="30"/>
      <c r="BF247" s="30"/>
      <c r="BH247" s="88"/>
      <c r="BI247" s="88"/>
      <c r="BJ247" s="88"/>
      <c r="BK247" s="88"/>
      <c r="CD247" s="90"/>
      <c r="CE247" s="90"/>
      <c r="CF247" s="90"/>
      <c r="CG247" s="90"/>
      <c r="CI247" s="89"/>
    </row>
    <row r="248" spans="2:87">
      <c r="B248" s="278"/>
      <c r="C248" s="296"/>
      <c r="D248" s="86"/>
      <c r="E248" s="292"/>
      <c r="F248" s="293"/>
      <c r="G248" s="294"/>
      <c r="H248" s="294"/>
      <c r="I248" s="295"/>
      <c r="K248" s="280"/>
      <c r="L248" s="293"/>
      <c r="M248" s="281"/>
      <c r="N248" s="282"/>
      <c r="O248" s="282"/>
      <c r="P248" s="283"/>
      <c r="R248" s="245"/>
      <c r="S248" s="85"/>
      <c r="T248" s="85"/>
      <c r="U248" s="285"/>
      <c r="V248" s="85"/>
      <c r="W248" s="82"/>
      <c r="X248" s="286"/>
      <c r="Y248" s="287"/>
      <c r="Z248" s="352"/>
      <c r="AA248" s="363"/>
      <c r="AB248" s="249"/>
      <c r="AC248" s="106"/>
      <c r="AH248" s="30"/>
      <c r="AI248" s="30"/>
      <c r="AJ248" s="30"/>
      <c r="AK248" s="30"/>
      <c r="AL248" s="30"/>
      <c r="AM248" s="89"/>
      <c r="AN248" s="89"/>
      <c r="AO248" s="89"/>
      <c r="AP248" s="89"/>
      <c r="AQ248" s="31"/>
      <c r="AR248" s="31"/>
      <c r="AS248" s="89"/>
      <c r="AT248" s="89"/>
      <c r="AU248" s="31"/>
      <c r="BE248" s="30"/>
      <c r="BF248" s="30"/>
      <c r="BH248" s="88"/>
      <c r="BI248" s="88"/>
      <c r="BJ248" s="88"/>
      <c r="BK248" s="88"/>
      <c r="CD248" s="90"/>
      <c r="CE248" s="90"/>
      <c r="CF248" s="90"/>
      <c r="CG248" s="90"/>
      <c r="CI248" s="89"/>
    </row>
    <row r="249" spans="2:87">
      <c r="B249" s="278"/>
      <c r="C249" s="296"/>
      <c r="D249" s="86"/>
      <c r="E249" s="292"/>
      <c r="F249" s="293"/>
      <c r="G249" s="294"/>
      <c r="H249" s="294"/>
      <c r="I249" s="295"/>
      <c r="K249" s="280"/>
      <c r="L249" s="293"/>
      <c r="M249" s="281"/>
      <c r="N249" s="282"/>
      <c r="O249" s="282"/>
      <c r="P249" s="283"/>
      <c r="R249" s="245"/>
      <c r="S249" s="85"/>
      <c r="T249" s="85"/>
      <c r="U249" s="285"/>
      <c r="V249" s="85"/>
      <c r="W249" s="82"/>
      <c r="X249" s="286"/>
      <c r="Y249" s="287"/>
      <c r="Z249" s="352"/>
      <c r="AA249" s="363"/>
      <c r="AB249" s="249"/>
      <c r="AC249" s="106"/>
      <c r="AH249" s="30"/>
      <c r="AI249" s="30"/>
      <c r="AJ249" s="30"/>
      <c r="AK249" s="30"/>
      <c r="AL249" s="30"/>
      <c r="AM249" s="89"/>
      <c r="AN249" s="89"/>
      <c r="AO249" s="89"/>
      <c r="AP249" s="89"/>
      <c r="AQ249" s="31"/>
      <c r="AR249" s="31"/>
      <c r="AS249" s="89"/>
      <c r="AT249" s="89"/>
      <c r="AU249" s="31"/>
      <c r="BE249" s="30"/>
      <c r="BF249" s="30"/>
      <c r="BH249" s="88"/>
      <c r="BI249" s="88"/>
      <c r="BJ249" s="88"/>
      <c r="BK249" s="88"/>
      <c r="CD249" s="90"/>
      <c r="CE249" s="90"/>
      <c r="CF249" s="90"/>
      <c r="CG249" s="90"/>
      <c r="CI249" s="89"/>
    </row>
    <row r="250" spans="2:87">
      <c r="B250" s="278"/>
      <c r="C250" s="296"/>
      <c r="D250" s="86"/>
      <c r="E250" s="292"/>
      <c r="F250" s="293"/>
      <c r="G250" s="294"/>
      <c r="H250" s="294"/>
      <c r="I250" s="295"/>
      <c r="K250" s="280"/>
      <c r="L250" s="293"/>
      <c r="M250" s="281"/>
      <c r="N250" s="282"/>
      <c r="O250" s="282"/>
      <c r="P250" s="283"/>
      <c r="R250" s="245"/>
      <c r="S250" s="85"/>
      <c r="T250" s="85"/>
      <c r="U250" s="285"/>
      <c r="V250" s="85"/>
      <c r="W250" s="82"/>
      <c r="X250" s="286"/>
      <c r="Y250" s="287"/>
      <c r="Z250" s="352"/>
      <c r="AA250" s="363"/>
      <c r="AB250" s="249"/>
      <c r="AC250" s="106"/>
      <c r="AH250" s="30"/>
      <c r="AI250" s="30"/>
      <c r="AJ250" s="30"/>
      <c r="AK250" s="30"/>
      <c r="AL250" s="30"/>
      <c r="AM250" s="89"/>
      <c r="AN250" s="89"/>
      <c r="AO250" s="89"/>
      <c r="AP250" s="89"/>
      <c r="AQ250" s="31"/>
      <c r="AR250" s="31"/>
      <c r="AS250" s="89"/>
      <c r="AT250" s="89"/>
      <c r="AU250" s="31"/>
      <c r="BE250" s="30"/>
      <c r="BF250" s="30"/>
      <c r="BH250" s="88"/>
      <c r="BI250" s="88"/>
      <c r="BJ250" s="88"/>
      <c r="BK250" s="88"/>
      <c r="CD250" s="90"/>
      <c r="CE250" s="90"/>
      <c r="CF250" s="90"/>
      <c r="CG250" s="90"/>
      <c r="CI250" s="89"/>
    </row>
    <row r="251" spans="2:87">
      <c r="B251" s="278"/>
      <c r="C251" s="296"/>
      <c r="D251" s="86"/>
      <c r="E251" s="292"/>
      <c r="F251" s="293"/>
      <c r="G251" s="294"/>
      <c r="H251" s="294"/>
      <c r="I251" s="295"/>
      <c r="K251" s="280"/>
      <c r="L251" s="293"/>
      <c r="M251" s="281"/>
      <c r="N251" s="282"/>
      <c r="O251" s="282"/>
      <c r="P251" s="283"/>
      <c r="R251" s="245"/>
      <c r="S251" s="85"/>
      <c r="T251" s="85"/>
      <c r="U251" s="285"/>
      <c r="V251" s="85"/>
      <c r="W251" s="82"/>
      <c r="X251" s="286"/>
      <c r="Y251" s="287"/>
      <c r="Z251" s="352"/>
      <c r="AA251" s="363"/>
      <c r="AB251" s="249"/>
      <c r="AC251" s="106"/>
      <c r="AH251" s="30"/>
      <c r="AI251" s="30"/>
      <c r="AJ251" s="30"/>
      <c r="AK251" s="30"/>
      <c r="AL251" s="30"/>
      <c r="AM251" s="89"/>
      <c r="AN251" s="89"/>
      <c r="AO251" s="89"/>
      <c r="AP251" s="89"/>
      <c r="AQ251" s="31"/>
      <c r="AR251" s="31"/>
      <c r="AS251" s="89"/>
      <c r="AT251" s="89"/>
      <c r="AU251" s="31"/>
      <c r="BE251" s="30"/>
      <c r="BF251" s="30"/>
      <c r="BH251" s="88"/>
      <c r="BI251" s="88"/>
      <c r="BJ251" s="88"/>
      <c r="BK251" s="88"/>
      <c r="CD251" s="90"/>
      <c r="CE251" s="90"/>
      <c r="CF251" s="90"/>
      <c r="CG251" s="90"/>
      <c r="CI251" s="89"/>
    </row>
    <row r="252" spans="2:87">
      <c r="B252" s="278"/>
      <c r="C252" s="296"/>
      <c r="D252" s="86"/>
      <c r="E252" s="292"/>
      <c r="F252" s="293"/>
      <c r="G252" s="294"/>
      <c r="H252" s="294"/>
      <c r="I252" s="295"/>
      <c r="K252" s="280"/>
      <c r="L252" s="293"/>
      <c r="M252" s="281"/>
      <c r="N252" s="282"/>
      <c r="O252" s="282"/>
      <c r="P252" s="283"/>
      <c r="R252" s="245"/>
      <c r="S252" s="85"/>
      <c r="T252" s="85"/>
      <c r="U252" s="285"/>
      <c r="V252" s="85"/>
      <c r="W252" s="82"/>
      <c r="X252" s="286"/>
      <c r="Y252" s="287"/>
      <c r="Z252" s="352"/>
      <c r="AA252" s="363"/>
      <c r="AB252" s="249"/>
      <c r="AC252" s="106"/>
      <c r="AH252" s="30"/>
      <c r="AI252" s="30"/>
      <c r="AJ252" s="30"/>
      <c r="AK252" s="30"/>
      <c r="AL252" s="30"/>
      <c r="AM252" s="89"/>
      <c r="AN252" s="89"/>
      <c r="AO252" s="89"/>
      <c r="AP252" s="89"/>
      <c r="AQ252" s="31"/>
      <c r="AR252" s="31"/>
      <c r="AS252" s="89"/>
      <c r="AT252" s="89"/>
      <c r="AU252" s="31"/>
      <c r="BE252" s="30"/>
      <c r="BF252" s="30"/>
      <c r="BH252" s="88"/>
      <c r="BI252" s="88"/>
      <c r="BJ252" s="88"/>
      <c r="BK252" s="88"/>
      <c r="CD252" s="90"/>
      <c r="CE252" s="90"/>
      <c r="CF252" s="90"/>
      <c r="CG252" s="90"/>
      <c r="CI252" s="89"/>
    </row>
    <row r="253" spans="2:87">
      <c r="B253" s="278"/>
      <c r="C253" s="296"/>
      <c r="D253" s="86"/>
      <c r="E253" s="292"/>
      <c r="F253" s="293"/>
      <c r="G253" s="294"/>
      <c r="H253" s="294"/>
      <c r="I253" s="295"/>
      <c r="K253" s="280"/>
      <c r="L253" s="293"/>
      <c r="M253" s="281"/>
      <c r="N253" s="282"/>
      <c r="O253" s="282"/>
      <c r="P253" s="283"/>
      <c r="R253" s="245"/>
      <c r="S253" s="85"/>
      <c r="T253" s="85"/>
      <c r="U253" s="285"/>
      <c r="V253" s="85"/>
      <c r="W253" s="82"/>
      <c r="X253" s="286"/>
      <c r="Y253" s="287"/>
      <c r="Z253" s="352"/>
      <c r="AA253" s="363"/>
      <c r="AB253" s="249"/>
      <c r="AC253" s="106"/>
      <c r="AH253" s="30"/>
      <c r="AI253" s="30"/>
      <c r="AJ253" s="30"/>
      <c r="AK253" s="30"/>
      <c r="AL253" s="30"/>
      <c r="AM253" s="89"/>
      <c r="AN253" s="89"/>
      <c r="AO253" s="89"/>
      <c r="AP253" s="89"/>
      <c r="AQ253" s="31"/>
      <c r="AR253" s="31"/>
      <c r="AS253" s="89"/>
      <c r="AT253" s="89"/>
      <c r="AU253" s="31"/>
      <c r="BE253" s="30"/>
      <c r="BF253" s="30"/>
      <c r="BH253" s="88"/>
      <c r="BI253" s="88"/>
      <c r="BJ253" s="88"/>
      <c r="BK253" s="88"/>
      <c r="CD253" s="90"/>
      <c r="CE253" s="90"/>
      <c r="CF253" s="90"/>
      <c r="CG253" s="90"/>
      <c r="CI253" s="89"/>
    </row>
    <row r="254" spans="2:87">
      <c r="B254" s="278"/>
      <c r="C254" s="296"/>
      <c r="D254" s="86"/>
      <c r="E254" s="292"/>
      <c r="F254" s="293"/>
      <c r="G254" s="294"/>
      <c r="H254" s="294"/>
      <c r="I254" s="295"/>
      <c r="K254" s="280"/>
      <c r="L254" s="293"/>
      <c r="M254" s="281"/>
      <c r="N254" s="282"/>
      <c r="O254" s="282"/>
      <c r="P254" s="283"/>
      <c r="R254" s="245"/>
      <c r="S254" s="85"/>
      <c r="T254" s="85"/>
      <c r="U254" s="285"/>
      <c r="V254" s="85"/>
      <c r="W254" s="82"/>
      <c r="X254" s="286"/>
      <c r="Y254" s="287"/>
      <c r="Z254" s="352"/>
      <c r="AA254" s="363"/>
      <c r="AB254" s="249"/>
      <c r="AC254" s="106"/>
      <c r="AH254" s="30"/>
      <c r="AI254" s="30"/>
      <c r="AJ254" s="30"/>
      <c r="AK254" s="30"/>
      <c r="AL254" s="30"/>
      <c r="AM254" s="89"/>
      <c r="AN254" s="89"/>
      <c r="AO254" s="89"/>
      <c r="AP254" s="89"/>
      <c r="AQ254" s="31"/>
      <c r="AR254" s="31"/>
      <c r="AS254" s="89"/>
      <c r="AT254" s="89"/>
      <c r="AU254" s="31"/>
      <c r="BE254" s="30"/>
      <c r="BF254" s="30"/>
      <c r="BH254" s="88"/>
      <c r="BI254" s="88"/>
      <c r="BJ254" s="88"/>
      <c r="BK254" s="88"/>
      <c r="CD254" s="90"/>
      <c r="CE254" s="90"/>
      <c r="CF254" s="90"/>
      <c r="CG254" s="90"/>
      <c r="CI254" s="89"/>
    </row>
    <row r="255" spans="2:87">
      <c r="B255" s="278"/>
      <c r="C255" s="296"/>
      <c r="D255" s="86"/>
      <c r="E255" s="292"/>
      <c r="F255" s="293"/>
      <c r="G255" s="294"/>
      <c r="H255" s="294"/>
      <c r="I255" s="295"/>
      <c r="K255" s="280"/>
      <c r="L255" s="293"/>
      <c r="M255" s="281"/>
      <c r="N255" s="282"/>
      <c r="O255" s="282"/>
      <c r="P255" s="283"/>
      <c r="R255" s="245"/>
      <c r="S255" s="85"/>
      <c r="T255" s="85"/>
      <c r="U255" s="285"/>
      <c r="V255" s="85"/>
      <c r="W255" s="82"/>
      <c r="X255" s="286"/>
      <c r="Y255" s="287"/>
      <c r="Z255" s="352"/>
      <c r="AA255" s="363"/>
      <c r="AB255" s="249"/>
      <c r="AC255" s="106"/>
      <c r="AH255" s="30"/>
      <c r="AI255" s="30"/>
      <c r="AJ255" s="30"/>
      <c r="AK255" s="30"/>
      <c r="AL255" s="30"/>
      <c r="AM255" s="89"/>
      <c r="AN255" s="89"/>
      <c r="AO255" s="89"/>
      <c r="AP255" s="89"/>
      <c r="AQ255" s="31"/>
      <c r="AR255" s="31"/>
      <c r="AS255" s="89"/>
      <c r="AT255" s="89"/>
      <c r="AU255" s="31"/>
      <c r="BE255" s="30"/>
      <c r="BF255" s="30"/>
      <c r="BH255" s="88"/>
      <c r="BI255" s="88"/>
      <c r="BJ255" s="88"/>
      <c r="BK255" s="88"/>
      <c r="CD255" s="90"/>
      <c r="CE255" s="90"/>
      <c r="CF255" s="90"/>
      <c r="CG255" s="90"/>
      <c r="CI255" s="89"/>
    </row>
    <row r="256" spans="2:87">
      <c r="B256" s="278"/>
      <c r="C256" s="296"/>
      <c r="D256" s="86"/>
      <c r="E256" s="292"/>
      <c r="F256" s="293"/>
      <c r="G256" s="294"/>
      <c r="H256" s="294"/>
      <c r="I256" s="295"/>
      <c r="K256" s="280"/>
      <c r="L256" s="293"/>
      <c r="M256" s="281"/>
      <c r="N256" s="282"/>
      <c r="O256" s="282"/>
      <c r="P256" s="283"/>
      <c r="R256" s="245"/>
      <c r="S256" s="85"/>
      <c r="T256" s="85"/>
      <c r="U256" s="285"/>
      <c r="V256" s="85"/>
      <c r="W256" s="82"/>
      <c r="X256" s="286"/>
      <c r="Y256" s="287"/>
      <c r="Z256" s="352"/>
      <c r="AA256" s="363"/>
      <c r="AB256" s="249"/>
      <c r="AC256" s="106"/>
      <c r="AH256" s="30"/>
      <c r="AI256" s="30"/>
      <c r="AJ256" s="30"/>
      <c r="AK256" s="30"/>
      <c r="AL256" s="30"/>
      <c r="AM256" s="89"/>
      <c r="AN256" s="89"/>
      <c r="AO256" s="89"/>
      <c r="AP256" s="89"/>
      <c r="AQ256" s="31"/>
      <c r="AR256" s="31"/>
      <c r="AS256" s="89"/>
      <c r="AT256" s="89"/>
      <c r="AU256" s="31"/>
      <c r="BE256" s="30"/>
      <c r="BF256" s="30"/>
      <c r="BH256" s="88"/>
      <c r="BI256" s="88"/>
      <c r="BJ256" s="88"/>
      <c r="BK256" s="88"/>
      <c r="CD256" s="90"/>
      <c r="CE256" s="90"/>
      <c r="CF256" s="90"/>
      <c r="CG256" s="90"/>
      <c r="CI256" s="89"/>
    </row>
    <row r="257" spans="2:87">
      <c r="B257" s="278"/>
      <c r="C257" s="296"/>
      <c r="D257" s="86"/>
      <c r="E257" s="292"/>
      <c r="F257" s="293"/>
      <c r="G257" s="294"/>
      <c r="H257" s="294"/>
      <c r="I257" s="295"/>
      <c r="K257" s="280"/>
      <c r="L257" s="293"/>
      <c r="M257" s="281"/>
      <c r="N257" s="282"/>
      <c r="O257" s="282"/>
      <c r="P257" s="283"/>
      <c r="R257" s="245"/>
      <c r="S257" s="85"/>
      <c r="T257" s="85"/>
      <c r="U257" s="285"/>
      <c r="V257" s="85"/>
      <c r="W257" s="82"/>
      <c r="X257" s="286"/>
      <c r="Y257" s="287"/>
      <c r="Z257" s="352"/>
      <c r="AA257" s="363"/>
      <c r="AB257" s="249"/>
      <c r="AC257" s="106"/>
      <c r="AH257" s="30"/>
      <c r="AI257" s="30"/>
      <c r="AJ257" s="30"/>
      <c r="AK257" s="30"/>
      <c r="AL257" s="30"/>
      <c r="AM257" s="89"/>
      <c r="AN257" s="89"/>
      <c r="AO257" s="89"/>
      <c r="AP257" s="89"/>
      <c r="AQ257" s="31"/>
      <c r="AR257" s="31"/>
      <c r="AS257" s="89"/>
      <c r="AT257" s="89"/>
      <c r="AU257" s="31"/>
      <c r="BE257" s="30"/>
      <c r="BF257" s="30"/>
      <c r="BH257" s="88"/>
      <c r="BI257" s="88"/>
      <c r="BJ257" s="88"/>
      <c r="BK257" s="88"/>
      <c r="CD257" s="90"/>
      <c r="CE257" s="90"/>
      <c r="CF257" s="90"/>
      <c r="CG257" s="90"/>
      <c r="CI257" s="89"/>
    </row>
    <row r="258" spans="2:87">
      <c r="B258" s="278"/>
      <c r="C258" s="296"/>
      <c r="D258" s="86"/>
      <c r="E258" s="292"/>
      <c r="F258" s="293"/>
      <c r="G258" s="294"/>
      <c r="H258" s="294"/>
      <c r="I258" s="295"/>
      <c r="K258" s="280"/>
      <c r="L258" s="293"/>
      <c r="M258" s="281"/>
      <c r="N258" s="282"/>
      <c r="O258" s="282"/>
      <c r="P258" s="283"/>
      <c r="R258" s="245"/>
      <c r="S258" s="85"/>
      <c r="T258" s="85"/>
      <c r="U258" s="285"/>
      <c r="V258" s="85"/>
      <c r="W258" s="82"/>
      <c r="X258" s="286"/>
      <c r="Y258" s="287"/>
      <c r="Z258" s="352"/>
      <c r="AA258" s="363"/>
      <c r="AB258" s="249"/>
      <c r="AC258" s="106"/>
      <c r="AH258" s="30"/>
      <c r="AI258" s="30"/>
      <c r="AJ258" s="30"/>
      <c r="AK258" s="30"/>
      <c r="AL258" s="30"/>
      <c r="AM258" s="89"/>
      <c r="AN258" s="89"/>
      <c r="AO258" s="89"/>
      <c r="AP258" s="89"/>
      <c r="AQ258" s="31"/>
      <c r="AR258" s="31"/>
      <c r="AS258" s="89"/>
      <c r="AT258" s="89"/>
      <c r="AU258" s="31"/>
      <c r="BE258" s="30"/>
      <c r="BF258" s="30"/>
      <c r="BH258" s="88"/>
      <c r="BI258" s="88"/>
      <c r="BJ258" s="88"/>
      <c r="BK258" s="88"/>
      <c r="CD258" s="90"/>
      <c r="CE258" s="90"/>
      <c r="CF258" s="90"/>
      <c r="CG258" s="90"/>
      <c r="CI258" s="89"/>
    </row>
    <row r="259" spans="2:87">
      <c r="B259" s="278"/>
      <c r="C259" s="296"/>
      <c r="D259" s="86"/>
      <c r="E259" s="292"/>
      <c r="F259" s="293"/>
      <c r="G259" s="294"/>
      <c r="H259" s="294"/>
      <c r="I259" s="295"/>
      <c r="K259" s="280"/>
      <c r="L259" s="293"/>
      <c r="M259" s="281"/>
      <c r="N259" s="282"/>
      <c r="O259" s="282"/>
      <c r="P259" s="283"/>
      <c r="R259" s="245"/>
      <c r="S259" s="85"/>
      <c r="T259" s="85"/>
      <c r="U259" s="285"/>
      <c r="V259" s="85"/>
      <c r="W259" s="82"/>
      <c r="X259" s="286"/>
      <c r="Y259" s="287"/>
      <c r="Z259" s="352"/>
      <c r="AA259" s="363"/>
      <c r="AB259" s="249"/>
      <c r="AC259" s="106"/>
      <c r="AH259" s="30"/>
      <c r="AI259" s="30"/>
      <c r="AJ259" s="30"/>
      <c r="AK259" s="30"/>
      <c r="AL259" s="30"/>
      <c r="AM259" s="89"/>
      <c r="AN259" s="89"/>
      <c r="AO259" s="89"/>
      <c r="AP259" s="89"/>
      <c r="AQ259" s="31"/>
      <c r="AR259" s="31"/>
      <c r="AS259" s="89"/>
      <c r="AT259" s="89"/>
      <c r="AU259" s="31"/>
      <c r="BE259" s="30"/>
      <c r="BF259" s="30"/>
      <c r="BH259" s="88"/>
      <c r="BI259" s="88"/>
      <c r="BJ259" s="88"/>
      <c r="BK259" s="88"/>
      <c r="CD259" s="90"/>
      <c r="CE259" s="90"/>
      <c r="CF259" s="90"/>
      <c r="CG259" s="90"/>
      <c r="CI259" s="89"/>
    </row>
    <row r="260" spans="2:87">
      <c r="B260" s="278"/>
      <c r="C260" s="296"/>
      <c r="D260" s="86"/>
      <c r="E260" s="292"/>
      <c r="F260" s="293"/>
      <c r="G260" s="294"/>
      <c r="H260" s="294"/>
      <c r="I260" s="295"/>
      <c r="K260" s="280"/>
      <c r="L260" s="293"/>
      <c r="M260" s="281"/>
      <c r="N260" s="282"/>
      <c r="O260" s="282"/>
      <c r="P260" s="283"/>
      <c r="R260" s="245"/>
      <c r="S260" s="85"/>
      <c r="T260" s="85"/>
      <c r="U260" s="285"/>
      <c r="V260" s="85"/>
      <c r="W260" s="82"/>
      <c r="X260" s="286"/>
      <c r="Y260" s="287"/>
      <c r="Z260" s="352"/>
      <c r="AA260" s="363"/>
      <c r="AB260" s="249"/>
      <c r="AC260" s="106"/>
      <c r="AH260" s="30"/>
      <c r="AI260" s="30"/>
      <c r="AJ260" s="30"/>
      <c r="AK260" s="30"/>
      <c r="AL260" s="30"/>
      <c r="AM260" s="89"/>
      <c r="AN260" s="89"/>
      <c r="AO260" s="89"/>
      <c r="AP260" s="89"/>
      <c r="AQ260" s="31"/>
      <c r="AR260" s="31"/>
      <c r="AS260" s="89"/>
      <c r="AT260" s="89"/>
      <c r="AU260" s="31"/>
      <c r="BE260" s="30"/>
      <c r="BF260" s="30"/>
      <c r="BH260" s="88"/>
      <c r="BI260" s="88"/>
      <c r="BJ260" s="88"/>
      <c r="BK260" s="88"/>
      <c r="CD260" s="90"/>
      <c r="CE260" s="90"/>
      <c r="CF260" s="90"/>
      <c r="CG260" s="90"/>
      <c r="CI260" s="89"/>
    </row>
    <row r="261" spans="2:87">
      <c r="B261" s="278"/>
      <c r="C261" s="296"/>
      <c r="D261" s="86"/>
      <c r="E261" s="292"/>
      <c r="F261" s="293"/>
      <c r="G261" s="294"/>
      <c r="H261" s="294"/>
      <c r="I261" s="295"/>
      <c r="K261" s="280"/>
      <c r="L261" s="293"/>
      <c r="M261" s="281"/>
      <c r="N261" s="282"/>
      <c r="O261" s="282"/>
      <c r="P261" s="283"/>
      <c r="R261" s="245"/>
      <c r="S261" s="85"/>
      <c r="T261" s="85"/>
      <c r="U261" s="285"/>
      <c r="V261" s="85"/>
      <c r="W261" s="82"/>
      <c r="X261" s="286"/>
      <c r="Y261" s="287"/>
      <c r="Z261" s="352"/>
      <c r="AA261" s="363"/>
      <c r="AB261" s="249"/>
      <c r="AC261" s="106"/>
      <c r="AH261" s="30"/>
      <c r="AI261" s="30"/>
      <c r="AJ261" s="30"/>
      <c r="AK261" s="30"/>
      <c r="AL261" s="30"/>
      <c r="AM261" s="89"/>
      <c r="AN261" s="89"/>
      <c r="AO261" s="89"/>
      <c r="AP261" s="89"/>
      <c r="AQ261" s="31"/>
      <c r="AR261" s="31"/>
      <c r="AS261" s="89"/>
      <c r="AT261" s="89"/>
      <c r="AU261" s="31"/>
      <c r="BE261" s="30"/>
      <c r="BF261" s="30"/>
      <c r="BH261" s="88"/>
      <c r="BI261" s="88"/>
      <c r="BJ261" s="88"/>
      <c r="BK261" s="88"/>
      <c r="CD261" s="90"/>
      <c r="CE261" s="90"/>
      <c r="CF261" s="90"/>
      <c r="CG261" s="90"/>
      <c r="CI261" s="89"/>
    </row>
    <row r="262" spans="2:87">
      <c r="B262" s="278"/>
      <c r="C262" s="296"/>
      <c r="D262" s="86"/>
      <c r="E262" s="292"/>
      <c r="F262" s="293"/>
      <c r="G262" s="294"/>
      <c r="H262" s="294"/>
      <c r="I262" s="295"/>
      <c r="K262" s="280"/>
      <c r="L262" s="293"/>
      <c r="M262" s="281"/>
      <c r="N262" s="282"/>
      <c r="O262" s="282"/>
      <c r="P262" s="283"/>
      <c r="R262" s="245"/>
      <c r="S262" s="85"/>
      <c r="T262" s="85"/>
      <c r="U262" s="285"/>
      <c r="V262" s="85"/>
      <c r="W262" s="82"/>
      <c r="X262" s="286"/>
      <c r="Y262" s="287"/>
      <c r="Z262" s="352"/>
      <c r="AA262" s="363"/>
      <c r="AB262" s="249"/>
      <c r="AC262" s="106"/>
      <c r="AH262" s="30"/>
      <c r="AI262" s="30"/>
      <c r="AJ262" s="30"/>
      <c r="AK262" s="30"/>
      <c r="AL262" s="30"/>
      <c r="AM262" s="89"/>
      <c r="AN262" s="89"/>
      <c r="AO262" s="89"/>
      <c r="AP262" s="89"/>
      <c r="AQ262" s="31"/>
      <c r="AR262" s="31"/>
      <c r="AS262" s="89"/>
      <c r="AT262" s="89"/>
      <c r="AU262" s="31"/>
      <c r="BE262" s="30"/>
      <c r="BF262" s="30"/>
      <c r="BH262" s="88"/>
      <c r="BI262" s="88"/>
      <c r="BJ262" s="88"/>
      <c r="BK262" s="88"/>
      <c r="CD262" s="90"/>
      <c r="CE262" s="90"/>
      <c r="CF262" s="90"/>
      <c r="CG262" s="90"/>
      <c r="CI262" s="89"/>
    </row>
    <row r="263" spans="2:87">
      <c r="B263" s="278"/>
      <c r="C263" s="296"/>
      <c r="D263" s="86"/>
      <c r="E263" s="292"/>
      <c r="F263" s="293"/>
      <c r="G263" s="294"/>
      <c r="H263" s="294"/>
      <c r="I263" s="295"/>
      <c r="K263" s="280"/>
      <c r="L263" s="293"/>
      <c r="M263" s="281"/>
      <c r="N263" s="282"/>
      <c r="O263" s="282"/>
      <c r="P263" s="283"/>
      <c r="R263" s="245"/>
      <c r="S263" s="85"/>
      <c r="T263" s="85"/>
      <c r="U263" s="285"/>
      <c r="V263" s="85"/>
      <c r="W263" s="82"/>
      <c r="X263" s="286"/>
      <c r="Y263" s="287"/>
      <c r="Z263" s="352"/>
      <c r="AA263" s="363"/>
      <c r="AB263" s="249"/>
      <c r="AC263" s="106"/>
      <c r="AH263" s="30"/>
      <c r="AI263" s="30"/>
      <c r="AJ263" s="30"/>
      <c r="AK263" s="30"/>
      <c r="AL263" s="30"/>
      <c r="AM263" s="89"/>
      <c r="AN263" s="89"/>
      <c r="AO263" s="89"/>
      <c r="AP263" s="89"/>
      <c r="AQ263" s="31"/>
      <c r="AR263" s="31"/>
      <c r="AS263" s="89"/>
      <c r="AT263" s="89"/>
      <c r="AU263" s="31"/>
      <c r="BE263" s="30"/>
      <c r="BF263" s="30"/>
      <c r="BH263" s="88"/>
      <c r="BI263" s="88"/>
      <c r="BJ263" s="88"/>
      <c r="BK263" s="88"/>
      <c r="CD263" s="90"/>
      <c r="CE263" s="90"/>
      <c r="CF263" s="90"/>
      <c r="CG263" s="90"/>
      <c r="CI263" s="89"/>
    </row>
    <row r="264" spans="2:87">
      <c r="B264" s="278"/>
      <c r="C264" s="296"/>
      <c r="D264" s="86"/>
      <c r="E264" s="292"/>
      <c r="F264" s="293"/>
      <c r="G264" s="294"/>
      <c r="H264" s="294"/>
      <c r="I264" s="295"/>
      <c r="K264" s="280"/>
      <c r="L264" s="293"/>
      <c r="M264" s="281"/>
      <c r="N264" s="282"/>
      <c r="O264" s="282"/>
      <c r="P264" s="283"/>
      <c r="R264" s="245"/>
      <c r="S264" s="85"/>
      <c r="T264" s="85"/>
      <c r="U264" s="285"/>
      <c r="V264" s="85"/>
      <c r="W264" s="82"/>
      <c r="X264" s="286"/>
      <c r="Y264" s="287"/>
      <c r="Z264" s="352"/>
      <c r="AA264" s="363"/>
      <c r="AB264" s="249"/>
      <c r="AC264" s="106"/>
      <c r="AH264" s="30"/>
      <c r="AI264" s="30"/>
      <c r="AJ264" s="30"/>
      <c r="AK264" s="30"/>
      <c r="AL264" s="30"/>
      <c r="AM264" s="89"/>
      <c r="AN264" s="89"/>
      <c r="AO264" s="89"/>
      <c r="AP264" s="89"/>
      <c r="AQ264" s="31"/>
      <c r="AR264" s="31"/>
      <c r="AS264" s="89"/>
      <c r="AT264" s="89"/>
      <c r="AU264" s="31"/>
      <c r="BE264" s="30"/>
      <c r="BF264" s="30"/>
      <c r="BH264" s="88"/>
      <c r="BI264" s="88"/>
      <c r="BJ264" s="88"/>
      <c r="BK264" s="88"/>
      <c r="CD264" s="90"/>
      <c r="CE264" s="90"/>
      <c r="CF264" s="90"/>
      <c r="CG264" s="90"/>
      <c r="CI264" s="89"/>
    </row>
    <row r="265" spans="2:87">
      <c r="B265" s="278"/>
      <c r="C265" s="296"/>
      <c r="D265" s="86"/>
      <c r="E265" s="292"/>
      <c r="F265" s="293"/>
      <c r="G265" s="294"/>
      <c r="H265" s="294"/>
      <c r="I265" s="295"/>
      <c r="K265" s="280"/>
      <c r="L265" s="293"/>
      <c r="M265" s="281"/>
      <c r="N265" s="282"/>
      <c r="O265" s="282"/>
      <c r="P265" s="283"/>
      <c r="R265" s="245"/>
      <c r="S265" s="85"/>
      <c r="T265" s="85"/>
      <c r="U265" s="285"/>
      <c r="V265" s="85"/>
      <c r="W265" s="82"/>
      <c r="X265" s="286"/>
      <c r="Y265" s="287"/>
      <c r="Z265" s="352"/>
      <c r="AA265" s="363"/>
      <c r="AB265" s="249"/>
      <c r="AC265" s="106"/>
      <c r="AH265" s="30"/>
      <c r="AI265" s="30"/>
      <c r="AJ265" s="30"/>
      <c r="AK265" s="30"/>
      <c r="AL265" s="30"/>
      <c r="AM265" s="89"/>
      <c r="AN265" s="89"/>
      <c r="AO265" s="89"/>
      <c r="AP265" s="89"/>
      <c r="AQ265" s="31"/>
      <c r="AR265" s="31"/>
      <c r="AS265" s="89"/>
      <c r="AT265" s="89"/>
      <c r="AU265" s="31"/>
      <c r="BE265" s="30"/>
      <c r="BF265" s="30"/>
      <c r="BH265" s="88"/>
      <c r="BI265" s="88"/>
      <c r="BJ265" s="88"/>
      <c r="BK265" s="88"/>
      <c r="CD265" s="90"/>
      <c r="CE265" s="90"/>
      <c r="CF265" s="90"/>
      <c r="CG265" s="90"/>
      <c r="CI265" s="89"/>
    </row>
    <row r="266" spans="2:87">
      <c r="B266" s="278"/>
      <c r="C266" s="296"/>
      <c r="D266" s="86"/>
      <c r="E266" s="292"/>
      <c r="F266" s="293"/>
      <c r="G266" s="294"/>
      <c r="H266" s="294"/>
      <c r="I266" s="295"/>
      <c r="K266" s="280"/>
      <c r="L266" s="293"/>
      <c r="M266" s="281"/>
      <c r="N266" s="282"/>
      <c r="O266" s="282"/>
      <c r="P266" s="283"/>
      <c r="R266" s="245"/>
      <c r="S266" s="85"/>
      <c r="T266" s="85"/>
      <c r="U266" s="285"/>
      <c r="V266" s="85"/>
      <c r="W266" s="82"/>
      <c r="X266" s="286"/>
      <c r="Y266" s="287"/>
      <c r="Z266" s="352"/>
      <c r="AA266" s="363"/>
      <c r="AB266" s="249"/>
      <c r="AC266" s="106"/>
      <c r="AH266" s="30"/>
      <c r="AI266" s="30"/>
      <c r="AJ266" s="30"/>
      <c r="AK266" s="30"/>
      <c r="AL266" s="30"/>
      <c r="AM266" s="89"/>
      <c r="AN266" s="89"/>
      <c r="AO266" s="89"/>
      <c r="AP266" s="89"/>
      <c r="AQ266" s="31"/>
      <c r="AR266" s="31"/>
      <c r="AS266" s="89"/>
      <c r="AT266" s="89"/>
      <c r="AU266" s="31"/>
      <c r="BE266" s="30"/>
      <c r="BF266" s="30"/>
      <c r="BH266" s="88"/>
      <c r="BI266" s="88"/>
      <c r="BJ266" s="88"/>
      <c r="BK266" s="88"/>
      <c r="CD266" s="90"/>
      <c r="CE266" s="90"/>
      <c r="CF266" s="90"/>
      <c r="CG266" s="90"/>
      <c r="CI266" s="89"/>
    </row>
    <row r="267" spans="2:87">
      <c r="B267" s="278"/>
      <c r="C267" s="296"/>
      <c r="D267" s="86"/>
      <c r="E267" s="292"/>
      <c r="F267" s="293"/>
      <c r="G267" s="294"/>
      <c r="H267" s="294"/>
      <c r="I267" s="295"/>
      <c r="K267" s="280"/>
      <c r="L267" s="293"/>
      <c r="M267" s="281"/>
      <c r="N267" s="282"/>
      <c r="O267" s="282"/>
      <c r="P267" s="283"/>
      <c r="R267" s="245"/>
      <c r="S267" s="85"/>
      <c r="T267" s="85"/>
      <c r="U267" s="285"/>
      <c r="V267" s="85"/>
      <c r="W267" s="82"/>
      <c r="X267" s="286"/>
      <c r="Y267" s="287"/>
      <c r="Z267" s="352"/>
      <c r="AA267" s="363"/>
      <c r="AB267" s="249"/>
      <c r="AC267" s="106"/>
      <c r="AH267" s="30"/>
      <c r="AI267" s="30"/>
      <c r="AJ267" s="30"/>
      <c r="AK267" s="30"/>
      <c r="AL267" s="30"/>
      <c r="AM267" s="89"/>
      <c r="AN267" s="89"/>
      <c r="AO267" s="89"/>
      <c r="AP267" s="89"/>
      <c r="AQ267" s="31"/>
      <c r="AR267" s="31"/>
      <c r="AS267" s="89"/>
      <c r="AT267" s="89"/>
      <c r="AU267" s="31"/>
      <c r="BE267" s="30"/>
      <c r="BF267" s="30"/>
      <c r="BH267" s="88"/>
      <c r="BI267" s="88"/>
      <c r="BJ267" s="88"/>
      <c r="BK267" s="88"/>
      <c r="CD267" s="90"/>
      <c r="CE267" s="90"/>
      <c r="CF267" s="90"/>
      <c r="CG267" s="90"/>
      <c r="CI267" s="89"/>
    </row>
    <row r="268" spans="2:87">
      <c r="B268" s="278"/>
      <c r="C268" s="296"/>
      <c r="D268" s="86"/>
      <c r="E268" s="292"/>
      <c r="F268" s="293"/>
      <c r="G268" s="294"/>
      <c r="H268" s="294"/>
      <c r="I268" s="295"/>
      <c r="K268" s="280"/>
      <c r="L268" s="293"/>
      <c r="M268" s="281"/>
      <c r="N268" s="282"/>
      <c r="O268" s="282"/>
      <c r="P268" s="283"/>
      <c r="R268" s="245"/>
      <c r="S268" s="85"/>
      <c r="T268" s="85"/>
      <c r="U268" s="285"/>
      <c r="V268" s="85"/>
      <c r="W268" s="82"/>
      <c r="X268" s="286"/>
      <c r="Y268" s="287"/>
      <c r="Z268" s="352"/>
      <c r="AA268" s="363"/>
      <c r="AB268" s="249"/>
      <c r="AC268" s="106"/>
      <c r="AH268" s="30"/>
      <c r="AI268" s="30"/>
      <c r="AJ268" s="30"/>
      <c r="AK268" s="30"/>
      <c r="AL268" s="30"/>
      <c r="AM268" s="89"/>
      <c r="AN268" s="89"/>
      <c r="AO268" s="89"/>
      <c r="AP268" s="89"/>
      <c r="AQ268" s="31"/>
      <c r="AR268" s="31"/>
      <c r="AS268" s="89"/>
      <c r="AT268" s="89"/>
      <c r="AU268" s="31"/>
      <c r="BE268" s="30"/>
      <c r="BF268" s="30"/>
      <c r="BH268" s="88"/>
      <c r="BI268" s="88"/>
      <c r="BJ268" s="88"/>
      <c r="BK268" s="88"/>
      <c r="CD268" s="90"/>
      <c r="CE268" s="90"/>
      <c r="CF268" s="90"/>
      <c r="CG268" s="90"/>
      <c r="CI268" s="89"/>
    </row>
    <row r="269" spans="2:87">
      <c r="B269" s="278"/>
      <c r="C269" s="296"/>
      <c r="D269" s="86"/>
      <c r="E269" s="292"/>
      <c r="F269" s="293"/>
      <c r="G269" s="294"/>
      <c r="H269" s="294"/>
      <c r="I269" s="295"/>
      <c r="K269" s="280"/>
      <c r="L269" s="293"/>
      <c r="M269" s="281"/>
      <c r="N269" s="282"/>
      <c r="O269" s="282"/>
      <c r="P269" s="283"/>
      <c r="R269" s="245"/>
      <c r="S269" s="85"/>
      <c r="T269" s="85"/>
      <c r="U269" s="285"/>
      <c r="V269" s="85"/>
      <c r="W269" s="82"/>
      <c r="X269" s="286"/>
      <c r="Y269" s="287"/>
      <c r="Z269" s="352"/>
      <c r="AA269" s="363"/>
      <c r="AB269" s="249"/>
      <c r="AC269" s="106"/>
      <c r="AH269" s="30"/>
      <c r="AI269" s="30"/>
      <c r="AJ269" s="30"/>
      <c r="AK269" s="30"/>
      <c r="AL269" s="30"/>
      <c r="AM269" s="89"/>
      <c r="AN269" s="89"/>
      <c r="AO269" s="89"/>
      <c r="AP269" s="89"/>
      <c r="AQ269" s="31"/>
      <c r="AR269" s="31"/>
      <c r="AS269" s="89"/>
      <c r="AT269" s="89"/>
      <c r="AU269" s="31"/>
      <c r="BE269" s="30"/>
      <c r="BF269" s="30"/>
      <c r="BH269" s="88"/>
      <c r="BI269" s="88"/>
      <c r="BJ269" s="88"/>
      <c r="BK269" s="88"/>
      <c r="CD269" s="90"/>
      <c r="CE269" s="90"/>
      <c r="CF269" s="90"/>
      <c r="CG269" s="90"/>
      <c r="CI269" s="89"/>
    </row>
    <row r="270" spans="2:87">
      <c r="B270" s="278"/>
      <c r="C270" s="296"/>
      <c r="D270" s="86"/>
      <c r="E270" s="292"/>
      <c r="F270" s="293"/>
      <c r="G270" s="294"/>
      <c r="H270" s="294"/>
      <c r="I270" s="295"/>
      <c r="K270" s="280"/>
      <c r="L270" s="293"/>
      <c r="M270" s="281"/>
      <c r="N270" s="282"/>
      <c r="O270" s="282"/>
      <c r="P270" s="283"/>
      <c r="R270" s="245"/>
      <c r="S270" s="85"/>
      <c r="T270" s="85"/>
      <c r="U270" s="285"/>
      <c r="V270" s="85"/>
      <c r="W270" s="82"/>
      <c r="X270" s="286"/>
      <c r="Y270" s="287"/>
      <c r="Z270" s="352"/>
      <c r="AA270" s="363"/>
      <c r="AB270" s="249"/>
      <c r="AC270" s="106"/>
      <c r="AH270" s="30"/>
      <c r="AI270" s="30"/>
      <c r="AJ270" s="30"/>
      <c r="AK270" s="30"/>
      <c r="AL270" s="30"/>
      <c r="AM270" s="89"/>
      <c r="AN270" s="89"/>
      <c r="AO270" s="89"/>
      <c r="AP270" s="89"/>
      <c r="AQ270" s="31"/>
      <c r="AR270" s="31"/>
      <c r="AS270" s="89"/>
      <c r="AT270" s="89"/>
      <c r="AU270" s="31"/>
      <c r="BE270" s="30"/>
      <c r="BF270" s="30"/>
      <c r="BH270" s="88"/>
      <c r="BI270" s="88"/>
      <c r="BJ270" s="88"/>
      <c r="BK270" s="88"/>
      <c r="CD270" s="90"/>
      <c r="CE270" s="90"/>
      <c r="CF270" s="90"/>
      <c r="CG270" s="90"/>
      <c r="CI270" s="89"/>
    </row>
    <row r="271" spans="2:87">
      <c r="B271" s="278"/>
      <c r="C271" s="296"/>
      <c r="D271" s="86"/>
      <c r="E271" s="292"/>
      <c r="F271" s="293"/>
      <c r="G271" s="294"/>
      <c r="H271" s="294"/>
      <c r="I271" s="295"/>
      <c r="K271" s="280"/>
      <c r="L271" s="293"/>
      <c r="M271" s="281"/>
      <c r="N271" s="282"/>
      <c r="O271" s="282"/>
      <c r="P271" s="283"/>
      <c r="R271" s="245"/>
      <c r="S271" s="85"/>
      <c r="T271" s="85"/>
      <c r="U271" s="285"/>
      <c r="V271" s="85"/>
      <c r="W271" s="82"/>
      <c r="X271" s="286"/>
      <c r="Y271" s="287"/>
      <c r="Z271" s="352"/>
      <c r="AA271" s="363"/>
      <c r="AB271" s="249"/>
      <c r="AC271" s="106"/>
      <c r="AH271" s="30"/>
      <c r="AI271" s="30"/>
      <c r="AJ271" s="30"/>
      <c r="AK271" s="30"/>
      <c r="AL271" s="30"/>
      <c r="AM271" s="89"/>
      <c r="AN271" s="89"/>
      <c r="AO271" s="89"/>
      <c r="AP271" s="89"/>
      <c r="AQ271" s="31"/>
      <c r="AR271" s="31"/>
      <c r="AS271" s="89"/>
      <c r="AT271" s="89"/>
      <c r="AU271" s="31"/>
      <c r="BE271" s="30"/>
      <c r="BF271" s="30"/>
      <c r="BH271" s="88"/>
      <c r="BI271" s="88"/>
      <c r="BJ271" s="88"/>
      <c r="BK271" s="88"/>
      <c r="CD271" s="90"/>
      <c r="CE271" s="90"/>
      <c r="CF271" s="90"/>
      <c r="CG271" s="90"/>
      <c r="CI271" s="89"/>
    </row>
    <row r="272" spans="2:87">
      <c r="B272" s="278"/>
      <c r="C272" s="296"/>
      <c r="D272" s="86"/>
      <c r="E272" s="292"/>
      <c r="F272" s="293"/>
      <c r="G272" s="294"/>
      <c r="H272" s="294"/>
      <c r="I272" s="295"/>
      <c r="K272" s="280"/>
      <c r="L272" s="293"/>
      <c r="M272" s="281"/>
      <c r="N272" s="282"/>
      <c r="O272" s="282"/>
      <c r="P272" s="283"/>
      <c r="R272" s="245"/>
      <c r="S272" s="85"/>
      <c r="T272" s="85"/>
      <c r="U272" s="285"/>
      <c r="V272" s="85"/>
      <c r="W272" s="82"/>
      <c r="X272" s="286"/>
      <c r="Y272" s="287"/>
      <c r="Z272" s="352"/>
      <c r="AA272" s="363"/>
      <c r="AB272" s="249"/>
      <c r="AC272" s="106"/>
      <c r="AH272" s="30"/>
      <c r="AI272" s="30"/>
      <c r="AJ272" s="30"/>
      <c r="AK272" s="30"/>
      <c r="AL272" s="30"/>
      <c r="AM272" s="89"/>
      <c r="AN272" s="89"/>
      <c r="AO272" s="89"/>
      <c r="AP272" s="89"/>
      <c r="AQ272" s="31"/>
      <c r="AR272" s="31"/>
      <c r="AS272" s="89"/>
      <c r="AT272" s="89"/>
      <c r="AU272" s="31"/>
      <c r="BE272" s="30"/>
      <c r="BF272" s="30"/>
      <c r="BH272" s="88"/>
      <c r="BI272" s="88"/>
      <c r="BJ272" s="88"/>
      <c r="BK272" s="88"/>
      <c r="CD272" s="90"/>
      <c r="CE272" s="90"/>
      <c r="CF272" s="90"/>
      <c r="CG272" s="90"/>
      <c r="CI272" s="89"/>
    </row>
    <row r="273" spans="2:87">
      <c r="B273" s="278"/>
      <c r="C273" s="296"/>
      <c r="D273" s="86"/>
      <c r="E273" s="292"/>
      <c r="F273" s="293"/>
      <c r="G273" s="294"/>
      <c r="H273" s="294"/>
      <c r="I273" s="295"/>
      <c r="K273" s="280"/>
      <c r="L273" s="293"/>
      <c r="M273" s="281"/>
      <c r="N273" s="282"/>
      <c r="O273" s="282"/>
      <c r="P273" s="283"/>
      <c r="R273" s="245"/>
      <c r="S273" s="85"/>
      <c r="T273" s="85"/>
      <c r="U273" s="285"/>
      <c r="V273" s="85"/>
      <c r="W273" s="82"/>
      <c r="X273" s="286"/>
      <c r="Y273" s="287"/>
      <c r="Z273" s="352"/>
      <c r="AA273" s="363"/>
      <c r="AB273" s="249"/>
      <c r="AC273" s="106"/>
      <c r="AH273" s="30"/>
      <c r="AI273" s="30"/>
      <c r="AJ273" s="30"/>
      <c r="AK273" s="30"/>
      <c r="AL273" s="30"/>
      <c r="AM273" s="89"/>
      <c r="AN273" s="89"/>
      <c r="AO273" s="89"/>
      <c r="AP273" s="89"/>
      <c r="AQ273" s="31"/>
      <c r="AR273" s="31"/>
      <c r="AS273" s="89"/>
      <c r="AT273" s="89"/>
      <c r="AU273" s="31"/>
      <c r="BE273" s="30"/>
      <c r="BF273" s="30"/>
      <c r="BH273" s="88"/>
      <c r="BI273" s="88"/>
      <c r="BJ273" s="88"/>
      <c r="BK273" s="88"/>
      <c r="CD273" s="90"/>
      <c r="CE273" s="90"/>
      <c r="CF273" s="90"/>
      <c r="CG273" s="90"/>
      <c r="CI273" s="89"/>
    </row>
    <row r="274" spans="2:87">
      <c r="B274" s="278"/>
      <c r="C274" s="296"/>
      <c r="D274" s="86"/>
      <c r="E274" s="292"/>
      <c r="F274" s="293"/>
      <c r="G274" s="294"/>
      <c r="H274" s="294"/>
      <c r="I274" s="295"/>
      <c r="K274" s="280"/>
      <c r="L274" s="293"/>
      <c r="M274" s="281"/>
      <c r="N274" s="282"/>
      <c r="O274" s="282"/>
      <c r="P274" s="283"/>
      <c r="R274" s="245"/>
      <c r="S274" s="85"/>
      <c r="T274" s="85"/>
      <c r="U274" s="285"/>
      <c r="V274" s="85"/>
      <c r="W274" s="82"/>
      <c r="X274" s="286"/>
      <c r="Y274" s="287"/>
      <c r="Z274" s="352"/>
      <c r="AA274" s="363"/>
      <c r="AB274" s="249"/>
      <c r="AC274" s="106"/>
      <c r="AH274" s="30"/>
      <c r="AI274" s="30"/>
      <c r="AJ274" s="30"/>
      <c r="AK274" s="30"/>
      <c r="AL274" s="30"/>
      <c r="AM274" s="89"/>
      <c r="AN274" s="89"/>
      <c r="AO274" s="89"/>
      <c r="AP274" s="89"/>
      <c r="AQ274" s="31"/>
      <c r="AR274" s="31"/>
      <c r="AS274" s="89"/>
      <c r="AT274" s="89"/>
      <c r="AU274" s="31"/>
      <c r="BE274" s="30"/>
      <c r="BF274" s="30"/>
      <c r="BH274" s="88"/>
      <c r="BI274" s="88"/>
      <c r="BJ274" s="88"/>
      <c r="BK274" s="88"/>
      <c r="CD274" s="90"/>
      <c r="CE274" s="90"/>
      <c r="CF274" s="90"/>
      <c r="CG274" s="90"/>
      <c r="CI274" s="89"/>
    </row>
    <row r="275" spans="2:87">
      <c r="B275" s="278"/>
      <c r="C275" s="296"/>
      <c r="D275" s="86"/>
      <c r="E275" s="292"/>
      <c r="F275" s="293"/>
      <c r="G275" s="294"/>
      <c r="H275" s="294"/>
      <c r="I275" s="295"/>
      <c r="K275" s="280"/>
      <c r="L275" s="293"/>
      <c r="M275" s="281"/>
      <c r="N275" s="282"/>
      <c r="O275" s="282"/>
      <c r="P275" s="283"/>
      <c r="R275" s="245"/>
      <c r="S275" s="85"/>
      <c r="T275" s="85"/>
      <c r="U275" s="285"/>
      <c r="V275" s="85"/>
      <c r="W275" s="82"/>
      <c r="X275" s="286"/>
      <c r="Y275" s="287"/>
      <c r="Z275" s="352"/>
      <c r="AA275" s="363"/>
      <c r="AB275" s="249"/>
      <c r="AC275" s="106"/>
      <c r="AH275" s="30"/>
      <c r="AI275" s="30"/>
      <c r="AJ275" s="30"/>
      <c r="AK275" s="30"/>
      <c r="AL275" s="30"/>
      <c r="AM275" s="89"/>
      <c r="AN275" s="89"/>
      <c r="AO275" s="89"/>
      <c r="AP275" s="89"/>
      <c r="AQ275" s="31"/>
      <c r="AR275" s="31"/>
      <c r="AS275" s="89"/>
      <c r="AT275" s="89"/>
      <c r="AU275" s="31"/>
      <c r="BE275" s="30"/>
      <c r="BF275" s="30"/>
      <c r="BH275" s="88"/>
      <c r="BI275" s="88"/>
      <c r="BJ275" s="88"/>
      <c r="BK275" s="88"/>
      <c r="CD275" s="90"/>
      <c r="CE275" s="90"/>
      <c r="CF275" s="90"/>
      <c r="CG275" s="90"/>
      <c r="CI275" s="89"/>
    </row>
    <row r="276" spans="2:87">
      <c r="B276" s="278"/>
      <c r="C276" s="296"/>
      <c r="D276" s="86"/>
      <c r="E276" s="292"/>
      <c r="F276" s="293"/>
      <c r="G276" s="294"/>
      <c r="H276" s="294"/>
      <c r="I276" s="295"/>
      <c r="K276" s="280"/>
      <c r="L276" s="293"/>
      <c r="M276" s="281"/>
      <c r="N276" s="282"/>
      <c r="O276" s="282"/>
      <c r="P276" s="283"/>
      <c r="R276" s="245"/>
      <c r="S276" s="85"/>
      <c r="T276" s="85"/>
      <c r="U276" s="285"/>
      <c r="V276" s="85"/>
      <c r="W276" s="82"/>
      <c r="X276" s="286"/>
      <c r="Y276" s="287"/>
      <c r="Z276" s="352"/>
      <c r="AA276" s="363"/>
      <c r="AB276" s="249"/>
      <c r="AC276" s="106"/>
      <c r="AH276" s="30"/>
      <c r="AI276" s="30"/>
      <c r="AJ276" s="30"/>
      <c r="AK276" s="30"/>
      <c r="AL276" s="30"/>
      <c r="AM276" s="89"/>
      <c r="AN276" s="89"/>
      <c r="AO276" s="89"/>
      <c r="AP276" s="89"/>
      <c r="AQ276" s="31"/>
      <c r="AR276" s="31"/>
      <c r="AS276" s="89"/>
      <c r="AT276" s="89"/>
      <c r="AU276" s="31"/>
      <c r="BE276" s="30"/>
      <c r="BF276" s="30"/>
      <c r="BH276" s="88"/>
      <c r="BI276" s="88"/>
      <c r="BJ276" s="88"/>
      <c r="BK276" s="88"/>
      <c r="CD276" s="90"/>
      <c r="CE276" s="90"/>
      <c r="CF276" s="90"/>
      <c r="CG276" s="90"/>
      <c r="CI276" s="89"/>
    </row>
    <row r="277" spans="2:87">
      <c r="B277" s="278"/>
      <c r="C277" s="296"/>
      <c r="D277" s="86"/>
      <c r="E277" s="292"/>
      <c r="F277" s="293"/>
      <c r="G277" s="294"/>
      <c r="H277" s="294"/>
      <c r="I277" s="295"/>
      <c r="K277" s="280"/>
      <c r="L277" s="293"/>
      <c r="M277" s="281"/>
      <c r="N277" s="282"/>
      <c r="O277" s="282"/>
      <c r="P277" s="283"/>
      <c r="R277" s="245"/>
      <c r="S277" s="85"/>
      <c r="T277" s="85"/>
      <c r="U277" s="285"/>
      <c r="V277" s="85"/>
      <c r="W277" s="82"/>
      <c r="X277" s="286"/>
      <c r="Y277" s="287"/>
      <c r="Z277" s="352"/>
      <c r="AA277" s="363"/>
      <c r="AB277" s="249"/>
      <c r="AC277" s="106"/>
      <c r="AH277" s="30"/>
      <c r="AI277" s="30"/>
      <c r="AJ277" s="30"/>
      <c r="AK277" s="30"/>
      <c r="AL277" s="30"/>
      <c r="AM277" s="89"/>
      <c r="AN277" s="89"/>
      <c r="AO277" s="89"/>
      <c r="AP277" s="89"/>
      <c r="AQ277" s="31"/>
      <c r="AR277" s="31"/>
      <c r="AS277" s="89"/>
      <c r="AT277" s="89"/>
      <c r="AU277" s="31"/>
      <c r="BE277" s="30"/>
      <c r="BF277" s="30"/>
      <c r="BH277" s="88"/>
      <c r="BI277" s="88"/>
      <c r="BJ277" s="88"/>
      <c r="BK277" s="88"/>
      <c r="CD277" s="90"/>
      <c r="CE277" s="90"/>
      <c r="CF277" s="90"/>
      <c r="CG277" s="90"/>
      <c r="CI277" s="89"/>
    </row>
    <row r="278" spans="2:87">
      <c r="B278" s="278"/>
      <c r="C278" s="296"/>
      <c r="D278" s="86"/>
      <c r="E278" s="292"/>
      <c r="F278" s="293"/>
      <c r="G278" s="294"/>
      <c r="H278" s="294"/>
      <c r="I278" s="295"/>
      <c r="K278" s="280"/>
      <c r="L278" s="293"/>
      <c r="M278" s="281"/>
      <c r="N278" s="282"/>
      <c r="O278" s="282"/>
      <c r="P278" s="283"/>
      <c r="R278" s="245"/>
      <c r="S278" s="85"/>
      <c r="T278" s="85"/>
      <c r="U278" s="285"/>
      <c r="V278" s="85"/>
      <c r="W278" s="82"/>
      <c r="X278" s="286"/>
      <c r="Y278" s="287"/>
      <c r="Z278" s="352"/>
      <c r="AA278" s="363"/>
      <c r="AB278" s="249"/>
      <c r="AC278" s="106"/>
      <c r="AH278" s="30"/>
      <c r="AI278" s="30"/>
      <c r="AJ278" s="30"/>
      <c r="AK278" s="30"/>
      <c r="AL278" s="30"/>
      <c r="AM278" s="89"/>
      <c r="AN278" s="89"/>
      <c r="AO278" s="89"/>
      <c r="AP278" s="89"/>
      <c r="AQ278" s="31"/>
      <c r="AR278" s="31"/>
      <c r="AS278" s="89"/>
      <c r="AT278" s="89"/>
      <c r="AU278" s="31"/>
      <c r="BE278" s="30"/>
      <c r="BF278" s="30"/>
      <c r="BH278" s="88"/>
      <c r="BI278" s="88"/>
      <c r="BJ278" s="88"/>
      <c r="BK278" s="88"/>
      <c r="CD278" s="90"/>
      <c r="CE278" s="90"/>
      <c r="CF278" s="90"/>
      <c r="CG278" s="90"/>
      <c r="CI278" s="89"/>
    </row>
    <row r="279" spans="2:87">
      <c r="B279" s="278"/>
      <c r="C279" s="296"/>
      <c r="D279" s="86"/>
      <c r="E279" s="292"/>
      <c r="F279" s="293"/>
      <c r="G279" s="294"/>
      <c r="H279" s="294"/>
      <c r="I279" s="295"/>
      <c r="K279" s="280"/>
      <c r="L279" s="293"/>
      <c r="M279" s="281"/>
      <c r="N279" s="282"/>
      <c r="O279" s="282"/>
      <c r="P279" s="283"/>
      <c r="R279" s="245"/>
      <c r="S279" s="85"/>
      <c r="T279" s="85"/>
      <c r="U279" s="285"/>
      <c r="V279" s="85"/>
      <c r="W279" s="82"/>
      <c r="X279" s="286"/>
      <c r="Y279" s="287"/>
      <c r="Z279" s="352"/>
      <c r="AA279" s="363"/>
      <c r="AB279" s="249"/>
      <c r="AC279" s="106"/>
      <c r="AH279" s="30"/>
      <c r="AI279" s="30"/>
      <c r="AJ279" s="30"/>
      <c r="AK279" s="30"/>
      <c r="AL279" s="30"/>
      <c r="AM279" s="89"/>
      <c r="AN279" s="89"/>
      <c r="AO279" s="89"/>
      <c r="AP279" s="89"/>
      <c r="AQ279" s="31"/>
      <c r="AR279" s="31"/>
      <c r="AS279" s="89"/>
      <c r="AT279" s="89"/>
      <c r="AU279" s="31"/>
      <c r="BE279" s="30"/>
      <c r="BF279" s="30"/>
      <c r="BH279" s="88"/>
      <c r="BI279" s="88"/>
      <c r="BJ279" s="88"/>
      <c r="BK279" s="88"/>
      <c r="CD279" s="90"/>
      <c r="CE279" s="90"/>
      <c r="CF279" s="90"/>
      <c r="CG279" s="90"/>
      <c r="CI279" s="89"/>
    </row>
    <row r="280" spans="2:87">
      <c r="B280" s="278"/>
      <c r="C280" s="296"/>
      <c r="D280" s="86"/>
      <c r="E280" s="292"/>
      <c r="F280" s="293"/>
      <c r="G280" s="294"/>
      <c r="H280" s="294"/>
      <c r="I280" s="295"/>
      <c r="K280" s="280"/>
      <c r="L280" s="293"/>
      <c r="M280" s="281"/>
      <c r="N280" s="282"/>
      <c r="O280" s="282"/>
      <c r="P280" s="283"/>
      <c r="R280" s="245"/>
      <c r="S280" s="85"/>
      <c r="T280" s="85"/>
      <c r="U280" s="285"/>
      <c r="V280" s="85"/>
      <c r="W280" s="82"/>
      <c r="X280" s="286"/>
      <c r="Y280" s="287"/>
      <c r="Z280" s="352"/>
      <c r="AA280" s="363"/>
      <c r="AB280" s="249"/>
      <c r="AC280" s="106"/>
      <c r="AH280" s="30"/>
      <c r="AI280" s="30"/>
      <c r="AJ280" s="30"/>
      <c r="AK280" s="30"/>
      <c r="AL280" s="30"/>
      <c r="AM280" s="89"/>
      <c r="AN280" s="89"/>
      <c r="AO280" s="89"/>
      <c r="AP280" s="89"/>
      <c r="AQ280" s="31"/>
      <c r="AR280" s="31"/>
      <c r="AS280" s="89"/>
      <c r="AT280" s="89"/>
      <c r="AU280" s="31"/>
      <c r="BE280" s="30"/>
      <c r="BF280" s="30"/>
      <c r="BH280" s="88"/>
      <c r="BI280" s="88"/>
      <c r="BJ280" s="88"/>
      <c r="BK280" s="88"/>
      <c r="CD280" s="90"/>
      <c r="CE280" s="90"/>
      <c r="CF280" s="90"/>
      <c r="CG280" s="90"/>
      <c r="CI280" s="89"/>
    </row>
    <row r="281" spans="2:87">
      <c r="B281" s="278"/>
      <c r="C281" s="296"/>
      <c r="D281" s="86"/>
      <c r="E281" s="292"/>
      <c r="F281" s="293"/>
      <c r="G281" s="294"/>
      <c r="H281" s="294"/>
      <c r="I281" s="295"/>
      <c r="K281" s="280"/>
      <c r="L281" s="293"/>
      <c r="M281" s="281"/>
      <c r="N281" s="282"/>
      <c r="O281" s="282"/>
      <c r="P281" s="283"/>
      <c r="R281" s="245"/>
      <c r="S281" s="85"/>
      <c r="T281" s="85"/>
      <c r="U281" s="285"/>
      <c r="V281" s="85"/>
      <c r="W281" s="82"/>
      <c r="X281" s="286"/>
      <c r="Y281" s="287"/>
      <c r="Z281" s="352"/>
      <c r="AA281" s="363"/>
      <c r="AB281" s="249"/>
      <c r="AC281" s="106"/>
      <c r="AH281" s="30"/>
      <c r="AI281" s="30"/>
      <c r="AJ281" s="30"/>
      <c r="AK281" s="30"/>
      <c r="AL281" s="30"/>
      <c r="AM281" s="89"/>
      <c r="AN281" s="89"/>
      <c r="AO281" s="89"/>
      <c r="AP281" s="89"/>
      <c r="AQ281" s="31"/>
      <c r="AR281" s="31"/>
      <c r="AS281" s="89"/>
      <c r="AT281" s="89"/>
      <c r="AU281" s="31"/>
      <c r="BE281" s="30"/>
      <c r="BF281" s="30"/>
      <c r="BH281" s="88"/>
      <c r="BI281" s="88"/>
      <c r="BJ281" s="88"/>
      <c r="BK281" s="88"/>
      <c r="CD281" s="90"/>
      <c r="CE281" s="90"/>
      <c r="CF281" s="90"/>
      <c r="CG281" s="90"/>
      <c r="CI281" s="89"/>
    </row>
    <row r="282" spans="2:87">
      <c r="B282" s="278"/>
      <c r="C282" s="296"/>
      <c r="D282" s="86"/>
      <c r="E282" s="292"/>
      <c r="F282" s="293"/>
      <c r="G282" s="294"/>
      <c r="H282" s="294"/>
      <c r="I282" s="295"/>
      <c r="K282" s="280"/>
      <c r="L282" s="293"/>
      <c r="M282" s="281"/>
      <c r="N282" s="282"/>
      <c r="O282" s="282"/>
      <c r="P282" s="283"/>
      <c r="R282" s="245"/>
      <c r="S282" s="85"/>
      <c r="T282" s="85"/>
      <c r="U282" s="285"/>
      <c r="V282" s="85"/>
      <c r="W282" s="82"/>
      <c r="X282" s="286"/>
      <c r="Y282" s="287"/>
      <c r="Z282" s="352"/>
      <c r="AA282" s="363"/>
      <c r="AB282" s="249"/>
      <c r="AC282" s="106"/>
      <c r="AH282" s="30"/>
      <c r="AI282" s="30"/>
      <c r="AJ282" s="30"/>
      <c r="AK282" s="30"/>
      <c r="AL282" s="30"/>
      <c r="AM282" s="89"/>
      <c r="AN282" s="89"/>
      <c r="AO282" s="89"/>
      <c r="AP282" s="89"/>
      <c r="AQ282" s="31"/>
      <c r="AR282" s="31"/>
      <c r="AS282" s="89"/>
      <c r="AT282" s="89"/>
      <c r="AU282" s="31"/>
      <c r="BE282" s="30"/>
      <c r="BF282" s="30"/>
      <c r="BH282" s="88"/>
      <c r="BI282" s="88"/>
      <c r="BJ282" s="88"/>
      <c r="BK282" s="88"/>
      <c r="CD282" s="90"/>
      <c r="CE282" s="90"/>
      <c r="CF282" s="90"/>
      <c r="CG282" s="90"/>
      <c r="CI282" s="89"/>
    </row>
    <row r="283" spans="2:87">
      <c r="B283" s="278"/>
      <c r="C283" s="296"/>
      <c r="D283" s="86"/>
      <c r="E283" s="292"/>
      <c r="F283" s="293"/>
      <c r="G283" s="294"/>
      <c r="H283" s="294"/>
      <c r="I283" s="295"/>
      <c r="K283" s="280"/>
      <c r="L283" s="293"/>
      <c r="M283" s="281"/>
      <c r="N283" s="282"/>
      <c r="O283" s="282"/>
      <c r="P283" s="283"/>
      <c r="R283" s="245"/>
      <c r="S283" s="85"/>
      <c r="T283" s="85"/>
      <c r="U283" s="285"/>
      <c r="V283" s="85"/>
      <c r="W283" s="82"/>
      <c r="X283" s="286"/>
      <c r="Y283" s="287"/>
      <c r="Z283" s="352"/>
      <c r="AA283" s="363"/>
      <c r="AB283" s="249"/>
      <c r="AC283" s="106"/>
      <c r="AH283" s="30"/>
      <c r="AI283" s="30"/>
      <c r="AJ283" s="30"/>
      <c r="AK283" s="30"/>
      <c r="AL283" s="30"/>
      <c r="AM283" s="89"/>
      <c r="AN283" s="89"/>
      <c r="AO283" s="89"/>
      <c r="AP283" s="89"/>
      <c r="AQ283" s="31"/>
      <c r="AR283" s="31"/>
      <c r="AS283" s="89"/>
      <c r="AT283" s="89"/>
      <c r="AU283" s="31"/>
      <c r="BE283" s="30"/>
      <c r="BF283" s="30"/>
      <c r="BH283" s="88"/>
      <c r="BI283" s="88"/>
      <c r="BJ283" s="88"/>
      <c r="BK283" s="88"/>
      <c r="CD283" s="90"/>
      <c r="CE283" s="90"/>
      <c r="CF283" s="90"/>
      <c r="CG283" s="90"/>
      <c r="CI283" s="89"/>
    </row>
    <row r="284" spans="2:87">
      <c r="B284" s="278"/>
      <c r="C284" s="296"/>
      <c r="D284" s="86"/>
      <c r="E284" s="292"/>
      <c r="F284" s="293"/>
      <c r="G284" s="294"/>
      <c r="H284" s="294"/>
      <c r="I284" s="295"/>
      <c r="K284" s="280"/>
      <c r="L284" s="293"/>
      <c r="M284" s="281"/>
      <c r="N284" s="282"/>
      <c r="O284" s="282"/>
      <c r="P284" s="283"/>
      <c r="R284" s="245"/>
      <c r="S284" s="85"/>
      <c r="T284" s="85"/>
      <c r="U284" s="285"/>
      <c r="V284" s="85"/>
      <c r="W284" s="82"/>
      <c r="X284" s="286"/>
      <c r="Y284" s="287"/>
      <c r="Z284" s="352"/>
      <c r="AA284" s="363"/>
      <c r="AB284" s="249"/>
      <c r="AC284" s="106"/>
      <c r="AH284" s="30"/>
      <c r="AI284" s="30"/>
      <c r="AJ284" s="30"/>
      <c r="AK284" s="30"/>
      <c r="AL284" s="30"/>
      <c r="AM284" s="89"/>
      <c r="AN284" s="89"/>
      <c r="AO284" s="89"/>
      <c r="AP284" s="89"/>
      <c r="AQ284" s="31"/>
      <c r="AR284" s="31"/>
      <c r="AS284" s="89"/>
      <c r="AT284" s="89"/>
      <c r="AU284" s="31"/>
      <c r="BE284" s="30"/>
      <c r="BF284" s="30"/>
      <c r="BH284" s="88"/>
      <c r="BI284" s="88"/>
      <c r="BJ284" s="88"/>
      <c r="BK284" s="88"/>
      <c r="CD284" s="90"/>
      <c r="CE284" s="90"/>
      <c r="CF284" s="90"/>
      <c r="CG284" s="90"/>
      <c r="CI284" s="89"/>
    </row>
    <row r="285" spans="2:87">
      <c r="B285" s="278"/>
      <c r="C285" s="296"/>
      <c r="D285" s="86"/>
      <c r="E285" s="292"/>
      <c r="F285" s="293"/>
      <c r="G285" s="294"/>
      <c r="H285" s="294"/>
      <c r="I285" s="295"/>
      <c r="K285" s="280"/>
      <c r="L285" s="293"/>
      <c r="M285" s="281"/>
      <c r="N285" s="282"/>
      <c r="O285" s="282"/>
      <c r="P285" s="283"/>
      <c r="R285" s="245"/>
      <c r="S285" s="85"/>
      <c r="T285" s="85"/>
      <c r="U285" s="285"/>
      <c r="V285" s="85"/>
      <c r="W285" s="82"/>
      <c r="X285" s="286"/>
      <c r="Y285" s="287"/>
      <c r="Z285" s="352"/>
      <c r="AA285" s="363"/>
      <c r="AB285" s="249"/>
      <c r="AC285" s="106"/>
      <c r="AH285" s="30"/>
      <c r="AI285" s="30"/>
      <c r="AJ285" s="30"/>
      <c r="AK285" s="30"/>
      <c r="AL285" s="30"/>
      <c r="AM285" s="89"/>
      <c r="AN285" s="89"/>
      <c r="AO285" s="89"/>
      <c r="AP285" s="89"/>
      <c r="AQ285" s="31"/>
      <c r="AR285" s="31"/>
      <c r="AS285" s="89"/>
      <c r="AT285" s="89"/>
      <c r="AU285" s="31"/>
      <c r="BE285" s="30"/>
      <c r="BF285" s="30"/>
      <c r="BH285" s="88"/>
      <c r="BI285" s="88"/>
      <c r="BJ285" s="88"/>
      <c r="BK285" s="88"/>
      <c r="CD285" s="90"/>
      <c r="CE285" s="90"/>
      <c r="CF285" s="90"/>
      <c r="CG285" s="90"/>
      <c r="CI285" s="89"/>
    </row>
    <row r="286" spans="2:87">
      <c r="B286" s="278"/>
      <c r="C286" s="296"/>
      <c r="D286" s="86"/>
      <c r="E286" s="292"/>
      <c r="F286" s="293"/>
      <c r="G286" s="294"/>
      <c r="H286" s="294"/>
      <c r="I286" s="295"/>
      <c r="K286" s="280"/>
      <c r="L286" s="293"/>
      <c r="M286" s="281"/>
      <c r="N286" s="282"/>
      <c r="O286" s="282"/>
      <c r="P286" s="283"/>
      <c r="R286" s="245"/>
      <c r="S286" s="85"/>
      <c r="T286" s="85"/>
      <c r="U286" s="285"/>
      <c r="V286" s="85"/>
      <c r="W286" s="82"/>
      <c r="X286" s="286"/>
      <c r="Y286" s="287"/>
      <c r="Z286" s="352"/>
      <c r="AA286" s="363"/>
      <c r="AB286" s="249"/>
      <c r="AC286" s="106"/>
      <c r="AH286" s="30"/>
      <c r="AI286" s="30"/>
      <c r="AJ286" s="30"/>
      <c r="AK286" s="30"/>
      <c r="AL286" s="30"/>
      <c r="AM286" s="89"/>
      <c r="AN286" s="89"/>
      <c r="AO286" s="89"/>
      <c r="AP286" s="89"/>
      <c r="AQ286" s="31"/>
      <c r="AR286" s="31"/>
      <c r="AS286" s="89"/>
      <c r="AT286" s="89"/>
      <c r="AU286" s="31"/>
      <c r="BE286" s="30"/>
      <c r="BF286" s="30"/>
      <c r="BH286" s="88"/>
      <c r="BI286" s="88"/>
      <c r="BJ286" s="88"/>
      <c r="BK286" s="88"/>
      <c r="CD286" s="90"/>
      <c r="CE286" s="90"/>
      <c r="CF286" s="90"/>
      <c r="CG286" s="90"/>
      <c r="CI286" s="89"/>
    </row>
    <row r="287" spans="2:87">
      <c r="B287" s="278"/>
      <c r="C287" s="296"/>
      <c r="D287" s="86"/>
      <c r="E287" s="292"/>
      <c r="F287" s="293"/>
      <c r="G287" s="294"/>
      <c r="H287" s="294"/>
      <c r="I287" s="295"/>
      <c r="K287" s="280"/>
      <c r="L287" s="293"/>
      <c r="M287" s="281"/>
      <c r="N287" s="282"/>
      <c r="O287" s="282"/>
      <c r="P287" s="283"/>
      <c r="R287" s="245"/>
      <c r="S287" s="85"/>
      <c r="T287" s="85"/>
      <c r="U287" s="285"/>
      <c r="V287" s="85"/>
      <c r="W287" s="82"/>
      <c r="X287" s="286"/>
      <c r="Y287" s="287"/>
      <c r="Z287" s="352"/>
      <c r="AA287" s="363"/>
      <c r="AB287" s="249"/>
      <c r="AC287" s="106"/>
      <c r="AH287" s="30"/>
      <c r="AI287" s="30"/>
      <c r="AJ287" s="30"/>
      <c r="AK287" s="30"/>
      <c r="AL287" s="30"/>
      <c r="AM287" s="89"/>
      <c r="AN287" s="89"/>
      <c r="AO287" s="89"/>
      <c r="AP287" s="89"/>
      <c r="AQ287" s="31"/>
      <c r="AR287" s="31"/>
      <c r="AS287" s="89"/>
      <c r="AT287" s="89"/>
      <c r="AU287" s="31"/>
      <c r="BE287" s="30"/>
      <c r="BF287" s="30"/>
      <c r="BH287" s="88"/>
      <c r="BI287" s="88"/>
      <c r="BJ287" s="88"/>
      <c r="BK287" s="88"/>
      <c r="CD287" s="90"/>
      <c r="CE287" s="90"/>
      <c r="CF287" s="90"/>
      <c r="CG287" s="90"/>
      <c r="CI287" s="89"/>
    </row>
    <row r="288" spans="2:87">
      <c r="B288" s="278"/>
      <c r="C288" s="296"/>
      <c r="D288" s="86"/>
      <c r="E288" s="292"/>
      <c r="F288" s="293"/>
      <c r="G288" s="294"/>
      <c r="H288" s="294"/>
      <c r="I288" s="295"/>
      <c r="K288" s="280"/>
      <c r="L288" s="293"/>
      <c r="M288" s="281"/>
      <c r="N288" s="282"/>
      <c r="O288" s="282"/>
      <c r="P288" s="283"/>
      <c r="R288" s="245"/>
      <c r="S288" s="85"/>
      <c r="T288" s="85"/>
      <c r="U288" s="285"/>
      <c r="V288" s="85"/>
      <c r="W288" s="82"/>
      <c r="X288" s="286"/>
      <c r="Y288" s="287"/>
      <c r="Z288" s="352"/>
      <c r="AA288" s="363"/>
      <c r="AB288" s="249"/>
      <c r="AC288" s="106"/>
      <c r="AH288" s="30"/>
      <c r="AI288" s="30"/>
      <c r="AJ288" s="30"/>
      <c r="AK288" s="30"/>
      <c r="AL288" s="30"/>
      <c r="AM288" s="89"/>
      <c r="AN288" s="89"/>
      <c r="AO288" s="89"/>
      <c r="AP288" s="89"/>
      <c r="AQ288" s="31"/>
      <c r="AR288" s="31"/>
      <c r="AS288" s="89"/>
      <c r="AT288" s="89"/>
      <c r="AU288" s="31"/>
      <c r="BE288" s="30"/>
      <c r="BF288" s="30"/>
      <c r="BH288" s="88"/>
      <c r="BI288" s="88"/>
      <c r="BJ288" s="88"/>
      <c r="BK288" s="88"/>
      <c r="CD288" s="90"/>
      <c r="CE288" s="90"/>
      <c r="CF288" s="90"/>
      <c r="CG288" s="90"/>
      <c r="CI288" s="89"/>
    </row>
    <row r="289" spans="2:87">
      <c r="B289" s="278"/>
      <c r="C289" s="296"/>
      <c r="D289" s="86"/>
      <c r="E289" s="292"/>
      <c r="F289" s="293"/>
      <c r="G289" s="294"/>
      <c r="H289" s="294"/>
      <c r="I289" s="295"/>
      <c r="K289" s="280"/>
      <c r="L289" s="293"/>
      <c r="M289" s="281"/>
      <c r="N289" s="282"/>
      <c r="O289" s="282"/>
      <c r="P289" s="283"/>
      <c r="R289" s="245"/>
      <c r="S289" s="85"/>
      <c r="T289" s="85"/>
      <c r="U289" s="285"/>
      <c r="V289" s="85"/>
      <c r="W289" s="82"/>
      <c r="X289" s="286"/>
      <c r="Y289" s="287"/>
      <c r="Z289" s="352"/>
      <c r="AA289" s="363"/>
      <c r="AB289" s="249"/>
      <c r="AC289" s="106"/>
      <c r="AH289" s="30"/>
      <c r="AI289" s="30"/>
      <c r="AJ289" s="30"/>
      <c r="AK289" s="30"/>
      <c r="AL289" s="30"/>
      <c r="AM289" s="89"/>
      <c r="AN289" s="89"/>
      <c r="AO289" s="89"/>
      <c r="AP289" s="89"/>
      <c r="AQ289" s="31"/>
      <c r="AR289" s="31"/>
      <c r="AS289" s="89"/>
      <c r="AT289" s="89"/>
      <c r="AU289" s="31"/>
      <c r="BE289" s="30"/>
      <c r="BF289" s="30"/>
      <c r="BH289" s="88"/>
      <c r="BI289" s="88"/>
      <c r="BJ289" s="88"/>
      <c r="BK289" s="88"/>
      <c r="CD289" s="90"/>
      <c r="CE289" s="90"/>
      <c r="CF289" s="90"/>
      <c r="CG289" s="90"/>
      <c r="CI289" s="89"/>
    </row>
    <row r="290" spans="2:87">
      <c r="B290" s="278"/>
      <c r="C290" s="296"/>
      <c r="D290" s="86"/>
      <c r="E290" s="292"/>
      <c r="F290" s="293"/>
      <c r="G290" s="294"/>
      <c r="H290" s="294"/>
      <c r="I290" s="295"/>
      <c r="K290" s="280"/>
      <c r="L290" s="293"/>
      <c r="M290" s="281"/>
      <c r="N290" s="282"/>
      <c r="O290" s="282"/>
      <c r="P290" s="283"/>
      <c r="R290" s="245"/>
      <c r="S290" s="85"/>
      <c r="T290" s="85"/>
      <c r="U290" s="285"/>
      <c r="V290" s="85"/>
      <c r="W290" s="82"/>
      <c r="X290" s="286"/>
      <c r="Y290" s="287"/>
      <c r="Z290" s="352"/>
      <c r="AA290" s="363"/>
      <c r="AB290" s="249"/>
      <c r="AC290" s="106"/>
      <c r="AH290" s="30"/>
      <c r="AI290" s="30"/>
      <c r="AJ290" s="30"/>
      <c r="AK290" s="30"/>
      <c r="AL290" s="30"/>
      <c r="AM290" s="89"/>
      <c r="AN290" s="89"/>
      <c r="AO290" s="89"/>
      <c r="AP290" s="89"/>
      <c r="AQ290" s="31"/>
      <c r="AR290" s="31"/>
      <c r="AS290" s="89"/>
      <c r="AT290" s="89"/>
      <c r="AU290" s="31"/>
      <c r="BE290" s="30"/>
      <c r="BF290" s="30"/>
      <c r="BH290" s="88"/>
      <c r="BI290" s="88"/>
      <c r="BJ290" s="88"/>
      <c r="BK290" s="88"/>
      <c r="CD290" s="90"/>
      <c r="CE290" s="90"/>
      <c r="CF290" s="90"/>
      <c r="CG290" s="90"/>
      <c r="CI290" s="89"/>
    </row>
    <row r="291" spans="2:87">
      <c r="B291" s="278"/>
      <c r="C291" s="296"/>
      <c r="D291" s="86"/>
      <c r="E291" s="292"/>
      <c r="F291" s="293"/>
      <c r="G291" s="294"/>
      <c r="H291" s="294"/>
      <c r="I291" s="295"/>
      <c r="K291" s="280"/>
      <c r="L291" s="293"/>
      <c r="M291" s="281"/>
      <c r="N291" s="282"/>
      <c r="O291" s="282"/>
      <c r="P291" s="283"/>
      <c r="R291" s="245"/>
      <c r="S291" s="85"/>
      <c r="T291" s="85"/>
      <c r="U291" s="285"/>
      <c r="V291" s="85"/>
      <c r="W291" s="82"/>
      <c r="X291" s="286"/>
      <c r="Y291" s="287"/>
      <c r="Z291" s="352"/>
      <c r="AA291" s="363"/>
      <c r="AB291" s="249"/>
      <c r="AC291" s="106"/>
      <c r="AH291" s="30"/>
      <c r="AI291" s="30"/>
      <c r="AJ291" s="30"/>
      <c r="AK291" s="30"/>
      <c r="AL291" s="30"/>
      <c r="AM291" s="89"/>
      <c r="AN291" s="89"/>
      <c r="AO291" s="89"/>
      <c r="AP291" s="89"/>
      <c r="AQ291" s="31"/>
      <c r="AR291" s="31"/>
      <c r="AS291" s="89"/>
      <c r="AT291" s="89"/>
      <c r="AU291" s="31"/>
      <c r="BE291" s="30"/>
      <c r="BF291" s="30"/>
      <c r="BH291" s="88"/>
      <c r="BI291" s="88"/>
      <c r="BJ291" s="88"/>
      <c r="BK291" s="88"/>
      <c r="CD291" s="90"/>
      <c r="CE291" s="90"/>
      <c r="CF291" s="90"/>
      <c r="CG291" s="90"/>
      <c r="CI291" s="89"/>
    </row>
    <row r="292" spans="2:87">
      <c r="B292" s="278"/>
      <c r="C292" s="296"/>
      <c r="D292" s="86"/>
      <c r="E292" s="292"/>
      <c r="F292" s="293"/>
      <c r="G292" s="294"/>
      <c r="H292" s="294"/>
      <c r="I292" s="295"/>
      <c r="K292" s="280"/>
      <c r="L292" s="293"/>
      <c r="M292" s="281"/>
      <c r="N292" s="282"/>
      <c r="O292" s="282"/>
      <c r="P292" s="283"/>
      <c r="R292" s="245"/>
      <c r="S292" s="85"/>
      <c r="T292" s="85"/>
      <c r="U292" s="285"/>
      <c r="V292" s="85"/>
      <c r="W292" s="82"/>
      <c r="X292" s="286"/>
      <c r="Y292" s="287"/>
      <c r="Z292" s="352"/>
      <c r="AA292" s="363"/>
      <c r="AB292" s="249"/>
      <c r="AC292" s="106"/>
      <c r="AH292" s="30"/>
      <c r="AI292" s="30"/>
      <c r="AJ292" s="30"/>
      <c r="AK292" s="30"/>
      <c r="AL292" s="30"/>
      <c r="AM292" s="89"/>
      <c r="AN292" s="89"/>
      <c r="AO292" s="89"/>
      <c r="AP292" s="89"/>
      <c r="AQ292" s="31"/>
      <c r="AR292" s="31"/>
      <c r="AS292" s="89"/>
      <c r="AT292" s="89"/>
      <c r="AU292" s="31"/>
      <c r="BE292" s="30"/>
      <c r="BF292" s="30"/>
      <c r="BH292" s="88"/>
      <c r="BI292" s="88"/>
      <c r="BJ292" s="88"/>
      <c r="BK292" s="88"/>
      <c r="CD292" s="90"/>
      <c r="CE292" s="90"/>
      <c r="CF292" s="90"/>
      <c r="CG292" s="90"/>
      <c r="CI292" s="89"/>
    </row>
    <row r="293" spans="2:87">
      <c r="B293" s="278"/>
      <c r="C293" s="296"/>
      <c r="D293" s="86"/>
      <c r="E293" s="292"/>
      <c r="F293" s="293"/>
      <c r="G293" s="294"/>
      <c r="H293" s="294"/>
      <c r="I293" s="295"/>
      <c r="K293" s="280"/>
      <c r="L293" s="293"/>
      <c r="M293" s="281"/>
      <c r="N293" s="282"/>
      <c r="O293" s="282"/>
      <c r="P293" s="283"/>
      <c r="R293" s="245"/>
      <c r="S293" s="85"/>
      <c r="T293" s="85"/>
      <c r="U293" s="285"/>
      <c r="V293" s="85"/>
      <c r="W293" s="82"/>
      <c r="X293" s="286"/>
      <c r="Y293" s="287"/>
      <c r="Z293" s="352"/>
      <c r="AA293" s="363"/>
      <c r="AB293" s="249"/>
      <c r="AC293" s="106"/>
      <c r="AH293" s="30"/>
      <c r="AI293" s="30"/>
      <c r="AJ293" s="30"/>
      <c r="AK293" s="30"/>
      <c r="AL293" s="30"/>
      <c r="AM293" s="89"/>
      <c r="AN293" s="89"/>
      <c r="AO293" s="89"/>
      <c r="AP293" s="89"/>
      <c r="AQ293" s="31"/>
      <c r="AR293" s="31"/>
      <c r="AS293" s="89"/>
      <c r="AT293" s="89"/>
      <c r="AU293" s="31"/>
      <c r="BE293" s="30"/>
      <c r="BF293" s="30"/>
      <c r="BH293" s="88"/>
      <c r="BI293" s="88"/>
      <c r="BJ293" s="88"/>
      <c r="BK293" s="88"/>
      <c r="CD293" s="90"/>
      <c r="CE293" s="90"/>
      <c r="CF293" s="90"/>
      <c r="CG293" s="90"/>
      <c r="CI293" s="89"/>
    </row>
    <row r="294" spans="2:87">
      <c r="B294" s="278"/>
      <c r="C294" s="296"/>
      <c r="D294" s="86"/>
      <c r="E294" s="292"/>
      <c r="F294" s="293"/>
      <c r="G294" s="294"/>
      <c r="H294" s="294"/>
      <c r="I294" s="295"/>
      <c r="K294" s="280"/>
      <c r="L294" s="293"/>
      <c r="M294" s="281"/>
      <c r="N294" s="282"/>
      <c r="O294" s="282"/>
      <c r="P294" s="283"/>
      <c r="R294" s="245"/>
      <c r="S294" s="85"/>
      <c r="T294" s="85"/>
      <c r="U294" s="285"/>
      <c r="V294" s="85"/>
      <c r="W294" s="82"/>
      <c r="X294" s="286"/>
      <c r="Y294" s="287"/>
      <c r="Z294" s="352"/>
      <c r="AA294" s="363"/>
      <c r="AB294" s="249"/>
      <c r="AC294" s="106"/>
      <c r="AH294" s="30"/>
      <c r="AI294" s="30"/>
      <c r="AJ294" s="30"/>
      <c r="AK294" s="30"/>
      <c r="AL294" s="30"/>
      <c r="AM294" s="89"/>
      <c r="AN294" s="89"/>
      <c r="AO294" s="89"/>
      <c r="AP294" s="89"/>
      <c r="AQ294" s="31"/>
      <c r="AR294" s="31"/>
      <c r="AS294" s="89"/>
      <c r="AT294" s="89"/>
      <c r="AU294" s="31"/>
      <c r="BE294" s="30"/>
      <c r="BF294" s="30"/>
      <c r="BH294" s="88"/>
      <c r="BI294" s="88"/>
      <c r="BJ294" s="88"/>
      <c r="BK294" s="88"/>
      <c r="CD294" s="90"/>
      <c r="CE294" s="90"/>
      <c r="CF294" s="90"/>
      <c r="CG294" s="90"/>
      <c r="CI294" s="89"/>
    </row>
    <row r="295" spans="2:87">
      <c r="B295" s="278"/>
      <c r="C295" s="296"/>
      <c r="D295" s="86"/>
      <c r="E295" s="292"/>
      <c r="F295" s="293"/>
      <c r="G295" s="294"/>
      <c r="H295" s="294"/>
      <c r="I295" s="295"/>
      <c r="K295" s="280"/>
      <c r="L295" s="293"/>
      <c r="M295" s="281"/>
      <c r="N295" s="282"/>
      <c r="O295" s="282"/>
      <c r="P295" s="283"/>
      <c r="R295" s="245"/>
      <c r="S295" s="85"/>
      <c r="T295" s="85"/>
      <c r="U295" s="285"/>
      <c r="V295" s="85"/>
      <c r="W295" s="82"/>
      <c r="X295" s="286"/>
      <c r="Y295" s="287"/>
      <c r="Z295" s="352"/>
      <c r="AA295" s="363"/>
      <c r="AB295" s="249"/>
      <c r="AC295" s="106"/>
      <c r="AH295" s="30"/>
      <c r="AI295" s="30"/>
      <c r="AJ295" s="30"/>
      <c r="AK295" s="30"/>
      <c r="AL295" s="30"/>
      <c r="AM295" s="89"/>
      <c r="AN295" s="89"/>
      <c r="AO295" s="89"/>
      <c r="AP295" s="89"/>
      <c r="AQ295" s="31"/>
      <c r="AR295" s="31"/>
      <c r="AS295" s="89"/>
      <c r="AT295" s="89"/>
      <c r="AU295" s="31"/>
      <c r="BE295" s="30"/>
      <c r="BF295" s="30"/>
      <c r="BH295" s="88"/>
      <c r="BI295" s="88"/>
      <c r="BJ295" s="88"/>
      <c r="BK295" s="88"/>
      <c r="CD295" s="90"/>
      <c r="CE295" s="90"/>
      <c r="CF295" s="90"/>
      <c r="CG295" s="90"/>
      <c r="CI295" s="89"/>
    </row>
    <row r="296" spans="2:87">
      <c r="B296" s="278"/>
      <c r="C296" s="296"/>
      <c r="D296" s="86"/>
      <c r="E296" s="292"/>
      <c r="F296" s="293"/>
      <c r="G296" s="294"/>
      <c r="H296" s="294"/>
      <c r="I296" s="295"/>
      <c r="K296" s="280"/>
      <c r="L296" s="293"/>
      <c r="M296" s="281"/>
      <c r="N296" s="282"/>
      <c r="O296" s="282"/>
      <c r="P296" s="283"/>
      <c r="R296" s="245"/>
      <c r="S296" s="85"/>
      <c r="T296" s="85"/>
      <c r="U296" s="285"/>
      <c r="V296" s="85"/>
      <c r="W296" s="82"/>
      <c r="X296" s="286"/>
      <c r="Y296" s="287"/>
      <c r="Z296" s="352"/>
      <c r="AA296" s="363"/>
      <c r="AB296" s="249"/>
      <c r="AC296" s="106"/>
      <c r="AH296" s="30"/>
      <c r="AI296" s="30"/>
      <c r="AJ296" s="30"/>
      <c r="AK296" s="30"/>
      <c r="AL296" s="30"/>
      <c r="AM296" s="89"/>
      <c r="AN296" s="89"/>
      <c r="AO296" s="89"/>
      <c r="AP296" s="89"/>
      <c r="AQ296" s="31"/>
      <c r="AR296" s="31"/>
      <c r="AS296" s="89"/>
      <c r="AT296" s="89"/>
      <c r="AU296" s="31"/>
      <c r="BE296" s="30"/>
      <c r="BF296" s="30"/>
      <c r="BH296" s="88"/>
      <c r="BI296" s="88"/>
      <c r="BJ296" s="88"/>
      <c r="BK296" s="88"/>
      <c r="CD296" s="90"/>
      <c r="CE296" s="90"/>
      <c r="CF296" s="90"/>
      <c r="CG296" s="90"/>
      <c r="CI296" s="89"/>
    </row>
    <row r="297" spans="2:87">
      <c r="B297" s="278"/>
      <c r="C297" s="296"/>
      <c r="D297" s="86"/>
      <c r="E297" s="292"/>
      <c r="F297" s="293"/>
      <c r="G297" s="294"/>
      <c r="H297" s="294"/>
      <c r="I297" s="295"/>
      <c r="K297" s="280"/>
      <c r="L297" s="293"/>
      <c r="M297" s="281"/>
      <c r="N297" s="282"/>
      <c r="O297" s="282"/>
      <c r="P297" s="283"/>
      <c r="R297" s="245"/>
      <c r="S297" s="85"/>
      <c r="T297" s="85"/>
      <c r="U297" s="285"/>
      <c r="V297" s="85"/>
      <c r="W297" s="82"/>
      <c r="X297" s="286"/>
      <c r="Y297" s="287"/>
      <c r="Z297" s="352"/>
      <c r="AA297" s="363"/>
      <c r="AB297" s="249"/>
      <c r="AC297" s="106"/>
      <c r="AH297" s="30"/>
      <c r="AI297" s="30"/>
      <c r="AJ297" s="30"/>
      <c r="AK297" s="30"/>
      <c r="AL297" s="30"/>
      <c r="AM297" s="89"/>
      <c r="AN297" s="89"/>
      <c r="AO297" s="89"/>
      <c r="AP297" s="89"/>
      <c r="AQ297" s="31"/>
      <c r="AR297" s="31"/>
      <c r="AS297" s="89"/>
      <c r="AT297" s="89"/>
      <c r="AU297" s="31"/>
      <c r="BE297" s="30"/>
      <c r="BF297" s="30"/>
      <c r="BH297" s="88"/>
      <c r="BI297" s="88"/>
      <c r="BJ297" s="88"/>
      <c r="BK297" s="88"/>
      <c r="CD297" s="90"/>
      <c r="CE297" s="90"/>
      <c r="CF297" s="90"/>
      <c r="CG297" s="90"/>
      <c r="CI297" s="89"/>
    </row>
    <row r="298" spans="2:87">
      <c r="B298" s="278"/>
      <c r="C298" s="296"/>
      <c r="D298" s="86"/>
      <c r="E298" s="292"/>
      <c r="F298" s="293"/>
      <c r="G298" s="294"/>
      <c r="H298" s="294"/>
      <c r="I298" s="295"/>
      <c r="K298" s="280"/>
      <c r="L298" s="293"/>
      <c r="M298" s="281"/>
      <c r="N298" s="282"/>
      <c r="O298" s="282"/>
      <c r="P298" s="283"/>
      <c r="R298" s="245"/>
      <c r="S298" s="85"/>
      <c r="T298" s="85"/>
      <c r="U298" s="285"/>
      <c r="V298" s="85"/>
      <c r="W298" s="82"/>
      <c r="X298" s="286"/>
      <c r="Y298" s="287"/>
      <c r="Z298" s="352"/>
      <c r="AA298" s="363"/>
      <c r="AB298" s="249"/>
      <c r="AC298" s="106"/>
      <c r="AH298" s="30"/>
      <c r="AI298" s="30"/>
      <c r="AJ298" s="30"/>
      <c r="AK298" s="30"/>
      <c r="AL298" s="30"/>
      <c r="AM298" s="89"/>
      <c r="AN298" s="89"/>
      <c r="AO298" s="89"/>
      <c r="AP298" s="89"/>
      <c r="AQ298" s="31"/>
      <c r="AR298" s="31"/>
      <c r="AS298" s="89"/>
      <c r="AT298" s="89"/>
      <c r="AU298" s="31"/>
      <c r="BE298" s="30"/>
      <c r="BF298" s="30"/>
      <c r="BH298" s="88"/>
      <c r="BI298" s="88"/>
      <c r="BJ298" s="88"/>
      <c r="BK298" s="88"/>
      <c r="CD298" s="90"/>
      <c r="CE298" s="90"/>
      <c r="CF298" s="90"/>
      <c r="CG298" s="90"/>
      <c r="CI298" s="89"/>
    </row>
    <row r="299" spans="2:87">
      <c r="B299" s="278"/>
      <c r="C299" s="296"/>
      <c r="D299" s="86"/>
      <c r="E299" s="292"/>
      <c r="F299" s="293"/>
      <c r="G299" s="294"/>
      <c r="H299" s="294"/>
      <c r="I299" s="295"/>
      <c r="K299" s="280"/>
      <c r="L299" s="293"/>
      <c r="M299" s="281"/>
      <c r="N299" s="282"/>
      <c r="O299" s="282"/>
      <c r="P299" s="283"/>
      <c r="R299" s="245"/>
      <c r="S299" s="85"/>
      <c r="T299" s="85"/>
      <c r="U299" s="285"/>
      <c r="V299" s="85"/>
      <c r="W299" s="82"/>
      <c r="X299" s="286"/>
      <c r="Y299" s="287"/>
      <c r="Z299" s="352"/>
      <c r="AA299" s="363"/>
      <c r="AB299" s="249"/>
      <c r="AC299" s="106"/>
      <c r="AH299" s="30"/>
      <c r="AI299" s="30"/>
      <c r="AJ299" s="30"/>
      <c r="AK299" s="30"/>
      <c r="AL299" s="30"/>
      <c r="AM299" s="89"/>
      <c r="AN299" s="89"/>
      <c r="AO299" s="89"/>
      <c r="AP299" s="89"/>
      <c r="AQ299" s="31"/>
      <c r="AR299" s="31"/>
      <c r="AS299" s="89"/>
      <c r="AT299" s="89"/>
      <c r="AU299" s="31"/>
      <c r="BE299" s="30"/>
      <c r="BF299" s="30"/>
      <c r="BH299" s="88"/>
      <c r="BI299" s="88"/>
      <c r="BJ299" s="88"/>
      <c r="BK299" s="88"/>
      <c r="CD299" s="90"/>
      <c r="CE299" s="90"/>
      <c r="CF299" s="90"/>
      <c r="CG299" s="90"/>
      <c r="CI299" s="89"/>
    </row>
    <row r="300" spans="2:87">
      <c r="B300" s="278"/>
      <c r="C300" s="296"/>
      <c r="D300" s="86"/>
      <c r="E300" s="292"/>
      <c r="F300" s="293"/>
      <c r="G300" s="294"/>
      <c r="H300" s="294"/>
      <c r="I300" s="295"/>
      <c r="K300" s="280"/>
      <c r="L300" s="293"/>
      <c r="M300" s="281"/>
      <c r="N300" s="282"/>
      <c r="O300" s="282"/>
      <c r="P300" s="283"/>
      <c r="R300" s="245"/>
      <c r="S300" s="85"/>
      <c r="T300" s="85"/>
      <c r="U300" s="285"/>
      <c r="V300" s="85"/>
      <c r="W300" s="82"/>
      <c r="X300" s="286"/>
      <c r="Y300" s="287"/>
      <c r="Z300" s="352"/>
      <c r="AA300" s="363"/>
      <c r="AB300" s="249"/>
      <c r="AC300" s="106"/>
      <c r="AH300" s="30"/>
      <c r="AI300" s="30"/>
      <c r="AJ300" s="30"/>
      <c r="AK300" s="30"/>
      <c r="AL300" s="30"/>
      <c r="AM300" s="89"/>
      <c r="AN300" s="89"/>
      <c r="AO300" s="89"/>
      <c r="AP300" s="89"/>
      <c r="AQ300" s="31"/>
      <c r="AR300" s="31"/>
      <c r="AS300" s="89"/>
      <c r="AT300" s="89"/>
      <c r="AU300" s="31"/>
      <c r="BE300" s="30"/>
      <c r="BF300" s="30"/>
      <c r="BH300" s="88"/>
      <c r="BI300" s="88"/>
      <c r="BJ300" s="88"/>
      <c r="BK300" s="88"/>
      <c r="CD300" s="90"/>
      <c r="CE300" s="90"/>
      <c r="CF300" s="90"/>
      <c r="CG300" s="90"/>
      <c r="CI300" s="89"/>
    </row>
    <row r="301" spans="2:87">
      <c r="B301" s="278"/>
      <c r="C301" s="296"/>
      <c r="D301" s="86"/>
      <c r="E301" s="292"/>
      <c r="F301" s="293"/>
      <c r="G301" s="294"/>
      <c r="H301" s="294"/>
      <c r="I301" s="295"/>
      <c r="K301" s="280"/>
      <c r="L301" s="293"/>
      <c r="M301" s="281"/>
      <c r="N301" s="282"/>
      <c r="O301" s="282"/>
      <c r="P301" s="283"/>
      <c r="R301" s="245"/>
      <c r="S301" s="85"/>
      <c r="T301" s="85"/>
      <c r="U301" s="285"/>
      <c r="V301" s="85"/>
      <c r="W301" s="82"/>
      <c r="X301" s="286"/>
      <c r="Y301" s="287"/>
      <c r="Z301" s="352"/>
      <c r="AA301" s="363"/>
      <c r="AB301" s="249"/>
      <c r="AC301" s="106"/>
      <c r="AH301" s="30"/>
      <c r="AI301" s="30"/>
      <c r="AJ301" s="30"/>
      <c r="AK301" s="30"/>
      <c r="AL301" s="30"/>
      <c r="AM301" s="89"/>
      <c r="AN301" s="89"/>
      <c r="AO301" s="89"/>
      <c r="AP301" s="89"/>
      <c r="AQ301" s="31"/>
      <c r="AR301" s="31"/>
      <c r="AS301" s="89"/>
      <c r="AT301" s="89"/>
      <c r="AU301" s="31"/>
      <c r="BE301" s="30"/>
      <c r="BF301" s="30"/>
      <c r="BH301" s="88"/>
      <c r="BI301" s="88"/>
      <c r="BJ301" s="88"/>
      <c r="BK301" s="88"/>
      <c r="CD301" s="90"/>
      <c r="CE301" s="90"/>
      <c r="CF301" s="90"/>
      <c r="CG301" s="90"/>
      <c r="CI301" s="89"/>
    </row>
    <row r="302" spans="2:87">
      <c r="B302" s="278"/>
      <c r="C302" s="296"/>
      <c r="D302" s="86"/>
      <c r="E302" s="292"/>
      <c r="F302" s="293"/>
      <c r="G302" s="294"/>
      <c r="H302" s="294"/>
      <c r="I302" s="295"/>
      <c r="K302" s="280"/>
      <c r="L302" s="293"/>
      <c r="M302" s="281"/>
      <c r="N302" s="282"/>
      <c r="O302" s="282"/>
      <c r="P302" s="283"/>
      <c r="R302" s="245"/>
      <c r="S302" s="85"/>
      <c r="T302" s="85"/>
      <c r="U302" s="285"/>
      <c r="V302" s="85"/>
      <c r="W302" s="82"/>
      <c r="X302" s="286"/>
      <c r="Y302" s="287"/>
      <c r="Z302" s="352"/>
      <c r="AA302" s="363"/>
      <c r="AB302" s="249"/>
      <c r="AC302" s="106"/>
      <c r="AH302" s="30"/>
      <c r="AI302" s="30"/>
      <c r="AJ302" s="30"/>
      <c r="AK302" s="30"/>
      <c r="AL302" s="30"/>
      <c r="AM302" s="89"/>
      <c r="AN302" s="89"/>
      <c r="AO302" s="89"/>
      <c r="AP302" s="89"/>
      <c r="AQ302" s="31"/>
      <c r="AR302" s="31"/>
      <c r="AS302" s="89"/>
      <c r="AT302" s="89"/>
      <c r="AU302" s="31"/>
      <c r="BE302" s="30"/>
      <c r="BF302" s="30"/>
      <c r="BH302" s="88"/>
      <c r="BI302" s="88"/>
      <c r="BJ302" s="88"/>
      <c r="BK302" s="88"/>
      <c r="CD302" s="90"/>
      <c r="CE302" s="90"/>
      <c r="CF302" s="90"/>
      <c r="CG302" s="90"/>
      <c r="CI302" s="89"/>
    </row>
    <row r="303" spans="2:87">
      <c r="B303" s="278"/>
      <c r="C303" s="296"/>
      <c r="D303" s="86"/>
      <c r="E303" s="292"/>
      <c r="F303" s="293"/>
      <c r="G303" s="294"/>
      <c r="H303" s="294"/>
      <c r="I303" s="295"/>
      <c r="K303" s="280"/>
      <c r="L303" s="293"/>
      <c r="M303" s="281"/>
      <c r="N303" s="282"/>
      <c r="O303" s="282"/>
      <c r="P303" s="283"/>
      <c r="R303" s="245"/>
      <c r="S303" s="85"/>
      <c r="T303" s="85"/>
      <c r="U303" s="285"/>
      <c r="V303" s="85"/>
      <c r="W303" s="82"/>
      <c r="X303" s="286"/>
      <c r="Y303" s="287"/>
      <c r="Z303" s="352"/>
      <c r="AA303" s="363"/>
      <c r="AB303" s="249"/>
      <c r="AC303" s="106"/>
      <c r="AM303" s="91"/>
      <c r="AN303" s="91"/>
      <c r="AO303" s="91"/>
      <c r="AP303" s="91"/>
      <c r="AQ303" s="87"/>
      <c r="AR303" s="87"/>
      <c r="AS303" s="92"/>
      <c r="AT303" s="92"/>
      <c r="AU303" s="87"/>
      <c r="BE303" s="30"/>
      <c r="BF303" s="30"/>
      <c r="BH303" s="88"/>
      <c r="BI303" s="88"/>
      <c r="BJ303" s="88"/>
      <c r="BK303" s="88"/>
      <c r="CD303" s="90"/>
      <c r="CE303" s="90"/>
      <c r="CF303" s="90"/>
      <c r="CG303" s="90"/>
      <c r="CI303" s="89"/>
    </row>
    <row r="304" spans="2:87">
      <c r="B304" s="278"/>
      <c r="C304" s="296"/>
      <c r="D304" s="86"/>
      <c r="E304" s="292"/>
      <c r="F304" s="293"/>
      <c r="G304" s="294"/>
      <c r="H304" s="294"/>
      <c r="I304" s="295"/>
      <c r="K304" s="280"/>
      <c r="L304" s="293"/>
      <c r="M304" s="281"/>
      <c r="N304" s="282"/>
      <c r="O304" s="282"/>
      <c r="P304" s="283"/>
      <c r="R304" s="245"/>
      <c r="S304" s="85"/>
      <c r="T304" s="85"/>
      <c r="U304" s="285"/>
      <c r="V304" s="85"/>
      <c r="W304" s="82"/>
      <c r="X304" s="286"/>
      <c r="Y304" s="287"/>
      <c r="Z304" s="352"/>
      <c r="AA304" s="363"/>
      <c r="AB304" s="249"/>
      <c r="AC304" s="106"/>
      <c r="AM304" s="91"/>
      <c r="AN304" s="91"/>
      <c r="AO304" s="91"/>
      <c r="AP304" s="91"/>
      <c r="AQ304" s="87"/>
      <c r="AR304" s="87"/>
      <c r="AS304" s="92"/>
      <c r="AT304" s="92"/>
      <c r="AU304" s="87"/>
      <c r="BE304" s="30"/>
      <c r="BF304" s="30"/>
      <c r="BH304" s="88"/>
      <c r="BI304" s="88"/>
      <c r="BJ304" s="88"/>
      <c r="BK304" s="88"/>
      <c r="CD304" s="90"/>
      <c r="CE304" s="90"/>
      <c r="CF304" s="90"/>
      <c r="CG304" s="90"/>
      <c r="CI304" s="89"/>
    </row>
    <row r="305" spans="2:87">
      <c r="B305" s="278"/>
      <c r="C305" s="296"/>
      <c r="D305" s="86"/>
      <c r="E305" s="292"/>
      <c r="F305" s="293"/>
      <c r="G305" s="294"/>
      <c r="H305" s="294"/>
      <c r="I305" s="295"/>
      <c r="K305" s="280"/>
      <c r="L305" s="293"/>
      <c r="M305" s="281"/>
      <c r="N305" s="282"/>
      <c r="O305" s="282"/>
      <c r="P305" s="283"/>
      <c r="R305" s="245"/>
      <c r="S305" s="85"/>
      <c r="T305" s="85"/>
      <c r="U305" s="285"/>
      <c r="V305" s="85"/>
      <c r="W305" s="82"/>
      <c r="X305" s="286"/>
      <c r="Y305" s="287"/>
      <c r="Z305" s="352"/>
      <c r="AA305" s="363"/>
      <c r="AB305" s="249"/>
      <c r="AC305" s="106"/>
      <c r="AM305" s="91"/>
      <c r="AN305" s="91"/>
      <c r="AO305" s="91"/>
      <c r="AP305" s="91"/>
      <c r="AQ305" s="87"/>
      <c r="AR305" s="87"/>
      <c r="AS305" s="92"/>
      <c r="AT305" s="92"/>
      <c r="AU305" s="87"/>
      <c r="BE305" s="30"/>
      <c r="BF305" s="30"/>
      <c r="BH305" s="88"/>
      <c r="BI305" s="88"/>
      <c r="BJ305" s="88"/>
      <c r="BK305" s="88"/>
      <c r="CD305" s="90"/>
      <c r="CE305" s="90"/>
      <c r="CF305" s="90"/>
      <c r="CG305" s="90"/>
      <c r="CI305" s="89"/>
    </row>
    <row r="306" spans="2:87">
      <c r="B306" s="278"/>
      <c r="C306" s="296"/>
      <c r="D306" s="86"/>
      <c r="E306" s="292"/>
      <c r="F306" s="293"/>
      <c r="G306" s="294"/>
      <c r="H306" s="294"/>
      <c r="I306" s="295"/>
      <c r="K306" s="280"/>
      <c r="L306" s="293"/>
      <c r="M306" s="281"/>
      <c r="N306" s="282"/>
      <c r="O306" s="282"/>
      <c r="P306" s="283"/>
      <c r="R306" s="245"/>
      <c r="S306" s="85"/>
      <c r="T306" s="85"/>
      <c r="U306" s="285"/>
      <c r="V306" s="85"/>
      <c r="W306" s="82"/>
      <c r="X306" s="286"/>
      <c r="Y306" s="287"/>
      <c r="Z306" s="352"/>
      <c r="AA306" s="363"/>
      <c r="AB306" s="249"/>
      <c r="AC306" s="106"/>
      <c r="AM306" s="91"/>
      <c r="AN306" s="91"/>
      <c r="AO306" s="91"/>
      <c r="AP306" s="91"/>
      <c r="AQ306" s="87"/>
      <c r="AR306" s="87"/>
      <c r="AS306" s="92"/>
      <c r="AT306" s="92"/>
      <c r="AU306" s="87"/>
      <c r="BE306" s="30"/>
      <c r="BF306" s="30"/>
      <c r="BH306" s="88"/>
      <c r="BI306" s="88"/>
      <c r="BJ306" s="88"/>
      <c r="BK306" s="88"/>
      <c r="CD306" s="90"/>
      <c r="CE306" s="90"/>
      <c r="CF306" s="90"/>
      <c r="CG306" s="90"/>
      <c r="CI306" s="89"/>
    </row>
    <row r="307" spans="2:87">
      <c r="B307" s="278"/>
      <c r="C307" s="296"/>
      <c r="D307" s="86"/>
      <c r="E307" s="292"/>
      <c r="F307" s="293"/>
      <c r="G307" s="294"/>
      <c r="H307" s="294"/>
      <c r="I307" s="295"/>
      <c r="K307" s="280"/>
      <c r="L307" s="293"/>
      <c r="M307" s="281"/>
      <c r="N307" s="282"/>
      <c r="O307" s="282"/>
      <c r="P307" s="283"/>
      <c r="R307" s="245"/>
      <c r="S307" s="85"/>
      <c r="T307" s="85"/>
      <c r="U307" s="285"/>
      <c r="V307" s="85"/>
      <c r="W307" s="82"/>
      <c r="X307" s="286"/>
      <c r="Y307" s="287"/>
      <c r="Z307" s="352"/>
      <c r="AA307" s="363"/>
      <c r="AB307" s="249"/>
      <c r="AC307" s="106"/>
      <c r="AM307" s="91"/>
      <c r="AN307" s="91"/>
      <c r="AO307" s="91"/>
      <c r="AP307" s="91"/>
      <c r="AQ307" s="87"/>
      <c r="AR307" s="87"/>
      <c r="AS307" s="92"/>
      <c r="AT307" s="92"/>
      <c r="AU307" s="87"/>
      <c r="BE307" s="30"/>
      <c r="BF307" s="30"/>
      <c r="BH307" s="88"/>
      <c r="BI307" s="88"/>
      <c r="BJ307" s="88"/>
      <c r="BK307" s="88"/>
      <c r="CD307" s="90"/>
      <c r="CE307" s="90"/>
      <c r="CF307" s="90"/>
      <c r="CG307" s="90"/>
      <c r="CI307" s="89"/>
    </row>
    <row r="308" spans="2:87">
      <c r="B308" s="278"/>
      <c r="C308" s="296"/>
      <c r="D308" s="86"/>
      <c r="E308" s="292"/>
      <c r="F308" s="293"/>
      <c r="G308" s="294"/>
      <c r="H308" s="294"/>
      <c r="I308" s="295"/>
      <c r="K308" s="280"/>
      <c r="L308" s="293"/>
      <c r="M308" s="281"/>
      <c r="N308" s="282"/>
      <c r="O308" s="282"/>
      <c r="P308" s="283"/>
      <c r="R308" s="245"/>
      <c r="S308" s="85"/>
      <c r="T308" s="85"/>
      <c r="U308" s="285"/>
      <c r="V308" s="85"/>
      <c r="W308" s="82"/>
      <c r="X308" s="286"/>
      <c r="Y308" s="287"/>
      <c r="Z308" s="352"/>
      <c r="AA308" s="363"/>
      <c r="AB308" s="249"/>
      <c r="AC308" s="106"/>
      <c r="AM308" s="91"/>
      <c r="AN308" s="91"/>
      <c r="AO308" s="91"/>
      <c r="AP308" s="91"/>
      <c r="AQ308" s="87"/>
      <c r="AR308" s="87"/>
      <c r="AS308" s="92"/>
      <c r="AT308" s="92"/>
      <c r="AU308" s="87"/>
      <c r="BE308" s="30"/>
      <c r="BF308" s="30"/>
      <c r="BH308" s="88"/>
      <c r="BI308" s="88"/>
      <c r="BJ308" s="88"/>
      <c r="BK308" s="88"/>
      <c r="CD308" s="90"/>
      <c r="CE308" s="90"/>
      <c r="CF308" s="90"/>
      <c r="CG308" s="90"/>
      <c r="CI308" s="89"/>
    </row>
    <row r="309" spans="2:87">
      <c r="B309" s="278"/>
      <c r="C309" s="296"/>
      <c r="D309" s="86"/>
      <c r="E309" s="292"/>
      <c r="F309" s="293"/>
      <c r="G309" s="294"/>
      <c r="H309" s="294"/>
      <c r="I309" s="295"/>
      <c r="K309" s="280"/>
      <c r="L309" s="293"/>
      <c r="M309" s="281"/>
      <c r="N309" s="282"/>
      <c r="O309" s="282"/>
      <c r="P309" s="283"/>
      <c r="R309" s="245"/>
      <c r="S309" s="85"/>
      <c r="T309" s="85"/>
      <c r="U309" s="285"/>
      <c r="V309" s="85"/>
      <c r="W309" s="82"/>
      <c r="X309" s="286"/>
      <c r="Y309" s="287"/>
      <c r="Z309" s="352"/>
      <c r="AA309" s="363"/>
      <c r="AB309" s="249"/>
      <c r="AC309" s="106"/>
      <c r="AM309" s="91"/>
      <c r="AN309" s="91"/>
      <c r="AO309" s="91"/>
      <c r="AP309" s="91"/>
      <c r="AQ309" s="87"/>
      <c r="AR309" s="87"/>
      <c r="AS309" s="92"/>
      <c r="AT309" s="92"/>
      <c r="AU309" s="87"/>
      <c r="BE309" s="30"/>
      <c r="BF309" s="30"/>
      <c r="BH309" s="88"/>
      <c r="BI309" s="88"/>
      <c r="BJ309" s="88"/>
      <c r="BK309" s="88"/>
      <c r="CD309" s="90"/>
      <c r="CE309" s="90"/>
      <c r="CF309" s="90"/>
      <c r="CG309" s="90"/>
      <c r="CI309" s="89"/>
    </row>
    <row r="310" spans="2:87">
      <c r="B310" s="278"/>
      <c r="C310" s="296"/>
      <c r="D310" s="86"/>
      <c r="E310" s="292"/>
      <c r="F310" s="293"/>
      <c r="G310" s="294"/>
      <c r="H310" s="294"/>
      <c r="I310" s="295"/>
      <c r="K310" s="280"/>
      <c r="L310" s="293"/>
      <c r="M310" s="281"/>
      <c r="N310" s="282"/>
      <c r="O310" s="282"/>
      <c r="P310" s="283"/>
      <c r="R310" s="245"/>
      <c r="S310" s="85"/>
      <c r="T310" s="85"/>
      <c r="U310" s="285"/>
      <c r="V310" s="85"/>
      <c r="W310" s="82"/>
      <c r="X310" s="286"/>
      <c r="Y310" s="287"/>
      <c r="Z310" s="352"/>
      <c r="AA310" s="363"/>
      <c r="AB310" s="249"/>
      <c r="AC310" s="106"/>
      <c r="AM310" s="91"/>
      <c r="AN310" s="91"/>
      <c r="AO310" s="91"/>
      <c r="AP310" s="91"/>
      <c r="AQ310" s="87"/>
      <c r="AR310" s="87"/>
      <c r="AS310" s="92"/>
      <c r="AT310" s="92"/>
      <c r="AU310" s="87"/>
      <c r="BE310" s="30"/>
      <c r="BF310" s="30"/>
      <c r="BH310" s="88"/>
      <c r="BI310" s="88"/>
      <c r="BJ310" s="88"/>
      <c r="BK310" s="88"/>
      <c r="CD310" s="90"/>
      <c r="CE310" s="90"/>
      <c r="CF310" s="90"/>
      <c r="CG310" s="90"/>
      <c r="CI310" s="89"/>
    </row>
    <row r="311" spans="2:87">
      <c r="B311" s="278"/>
      <c r="C311" s="296"/>
      <c r="D311" s="86"/>
      <c r="E311" s="292"/>
      <c r="F311" s="293"/>
      <c r="G311" s="294"/>
      <c r="H311" s="294"/>
      <c r="I311" s="295"/>
      <c r="K311" s="280"/>
      <c r="L311" s="293"/>
      <c r="M311" s="281"/>
      <c r="N311" s="282"/>
      <c r="O311" s="282"/>
      <c r="P311" s="283"/>
      <c r="R311" s="245"/>
      <c r="S311" s="85"/>
      <c r="T311" s="85"/>
      <c r="U311" s="285"/>
      <c r="V311" s="85"/>
      <c r="W311" s="82"/>
      <c r="X311" s="286"/>
      <c r="Y311" s="287"/>
      <c r="Z311" s="352"/>
      <c r="AA311" s="363"/>
      <c r="AB311" s="249"/>
      <c r="AC311" s="106"/>
      <c r="AM311" s="91"/>
      <c r="AN311" s="91"/>
      <c r="AO311" s="91"/>
      <c r="AP311" s="91"/>
      <c r="AQ311" s="87"/>
      <c r="AR311" s="87"/>
      <c r="AS311" s="92"/>
      <c r="AT311" s="92"/>
      <c r="AU311" s="87"/>
      <c r="BE311" s="30"/>
      <c r="BF311" s="30"/>
      <c r="BH311" s="88"/>
      <c r="BI311" s="88"/>
      <c r="BJ311" s="88"/>
      <c r="BK311" s="88"/>
      <c r="CD311" s="90"/>
      <c r="CE311" s="90"/>
      <c r="CF311" s="90"/>
      <c r="CG311" s="90"/>
      <c r="CI311" s="89"/>
    </row>
    <row r="312" spans="2:87">
      <c r="B312" s="278"/>
      <c r="C312" s="296"/>
      <c r="D312" s="86"/>
      <c r="E312" s="292"/>
      <c r="F312" s="293"/>
      <c r="G312" s="294"/>
      <c r="H312" s="294"/>
      <c r="I312" s="295"/>
      <c r="K312" s="280"/>
      <c r="L312" s="293"/>
      <c r="M312" s="281"/>
      <c r="N312" s="282"/>
      <c r="O312" s="282"/>
      <c r="P312" s="283"/>
      <c r="R312" s="245"/>
      <c r="S312" s="85"/>
      <c r="T312" s="85"/>
      <c r="U312" s="285"/>
      <c r="V312" s="85"/>
      <c r="W312" s="82"/>
      <c r="X312" s="286"/>
      <c r="Y312" s="287"/>
      <c r="Z312" s="352"/>
      <c r="AA312" s="363"/>
      <c r="AB312" s="249"/>
      <c r="AC312" s="106"/>
      <c r="AM312" s="91"/>
      <c r="AN312" s="91"/>
      <c r="AO312" s="91"/>
      <c r="AP312" s="91"/>
      <c r="AQ312" s="87"/>
      <c r="AR312" s="87"/>
      <c r="AS312" s="92"/>
      <c r="AT312" s="92"/>
      <c r="AU312" s="87"/>
      <c r="BE312" s="30"/>
      <c r="BF312" s="30"/>
      <c r="BH312" s="88"/>
      <c r="BI312" s="88"/>
      <c r="BJ312" s="88"/>
      <c r="BK312" s="88"/>
      <c r="CD312" s="90"/>
      <c r="CE312" s="90"/>
      <c r="CF312" s="90"/>
      <c r="CG312" s="90"/>
      <c r="CI312" s="89"/>
    </row>
    <row r="313" spans="2:87">
      <c r="B313" s="278"/>
      <c r="C313" s="296"/>
      <c r="D313" s="86"/>
      <c r="E313" s="292"/>
      <c r="F313" s="293"/>
      <c r="G313" s="294"/>
      <c r="H313" s="294"/>
      <c r="I313" s="295"/>
      <c r="K313" s="280"/>
      <c r="L313" s="293"/>
      <c r="M313" s="281"/>
      <c r="N313" s="282"/>
      <c r="O313" s="282"/>
      <c r="P313" s="283"/>
      <c r="R313" s="245"/>
      <c r="S313" s="85"/>
      <c r="T313" s="85"/>
      <c r="U313" s="285"/>
      <c r="V313" s="85"/>
      <c r="W313" s="82"/>
      <c r="X313" s="286"/>
      <c r="Y313" s="287"/>
      <c r="Z313" s="352"/>
      <c r="AA313" s="363"/>
      <c r="AB313" s="249"/>
      <c r="AC313" s="106"/>
      <c r="AM313" s="91"/>
      <c r="AN313" s="91"/>
      <c r="AO313" s="91"/>
      <c r="AP313" s="91"/>
      <c r="AQ313" s="87"/>
      <c r="AR313" s="87"/>
      <c r="AS313" s="92"/>
      <c r="AT313" s="92"/>
      <c r="AU313" s="87"/>
      <c r="BE313" s="30"/>
      <c r="BF313" s="30"/>
      <c r="BH313" s="88"/>
      <c r="BI313" s="88"/>
      <c r="BJ313" s="88"/>
      <c r="BK313" s="88"/>
      <c r="CD313" s="90"/>
      <c r="CE313" s="90"/>
      <c r="CF313" s="90"/>
      <c r="CG313" s="90"/>
      <c r="CI313" s="89"/>
    </row>
    <row r="314" spans="2:87">
      <c r="B314" s="278"/>
      <c r="C314" s="296"/>
      <c r="D314" s="86"/>
      <c r="E314" s="292"/>
      <c r="F314" s="293"/>
      <c r="G314" s="294"/>
      <c r="H314" s="294"/>
      <c r="I314" s="295"/>
      <c r="K314" s="280"/>
      <c r="L314" s="293"/>
      <c r="M314" s="281"/>
      <c r="N314" s="282"/>
      <c r="O314" s="282"/>
      <c r="P314" s="283"/>
      <c r="R314" s="245"/>
      <c r="S314" s="85"/>
      <c r="T314" s="85"/>
      <c r="U314" s="285"/>
      <c r="V314" s="85"/>
      <c r="W314" s="82"/>
      <c r="X314" s="286"/>
      <c r="Y314" s="287"/>
      <c r="Z314" s="352"/>
      <c r="AA314" s="363"/>
      <c r="AB314" s="249"/>
      <c r="AC314" s="106"/>
      <c r="AM314" s="91"/>
      <c r="AN314" s="91"/>
      <c r="AO314" s="91"/>
      <c r="AP314" s="91"/>
      <c r="AQ314" s="87"/>
      <c r="AR314" s="87"/>
      <c r="AS314" s="92"/>
      <c r="AT314" s="92"/>
      <c r="AU314" s="87"/>
      <c r="BE314" s="30"/>
      <c r="BF314" s="30"/>
      <c r="BH314" s="88"/>
      <c r="BI314" s="88"/>
      <c r="BJ314" s="88"/>
      <c r="BK314" s="88"/>
      <c r="CD314" s="90"/>
      <c r="CE314" s="90"/>
      <c r="CF314" s="90"/>
      <c r="CG314" s="90"/>
      <c r="CI314" s="89"/>
    </row>
    <row r="315" spans="2:87">
      <c r="B315" s="278"/>
      <c r="C315" s="296"/>
      <c r="D315" s="86"/>
      <c r="E315" s="292"/>
      <c r="F315" s="293"/>
      <c r="G315" s="294"/>
      <c r="H315" s="294"/>
      <c r="I315" s="295"/>
      <c r="K315" s="280"/>
      <c r="L315" s="293"/>
      <c r="M315" s="281"/>
      <c r="N315" s="282"/>
      <c r="O315" s="282"/>
      <c r="P315" s="283"/>
      <c r="R315" s="245"/>
      <c r="S315" s="85"/>
      <c r="T315" s="85"/>
      <c r="U315" s="285"/>
      <c r="V315" s="85"/>
      <c r="W315" s="82"/>
      <c r="X315" s="286"/>
      <c r="Y315" s="287"/>
      <c r="Z315" s="352"/>
      <c r="AA315" s="363"/>
      <c r="AB315" s="249"/>
      <c r="AC315" s="106"/>
      <c r="AM315" s="91"/>
      <c r="AN315" s="91"/>
      <c r="AO315" s="91"/>
      <c r="AP315" s="91"/>
      <c r="AQ315" s="87"/>
      <c r="AR315" s="87"/>
      <c r="AS315" s="92"/>
      <c r="AT315" s="92"/>
      <c r="AU315" s="87"/>
      <c r="BE315" s="30"/>
      <c r="BF315" s="30"/>
      <c r="BH315" s="88"/>
      <c r="BI315" s="88"/>
      <c r="BJ315" s="88"/>
      <c r="BK315" s="88"/>
      <c r="CD315" s="90"/>
      <c r="CE315" s="90"/>
      <c r="CF315" s="90"/>
      <c r="CG315" s="90"/>
      <c r="CI315" s="89"/>
    </row>
    <row r="316" spans="2:87">
      <c r="B316" s="278"/>
      <c r="C316" s="296"/>
      <c r="D316" s="86"/>
      <c r="E316" s="292"/>
      <c r="F316" s="293"/>
      <c r="G316" s="294"/>
      <c r="H316" s="294"/>
      <c r="I316" s="295"/>
      <c r="K316" s="280"/>
      <c r="L316" s="293"/>
      <c r="M316" s="281"/>
      <c r="N316" s="282"/>
      <c r="O316" s="282"/>
      <c r="P316" s="283"/>
      <c r="R316" s="245"/>
      <c r="S316" s="85"/>
      <c r="T316" s="85"/>
      <c r="U316" s="285"/>
      <c r="V316" s="85"/>
      <c r="W316" s="82"/>
      <c r="X316" s="286"/>
      <c r="Y316" s="287"/>
      <c r="Z316" s="352"/>
      <c r="AA316" s="363"/>
      <c r="AB316" s="249"/>
      <c r="AC316" s="106"/>
      <c r="AM316" s="91"/>
      <c r="AN316" s="91"/>
      <c r="AO316" s="91"/>
      <c r="AP316" s="91"/>
      <c r="AQ316" s="87"/>
      <c r="AR316" s="87"/>
      <c r="AS316" s="92"/>
      <c r="AT316" s="92"/>
      <c r="AU316" s="87"/>
      <c r="BE316" s="30"/>
      <c r="BF316" s="30"/>
      <c r="BH316" s="88"/>
      <c r="BI316" s="88"/>
      <c r="BJ316" s="88"/>
      <c r="BK316" s="88"/>
      <c r="CD316" s="90"/>
      <c r="CE316" s="90"/>
      <c r="CF316" s="90"/>
      <c r="CG316" s="90"/>
      <c r="CI316" s="89"/>
    </row>
    <row r="317" spans="2:87">
      <c r="B317" s="278"/>
      <c r="C317" s="296"/>
      <c r="D317" s="86"/>
      <c r="E317" s="292"/>
      <c r="F317" s="293"/>
      <c r="G317" s="294"/>
      <c r="H317" s="294"/>
      <c r="I317" s="295"/>
      <c r="K317" s="280"/>
      <c r="L317" s="293"/>
      <c r="M317" s="281"/>
      <c r="N317" s="282"/>
      <c r="O317" s="282"/>
      <c r="P317" s="283"/>
      <c r="R317" s="245"/>
      <c r="S317" s="85"/>
      <c r="T317" s="85"/>
      <c r="U317" s="285"/>
      <c r="V317" s="85"/>
      <c r="W317" s="82"/>
      <c r="X317" s="286"/>
      <c r="Y317" s="287"/>
      <c r="Z317" s="352"/>
      <c r="AA317" s="363"/>
      <c r="AB317" s="249"/>
      <c r="AC317" s="106"/>
      <c r="AM317" s="91"/>
      <c r="AN317" s="91"/>
      <c r="AO317" s="91"/>
      <c r="AP317" s="91"/>
      <c r="AQ317" s="87"/>
      <c r="AR317" s="87"/>
      <c r="AS317" s="92"/>
      <c r="AT317" s="92"/>
      <c r="AU317" s="87"/>
      <c r="BE317" s="30"/>
      <c r="BF317" s="30"/>
      <c r="BH317" s="88"/>
      <c r="BI317" s="88"/>
      <c r="BJ317" s="88"/>
      <c r="BK317" s="88"/>
      <c r="CD317" s="90"/>
      <c r="CE317" s="90"/>
      <c r="CF317" s="90"/>
      <c r="CG317" s="90"/>
      <c r="CI317" s="89"/>
    </row>
    <row r="318" spans="2:87">
      <c r="B318" s="278"/>
      <c r="C318" s="296"/>
      <c r="D318" s="86"/>
      <c r="E318" s="292"/>
      <c r="F318" s="293"/>
      <c r="G318" s="294"/>
      <c r="H318" s="294"/>
      <c r="I318" s="295"/>
      <c r="K318" s="280"/>
      <c r="L318" s="293"/>
      <c r="M318" s="281"/>
      <c r="N318" s="282"/>
      <c r="O318" s="282"/>
      <c r="P318" s="283"/>
      <c r="R318" s="245"/>
      <c r="S318" s="85"/>
      <c r="T318" s="85"/>
      <c r="U318" s="285"/>
      <c r="V318" s="85"/>
      <c r="W318" s="82"/>
      <c r="X318" s="286"/>
      <c r="Y318" s="287"/>
      <c r="Z318" s="352"/>
      <c r="AA318" s="363"/>
      <c r="AB318" s="249"/>
      <c r="AC318" s="106"/>
      <c r="AM318" s="91"/>
      <c r="AN318" s="91"/>
      <c r="AO318" s="91"/>
      <c r="AP318" s="91"/>
      <c r="AQ318" s="87"/>
      <c r="AR318" s="87"/>
      <c r="AS318" s="92"/>
      <c r="AT318" s="92"/>
      <c r="AU318" s="87"/>
      <c r="BE318" s="30"/>
      <c r="BF318" s="30"/>
      <c r="BH318" s="88"/>
      <c r="BI318" s="88"/>
      <c r="BJ318" s="88"/>
      <c r="BK318" s="88"/>
      <c r="CD318" s="90"/>
      <c r="CE318" s="90"/>
      <c r="CF318" s="90"/>
      <c r="CG318" s="90"/>
      <c r="CI318" s="89"/>
    </row>
    <row r="319" spans="2:87">
      <c r="B319" s="278"/>
      <c r="C319" s="296"/>
      <c r="D319" s="86"/>
      <c r="E319" s="292"/>
      <c r="F319" s="293"/>
      <c r="G319" s="294"/>
      <c r="H319" s="294"/>
      <c r="I319" s="295"/>
      <c r="K319" s="280"/>
      <c r="L319" s="293"/>
      <c r="M319" s="281"/>
      <c r="N319" s="282"/>
      <c r="O319" s="282"/>
      <c r="P319" s="283"/>
      <c r="R319" s="245"/>
      <c r="S319" s="85"/>
      <c r="T319" s="85"/>
      <c r="U319" s="285"/>
      <c r="V319" s="85"/>
      <c r="W319" s="82"/>
      <c r="X319" s="286"/>
      <c r="Y319" s="287"/>
      <c r="Z319" s="352"/>
      <c r="AA319" s="363"/>
      <c r="AB319" s="249"/>
      <c r="AC319" s="106"/>
      <c r="AM319" s="91"/>
      <c r="AN319" s="91"/>
      <c r="AO319" s="91"/>
      <c r="AP319" s="91"/>
      <c r="AQ319" s="87"/>
      <c r="AR319" s="87"/>
      <c r="AS319" s="92"/>
      <c r="AT319" s="92"/>
      <c r="AU319" s="87"/>
      <c r="BE319" s="30"/>
      <c r="BF319" s="30"/>
      <c r="BH319" s="88"/>
      <c r="BI319" s="88"/>
      <c r="BJ319" s="88"/>
      <c r="BK319" s="88"/>
      <c r="CD319" s="90"/>
      <c r="CE319" s="90"/>
      <c r="CF319" s="90"/>
      <c r="CG319" s="90"/>
      <c r="CI319" s="89"/>
    </row>
    <row r="320" spans="2:87">
      <c r="B320" s="278"/>
      <c r="C320" s="296"/>
      <c r="D320" s="86"/>
      <c r="E320" s="292"/>
      <c r="F320" s="293"/>
      <c r="G320" s="294"/>
      <c r="H320" s="294"/>
      <c r="I320" s="295"/>
      <c r="K320" s="280"/>
      <c r="L320" s="293"/>
      <c r="M320" s="281"/>
      <c r="N320" s="282"/>
      <c r="O320" s="282"/>
      <c r="P320" s="283"/>
      <c r="R320" s="245"/>
      <c r="S320" s="85"/>
      <c r="T320" s="85"/>
      <c r="U320" s="285"/>
      <c r="V320" s="85"/>
      <c r="W320" s="82"/>
      <c r="X320" s="286"/>
      <c r="Y320" s="287"/>
      <c r="Z320" s="352"/>
      <c r="AA320" s="363"/>
      <c r="AB320" s="249"/>
      <c r="AC320" s="106"/>
      <c r="AM320" s="91"/>
      <c r="AN320" s="91"/>
      <c r="AO320" s="91"/>
      <c r="AP320" s="91"/>
      <c r="AQ320" s="87"/>
      <c r="AR320" s="87"/>
      <c r="AS320" s="92"/>
      <c r="AT320" s="92"/>
      <c r="AU320" s="87"/>
      <c r="BE320" s="30"/>
      <c r="BF320" s="30"/>
      <c r="BH320" s="88"/>
      <c r="BI320" s="88"/>
      <c r="BJ320" s="88"/>
      <c r="BK320" s="88"/>
      <c r="CD320" s="90"/>
      <c r="CE320" s="90"/>
      <c r="CF320" s="90"/>
      <c r="CG320" s="90"/>
      <c r="CI320" s="89"/>
    </row>
    <row r="321" spans="2:87">
      <c r="B321" s="278"/>
      <c r="C321" s="296"/>
      <c r="D321" s="86"/>
      <c r="E321" s="292"/>
      <c r="F321" s="293"/>
      <c r="G321" s="294"/>
      <c r="H321" s="294"/>
      <c r="I321" s="295"/>
      <c r="K321" s="280"/>
      <c r="L321" s="293"/>
      <c r="M321" s="281"/>
      <c r="N321" s="282"/>
      <c r="O321" s="282"/>
      <c r="P321" s="283"/>
      <c r="R321" s="245"/>
      <c r="S321" s="85"/>
      <c r="T321" s="85"/>
      <c r="U321" s="285"/>
      <c r="V321" s="85"/>
      <c r="W321" s="82"/>
      <c r="X321" s="286"/>
      <c r="Y321" s="287"/>
      <c r="Z321" s="352"/>
      <c r="AA321" s="363"/>
      <c r="AB321" s="249"/>
      <c r="AC321" s="106"/>
      <c r="AM321" s="91"/>
      <c r="AN321" s="91"/>
      <c r="AO321" s="91"/>
      <c r="AP321" s="91"/>
      <c r="AQ321" s="87"/>
      <c r="AR321" s="87"/>
      <c r="AS321" s="92"/>
      <c r="AT321" s="92"/>
      <c r="AU321" s="87"/>
      <c r="BE321" s="30"/>
      <c r="BF321" s="30"/>
      <c r="BH321" s="88"/>
      <c r="BI321" s="88"/>
      <c r="BJ321" s="88"/>
      <c r="BK321" s="88"/>
      <c r="CD321" s="90"/>
      <c r="CE321" s="90"/>
      <c r="CF321" s="90"/>
      <c r="CG321" s="90"/>
      <c r="CI321" s="89"/>
    </row>
    <row r="322" spans="2:87">
      <c r="B322" s="278"/>
      <c r="C322" s="296"/>
      <c r="D322" s="86"/>
      <c r="E322" s="292"/>
      <c r="F322" s="293"/>
      <c r="G322" s="294"/>
      <c r="H322" s="294"/>
      <c r="I322" s="295"/>
      <c r="K322" s="280"/>
      <c r="L322" s="293"/>
      <c r="M322" s="281"/>
      <c r="N322" s="282"/>
      <c r="O322" s="282"/>
      <c r="P322" s="283"/>
      <c r="R322" s="245"/>
      <c r="S322" s="85"/>
      <c r="T322" s="85"/>
      <c r="U322" s="285"/>
      <c r="V322" s="85"/>
      <c r="W322" s="82"/>
      <c r="X322" s="286"/>
      <c r="Y322" s="287"/>
      <c r="Z322" s="352"/>
      <c r="AA322" s="363"/>
      <c r="AB322" s="249"/>
      <c r="AC322" s="106"/>
      <c r="AM322" s="91"/>
      <c r="AN322" s="91"/>
      <c r="AO322" s="91"/>
      <c r="AP322" s="91"/>
      <c r="AQ322" s="87"/>
      <c r="AR322" s="87"/>
      <c r="AS322" s="92"/>
      <c r="AT322" s="92"/>
      <c r="AU322" s="87"/>
      <c r="BE322" s="30"/>
      <c r="BF322" s="30"/>
      <c r="BH322" s="88"/>
      <c r="BI322" s="88"/>
      <c r="BJ322" s="88"/>
      <c r="BK322" s="88"/>
      <c r="CD322" s="90"/>
      <c r="CE322" s="90"/>
      <c r="CF322" s="90"/>
      <c r="CG322" s="90"/>
      <c r="CI322" s="89"/>
    </row>
    <row r="323" spans="2:87">
      <c r="B323" s="278"/>
      <c r="C323" s="296"/>
      <c r="D323" s="86"/>
      <c r="E323" s="292"/>
      <c r="F323" s="293"/>
      <c r="G323" s="294"/>
      <c r="H323" s="294"/>
      <c r="I323" s="295"/>
      <c r="K323" s="280"/>
      <c r="L323" s="293"/>
      <c r="M323" s="281"/>
      <c r="N323" s="282"/>
      <c r="O323" s="282"/>
      <c r="P323" s="283"/>
      <c r="R323" s="245"/>
      <c r="S323" s="85"/>
      <c r="T323" s="85"/>
      <c r="U323" s="285"/>
      <c r="V323" s="85"/>
      <c r="W323" s="82"/>
      <c r="X323" s="286"/>
      <c r="Y323" s="287"/>
      <c r="Z323" s="352"/>
      <c r="AA323" s="363"/>
      <c r="AB323" s="249"/>
      <c r="AC323" s="106"/>
      <c r="AM323" s="91"/>
      <c r="AN323" s="91"/>
      <c r="AO323" s="91"/>
      <c r="AP323" s="91"/>
      <c r="AQ323" s="87"/>
      <c r="AR323" s="87"/>
      <c r="AS323" s="92"/>
      <c r="AT323" s="92"/>
      <c r="AU323" s="87"/>
      <c r="BE323" s="30"/>
      <c r="BF323" s="30"/>
      <c r="BH323" s="88"/>
      <c r="BI323" s="88"/>
      <c r="BJ323" s="88"/>
      <c r="BK323" s="88"/>
      <c r="CD323" s="90"/>
      <c r="CE323" s="90"/>
      <c r="CF323" s="90"/>
      <c r="CG323" s="90"/>
      <c r="CI323" s="89"/>
    </row>
    <row r="324" spans="2:87">
      <c r="B324" s="278"/>
      <c r="C324" s="296"/>
      <c r="D324" s="86"/>
      <c r="E324" s="292"/>
      <c r="F324" s="293"/>
      <c r="G324" s="294"/>
      <c r="H324" s="294"/>
      <c r="I324" s="295"/>
      <c r="K324" s="280"/>
      <c r="L324" s="293"/>
      <c r="M324" s="281"/>
      <c r="N324" s="282"/>
      <c r="O324" s="282"/>
      <c r="P324" s="283"/>
      <c r="R324" s="245"/>
      <c r="S324" s="85"/>
      <c r="T324" s="85"/>
      <c r="U324" s="285"/>
      <c r="V324" s="85"/>
      <c r="W324" s="82"/>
      <c r="X324" s="286"/>
      <c r="Y324" s="287"/>
      <c r="Z324" s="352"/>
      <c r="AA324" s="363"/>
      <c r="AB324" s="249"/>
      <c r="AC324" s="106"/>
      <c r="AM324" s="91"/>
      <c r="AN324" s="91"/>
      <c r="AO324" s="91"/>
      <c r="AP324" s="91"/>
      <c r="AQ324" s="87"/>
      <c r="AR324" s="87"/>
      <c r="AS324" s="92"/>
      <c r="AT324" s="92"/>
      <c r="AU324" s="87"/>
      <c r="BE324" s="30"/>
      <c r="BF324" s="30"/>
      <c r="BH324" s="88"/>
      <c r="BI324" s="88"/>
      <c r="BJ324" s="88"/>
      <c r="BK324" s="88"/>
      <c r="CD324" s="90"/>
      <c r="CE324" s="90"/>
      <c r="CF324" s="90"/>
      <c r="CG324" s="90"/>
      <c r="CI324" s="89"/>
    </row>
    <row r="325" spans="2:87">
      <c r="B325" s="278"/>
      <c r="C325" s="296"/>
      <c r="D325" s="86"/>
      <c r="E325" s="292"/>
      <c r="F325" s="293"/>
      <c r="G325" s="294"/>
      <c r="H325" s="294"/>
      <c r="I325" s="295"/>
      <c r="K325" s="280"/>
      <c r="L325" s="293"/>
      <c r="M325" s="281"/>
      <c r="N325" s="282"/>
      <c r="O325" s="282"/>
      <c r="P325" s="283"/>
      <c r="R325" s="245"/>
      <c r="S325" s="85"/>
      <c r="T325" s="85"/>
      <c r="U325" s="285"/>
      <c r="V325" s="85"/>
      <c r="W325" s="82"/>
      <c r="X325" s="286"/>
      <c r="Y325" s="287"/>
      <c r="Z325" s="352"/>
      <c r="AA325" s="363"/>
      <c r="AB325" s="249"/>
      <c r="AC325" s="106"/>
      <c r="AM325" s="91"/>
      <c r="AN325" s="91"/>
      <c r="AO325" s="91"/>
      <c r="AP325" s="91"/>
      <c r="AQ325" s="87"/>
      <c r="AR325" s="87"/>
      <c r="AS325" s="92"/>
      <c r="AT325" s="92"/>
      <c r="AU325" s="87"/>
      <c r="BE325" s="30"/>
      <c r="BF325" s="30"/>
      <c r="BH325" s="88"/>
      <c r="BI325" s="88"/>
      <c r="BJ325" s="88"/>
      <c r="BK325" s="88"/>
      <c r="CD325" s="90"/>
      <c r="CE325" s="90"/>
      <c r="CF325" s="90"/>
      <c r="CG325" s="90"/>
      <c r="CI325" s="89"/>
    </row>
    <row r="326" spans="2:87">
      <c r="B326" s="278"/>
      <c r="C326" s="296"/>
      <c r="D326" s="86"/>
      <c r="E326" s="292"/>
      <c r="F326" s="293"/>
      <c r="G326" s="294"/>
      <c r="H326" s="294"/>
      <c r="I326" s="295"/>
      <c r="K326" s="280"/>
      <c r="L326" s="293"/>
      <c r="M326" s="281"/>
      <c r="N326" s="282"/>
      <c r="O326" s="282"/>
      <c r="P326" s="283"/>
      <c r="R326" s="245"/>
      <c r="S326" s="85"/>
      <c r="T326" s="85"/>
      <c r="U326" s="285"/>
      <c r="V326" s="85"/>
      <c r="W326" s="82"/>
      <c r="X326" s="286"/>
      <c r="Y326" s="287"/>
      <c r="Z326" s="352"/>
      <c r="AA326" s="363"/>
      <c r="AB326" s="249"/>
      <c r="AC326" s="106"/>
      <c r="AM326" s="91"/>
      <c r="AN326" s="91"/>
      <c r="AO326" s="91"/>
      <c r="AP326" s="91"/>
      <c r="AQ326" s="87"/>
      <c r="AR326" s="87"/>
      <c r="AS326" s="92"/>
      <c r="AT326" s="92"/>
      <c r="AU326" s="87"/>
      <c r="BE326" s="30"/>
      <c r="BF326" s="30"/>
      <c r="BH326" s="88"/>
      <c r="BI326" s="88"/>
      <c r="BJ326" s="88"/>
      <c r="BK326" s="88"/>
      <c r="CD326" s="90"/>
      <c r="CE326" s="90"/>
      <c r="CF326" s="90"/>
      <c r="CG326" s="90"/>
      <c r="CI326" s="89"/>
    </row>
    <row r="327" spans="2:87">
      <c r="B327" s="278"/>
      <c r="C327" s="296"/>
      <c r="D327" s="86"/>
      <c r="E327" s="292"/>
      <c r="F327" s="293"/>
      <c r="G327" s="294"/>
      <c r="H327" s="294"/>
      <c r="I327" s="295"/>
      <c r="K327" s="280"/>
      <c r="L327" s="293"/>
      <c r="M327" s="281"/>
      <c r="N327" s="282"/>
      <c r="O327" s="282"/>
      <c r="P327" s="283"/>
      <c r="R327" s="245"/>
      <c r="S327" s="85"/>
      <c r="T327" s="85"/>
      <c r="U327" s="285"/>
      <c r="V327" s="85"/>
      <c r="W327" s="82"/>
      <c r="X327" s="286"/>
      <c r="Y327" s="287"/>
      <c r="Z327" s="352"/>
      <c r="AA327" s="363"/>
      <c r="AB327" s="249"/>
      <c r="AC327" s="106"/>
      <c r="AM327" s="91"/>
      <c r="AN327" s="91"/>
      <c r="AO327" s="91"/>
      <c r="AP327" s="91"/>
      <c r="AQ327" s="87"/>
      <c r="AR327" s="87"/>
      <c r="AS327" s="92"/>
      <c r="AT327" s="92"/>
      <c r="AU327" s="87"/>
      <c r="BE327" s="30"/>
      <c r="BF327" s="30"/>
      <c r="BH327" s="88"/>
      <c r="BI327" s="88"/>
      <c r="BJ327" s="88"/>
      <c r="BK327" s="88"/>
      <c r="CD327" s="90"/>
      <c r="CE327" s="90"/>
      <c r="CF327" s="90"/>
      <c r="CG327" s="90"/>
      <c r="CI327" s="89"/>
    </row>
    <row r="328" spans="2:87">
      <c r="B328" s="278"/>
      <c r="C328" s="296"/>
      <c r="D328" s="86"/>
      <c r="E328" s="292"/>
      <c r="F328" s="293"/>
      <c r="G328" s="294"/>
      <c r="H328" s="294"/>
      <c r="I328" s="295"/>
      <c r="K328" s="280"/>
      <c r="L328" s="293"/>
      <c r="M328" s="281"/>
      <c r="N328" s="282"/>
      <c r="O328" s="282"/>
      <c r="P328" s="283"/>
      <c r="R328" s="245"/>
      <c r="S328" s="85"/>
      <c r="T328" s="85"/>
      <c r="U328" s="285"/>
      <c r="V328" s="85"/>
      <c r="W328" s="82"/>
      <c r="X328" s="286"/>
      <c r="Y328" s="287"/>
      <c r="Z328" s="352"/>
      <c r="AA328" s="363"/>
      <c r="AB328" s="249"/>
      <c r="AC328" s="106"/>
      <c r="AM328" s="91"/>
      <c r="AN328" s="91"/>
      <c r="AO328" s="91"/>
      <c r="AP328" s="91"/>
      <c r="AQ328" s="87"/>
      <c r="AR328" s="87"/>
      <c r="AS328" s="92"/>
      <c r="AT328" s="92"/>
      <c r="AU328" s="87"/>
      <c r="BE328" s="30"/>
      <c r="BF328" s="30"/>
      <c r="BH328" s="88"/>
      <c r="BI328" s="88"/>
      <c r="BJ328" s="88"/>
      <c r="BK328" s="88"/>
      <c r="CD328" s="90"/>
      <c r="CE328" s="90"/>
      <c r="CF328" s="90"/>
      <c r="CG328" s="90"/>
      <c r="CI328" s="89"/>
    </row>
    <row r="329" spans="2:87">
      <c r="B329" s="278"/>
      <c r="C329" s="296"/>
      <c r="D329" s="86"/>
      <c r="E329" s="292"/>
      <c r="F329" s="293"/>
      <c r="G329" s="294"/>
      <c r="H329" s="294"/>
      <c r="I329" s="295"/>
      <c r="K329" s="280"/>
      <c r="L329" s="293"/>
      <c r="M329" s="281"/>
      <c r="N329" s="282"/>
      <c r="O329" s="282"/>
      <c r="P329" s="283"/>
      <c r="R329" s="245"/>
      <c r="S329" s="85"/>
      <c r="T329" s="85"/>
      <c r="U329" s="285"/>
      <c r="V329" s="85"/>
      <c r="W329" s="82"/>
      <c r="X329" s="286"/>
      <c r="Y329" s="287"/>
      <c r="Z329" s="352"/>
      <c r="AA329" s="363"/>
      <c r="AB329" s="249"/>
      <c r="AC329" s="106"/>
      <c r="AM329" s="91"/>
      <c r="AN329" s="91"/>
      <c r="AO329" s="91"/>
      <c r="AP329" s="91"/>
      <c r="AQ329" s="87"/>
      <c r="AR329" s="87"/>
      <c r="AS329" s="92"/>
      <c r="AT329" s="92"/>
      <c r="AU329" s="87"/>
      <c r="BE329" s="30"/>
      <c r="BF329" s="30"/>
      <c r="BH329" s="88"/>
      <c r="BI329" s="88"/>
      <c r="BJ329" s="88"/>
      <c r="BK329" s="88"/>
      <c r="CD329" s="90"/>
      <c r="CE329" s="90"/>
      <c r="CF329" s="90"/>
      <c r="CG329" s="90"/>
      <c r="CI329" s="89"/>
    </row>
    <row r="330" spans="2:87">
      <c r="B330" s="278"/>
      <c r="C330" s="296"/>
      <c r="D330" s="86"/>
      <c r="E330" s="292"/>
      <c r="F330" s="293"/>
      <c r="G330" s="294"/>
      <c r="H330" s="294"/>
      <c r="I330" s="295"/>
      <c r="K330" s="280"/>
      <c r="L330" s="293"/>
      <c r="M330" s="281"/>
      <c r="N330" s="282"/>
      <c r="O330" s="282"/>
      <c r="P330" s="283"/>
      <c r="R330" s="245"/>
      <c r="S330" s="85"/>
      <c r="T330" s="85"/>
      <c r="U330" s="285"/>
      <c r="V330" s="85"/>
      <c r="W330" s="82"/>
      <c r="X330" s="286"/>
      <c r="Y330" s="287"/>
      <c r="Z330" s="352"/>
      <c r="AA330" s="363"/>
      <c r="AB330" s="249"/>
      <c r="AC330" s="106"/>
      <c r="AM330" s="91"/>
      <c r="AN330" s="91"/>
      <c r="AO330" s="91"/>
      <c r="AP330" s="91"/>
      <c r="AQ330" s="87"/>
      <c r="AR330" s="87"/>
      <c r="AS330" s="92"/>
      <c r="AT330" s="92"/>
      <c r="AU330" s="87"/>
      <c r="BE330" s="30"/>
      <c r="BF330" s="30"/>
      <c r="BH330" s="88"/>
      <c r="BI330" s="88"/>
      <c r="BJ330" s="88"/>
      <c r="BK330" s="88"/>
      <c r="CD330" s="90"/>
      <c r="CE330" s="90"/>
      <c r="CF330" s="90"/>
      <c r="CG330" s="90"/>
      <c r="CI330" s="89"/>
    </row>
    <row r="331" spans="2:87">
      <c r="B331" s="278"/>
      <c r="C331" s="296"/>
      <c r="D331" s="86"/>
      <c r="E331" s="292"/>
      <c r="F331" s="293"/>
      <c r="G331" s="294"/>
      <c r="H331" s="294"/>
      <c r="I331" s="295"/>
      <c r="K331" s="280"/>
      <c r="L331" s="293"/>
      <c r="M331" s="281"/>
      <c r="N331" s="282"/>
      <c r="O331" s="282"/>
      <c r="P331" s="283"/>
      <c r="R331" s="245"/>
      <c r="S331" s="85"/>
      <c r="T331" s="85"/>
      <c r="U331" s="285"/>
      <c r="V331" s="85"/>
      <c r="W331" s="82"/>
      <c r="X331" s="286"/>
      <c r="Y331" s="287"/>
      <c r="Z331" s="352"/>
      <c r="AA331" s="363"/>
      <c r="AB331" s="249"/>
      <c r="AC331" s="106"/>
      <c r="AM331" s="91"/>
      <c r="AN331" s="91"/>
      <c r="AO331" s="91"/>
      <c r="AP331" s="91"/>
      <c r="AQ331" s="87"/>
      <c r="AR331" s="87"/>
      <c r="AS331" s="92"/>
      <c r="AT331" s="92"/>
      <c r="AU331" s="87"/>
      <c r="BE331" s="30"/>
      <c r="BF331" s="30"/>
      <c r="BH331" s="88"/>
      <c r="BI331" s="88"/>
      <c r="BJ331" s="88"/>
      <c r="BK331" s="88"/>
      <c r="CD331" s="90"/>
      <c r="CE331" s="90"/>
      <c r="CF331" s="90"/>
      <c r="CG331" s="90"/>
      <c r="CI331" s="89"/>
    </row>
    <row r="332" spans="2:87">
      <c r="B332" s="278"/>
      <c r="C332" s="296"/>
      <c r="D332" s="86"/>
      <c r="E332" s="292"/>
      <c r="F332" s="293"/>
      <c r="G332" s="294"/>
      <c r="H332" s="294"/>
      <c r="I332" s="295"/>
      <c r="K332" s="280"/>
      <c r="L332" s="293"/>
      <c r="M332" s="281"/>
      <c r="N332" s="282"/>
      <c r="O332" s="282"/>
      <c r="P332" s="283"/>
      <c r="R332" s="245"/>
      <c r="S332" s="85"/>
      <c r="T332" s="85"/>
      <c r="U332" s="285"/>
      <c r="V332" s="85"/>
      <c r="W332" s="82"/>
      <c r="X332" s="286"/>
      <c r="Y332" s="287"/>
      <c r="Z332" s="352"/>
      <c r="AA332" s="363"/>
      <c r="AB332" s="249"/>
      <c r="AC332" s="106"/>
      <c r="AM332" s="91"/>
      <c r="AN332" s="91"/>
      <c r="AO332" s="91"/>
      <c r="AP332" s="91"/>
      <c r="AQ332" s="87"/>
      <c r="AR332" s="87"/>
      <c r="AS332" s="92"/>
      <c r="AT332" s="92"/>
      <c r="AU332" s="87"/>
      <c r="BE332" s="30"/>
      <c r="BF332" s="30"/>
      <c r="BH332" s="88"/>
      <c r="BI332" s="88"/>
      <c r="BJ332" s="88"/>
      <c r="BK332" s="88"/>
      <c r="CD332" s="90"/>
      <c r="CE332" s="90"/>
      <c r="CF332" s="90"/>
      <c r="CG332" s="90"/>
      <c r="CI332" s="89"/>
    </row>
    <row r="333" spans="2:87">
      <c r="B333" s="278"/>
      <c r="C333" s="296"/>
      <c r="D333" s="86"/>
      <c r="E333" s="292"/>
      <c r="F333" s="293"/>
      <c r="G333" s="294"/>
      <c r="H333" s="294"/>
      <c r="I333" s="295"/>
      <c r="K333" s="280"/>
      <c r="L333" s="293"/>
      <c r="M333" s="281"/>
      <c r="N333" s="282"/>
      <c r="O333" s="282"/>
      <c r="P333" s="283"/>
      <c r="R333" s="245"/>
      <c r="S333" s="85"/>
      <c r="T333" s="85"/>
      <c r="U333" s="285"/>
      <c r="V333" s="85"/>
      <c r="W333" s="82"/>
      <c r="X333" s="286"/>
      <c r="Y333" s="287"/>
      <c r="Z333" s="352"/>
      <c r="AA333" s="363"/>
      <c r="AB333" s="249"/>
      <c r="AC333" s="106"/>
      <c r="AM333" s="91"/>
      <c r="AN333" s="91"/>
      <c r="AO333" s="91"/>
      <c r="AP333" s="91"/>
      <c r="AQ333" s="87"/>
      <c r="AR333" s="87"/>
      <c r="AS333" s="92"/>
      <c r="AT333" s="92"/>
      <c r="AU333" s="87"/>
      <c r="BE333" s="30"/>
      <c r="BF333" s="30"/>
      <c r="BH333" s="88"/>
      <c r="BI333" s="88"/>
      <c r="BJ333" s="88"/>
      <c r="BK333" s="88"/>
      <c r="CD333" s="90"/>
      <c r="CE333" s="90"/>
      <c r="CF333" s="90"/>
      <c r="CG333" s="90"/>
      <c r="CI333" s="89"/>
    </row>
    <row r="334" spans="2:87">
      <c r="B334" s="278"/>
      <c r="C334" s="296"/>
      <c r="D334" s="86"/>
      <c r="E334" s="292"/>
      <c r="F334" s="293"/>
      <c r="G334" s="294"/>
      <c r="H334" s="294"/>
      <c r="I334" s="295"/>
      <c r="K334" s="280"/>
      <c r="L334" s="293"/>
      <c r="M334" s="281"/>
      <c r="N334" s="282"/>
      <c r="O334" s="282"/>
      <c r="P334" s="283"/>
      <c r="R334" s="245"/>
      <c r="S334" s="85"/>
      <c r="T334" s="85"/>
      <c r="U334" s="285"/>
      <c r="V334" s="85"/>
      <c r="W334" s="82"/>
      <c r="X334" s="286"/>
      <c r="Y334" s="287"/>
      <c r="Z334" s="352"/>
      <c r="AA334" s="363"/>
      <c r="AB334" s="249"/>
      <c r="AC334" s="106"/>
      <c r="AM334" s="91"/>
      <c r="AN334" s="91"/>
      <c r="AO334" s="91"/>
      <c r="AP334" s="91"/>
      <c r="AQ334" s="87"/>
      <c r="AR334" s="87"/>
      <c r="AS334" s="92"/>
      <c r="AT334" s="92"/>
      <c r="AU334" s="87"/>
      <c r="BE334" s="30"/>
      <c r="BF334" s="30"/>
      <c r="BH334" s="88"/>
      <c r="BI334" s="88"/>
      <c r="BJ334" s="88"/>
      <c r="BK334" s="88"/>
      <c r="CD334" s="90"/>
      <c r="CE334" s="90"/>
      <c r="CF334" s="90"/>
      <c r="CG334" s="90"/>
      <c r="CI334" s="89"/>
    </row>
    <row r="335" spans="2:87">
      <c r="B335" s="278"/>
      <c r="C335" s="296"/>
      <c r="D335" s="86"/>
      <c r="E335" s="292"/>
      <c r="F335" s="293"/>
      <c r="G335" s="294"/>
      <c r="H335" s="294"/>
      <c r="I335" s="295"/>
      <c r="K335" s="280"/>
      <c r="L335" s="293"/>
      <c r="M335" s="281"/>
      <c r="N335" s="282"/>
      <c r="O335" s="282"/>
      <c r="P335" s="283"/>
      <c r="R335" s="245"/>
      <c r="S335" s="85"/>
      <c r="T335" s="85"/>
      <c r="U335" s="285"/>
      <c r="V335" s="85"/>
      <c r="W335" s="82"/>
      <c r="X335" s="286"/>
      <c r="Y335" s="287"/>
      <c r="Z335" s="352"/>
      <c r="AA335" s="363"/>
      <c r="AB335" s="249"/>
      <c r="AC335" s="106"/>
      <c r="AM335" s="91"/>
      <c r="AN335" s="91"/>
      <c r="AO335" s="91"/>
      <c r="AP335" s="91"/>
      <c r="AQ335" s="87"/>
      <c r="AR335" s="87"/>
      <c r="AS335" s="92"/>
      <c r="AT335" s="92"/>
      <c r="AU335" s="87"/>
      <c r="BE335" s="30"/>
      <c r="BF335" s="30"/>
      <c r="BH335" s="88"/>
      <c r="BI335" s="88"/>
      <c r="BJ335" s="88"/>
      <c r="BK335" s="88"/>
      <c r="CD335" s="90"/>
      <c r="CE335" s="90"/>
      <c r="CF335" s="90"/>
      <c r="CG335" s="90"/>
      <c r="CI335" s="89"/>
    </row>
    <row r="336" spans="2:87">
      <c r="B336" s="278"/>
      <c r="C336" s="296"/>
      <c r="D336" s="86"/>
      <c r="E336" s="292"/>
      <c r="F336" s="293"/>
      <c r="G336" s="294"/>
      <c r="H336" s="294"/>
      <c r="I336" s="295"/>
      <c r="K336" s="280"/>
      <c r="L336" s="293"/>
      <c r="M336" s="281"/>
      <c r="N336" s="282"/>
      <c r="O336" s="282"/>
      <c r="P336" s="283"/>
      <c r="R336" s="245"/>
      <c r="S336" s="85"/>
      <c r="T336" s="85"/>
      <c r="U336" s="285"/>
      <c r="V336" s="85"/>
      <c r="W336" s="82"/>
      <c r="X336" s="286"/>
      <c r="Y336" s="287"/>
      <c r="Z336" s="352"/>
      <c r="AA336" s="363"/>
      <c r="AB336" s="249"/>
      <c r="AC336" s="106"/>
      <c r="AM336" s="91"/>
      <c r="AN336" s="91"/>
      <c r="AO336" s="91"/>
      <c r="AP336" s="91"/>
      <c r="AQ336" s="87"/>
      <c r="AR336" s="87"/>
      <c r="AS336" s="92"/>
      <c r="AT336" s="92"/>
      <c r="AU336" s="87"/>
      <c r="BE336" s="30"/>
      <c r="BF336" s="30"/>
      <c r="BH336" s="88"/>
      <c r="BI336" s="88"/>
      <c r="BJ336" s="88"/>
      <c r="BK336" s="88"/>
      <c r="CD336" s="90"/>
      <c r="CE336" s="90"/>
      <c r="CF336" s="90"/>
      <c r="CG336" s="90"/>
      <c r="CI336" s="89"/>
    </row>
    <row r="337" spans="2:87">
      <c r="B337" s="278"/>
      <c r="C337" s="296"/>
      <c r="D337" s="86"/>
      <c r="E337" s="292"/>
      <c r="F337" s="293"/>
      <c r="G337" s="294"/>
      <c r="H337" s="294"/>
      <c r="I337" s="295"/>
      <c r="K337" s="280"/>
      <c r="L337" s="293"/>
      <c r="M337" s="281"/>
      <c r="N337" s="282"/>
      <c r="O337" s="282"/>
      <c r="P337" s="283"/>
      <c r="R337" s="245"/>
      <c r="S337" s="85"/>
      <c r="T337" s="85"/>
      <c r="U337" s="285"/>
      <c r="V337" s="85"/>
      <c r="W337" s="82"/>
      <c r="X337" s="286"/>
      <c r="Y337" s="287"/>
      <c r="Z337" s="352"/>
      <c r="AA337" s="363"/>
      <c r="AB337" s="249"/>
      <c r="AC337" s="106"/>
      <c r="AM337" s="91"/>
      <c r="AN337" s="91"/>
      <c r="AO337" s="91"/>
      <c r="AP337" s="91"/>
      <c r="AQ337" s="87"/>
      <c r="AR337" s="87"/>
      <c r="AS337" s="92"/>
      <c r="AT337" s="92"/>
      <c r="AU337" s="87"/>
      <c r="BE337" s="30"/>
      <c r="BF337" s="30"/>
      <c r="BH337" s="88"/>
      <c r="BI337" s="88"/>
      <c r="BJ337" s="88"/>
      <c r="BK337" s="88"/>
      <c r="CD337" s="90"/>
      <c r="CE337" s="90"/>
      <c r="CF337" s="90"/>
      <c r="CG337" s="90"/>
      <c r="CI337" s="89"/>
    </row>
    <row r="338" spans="2:87">
      <c r="B338" s="278"/>
      <c r="C338" s="296"/>
      <c r="D338" s="86"/>
      <c r="E338" s="292"/>
      <c r="F338" s="293"/>
      <c r="G338" s="294"/>
      <c r="H338" s="294"/>
      <c r="I338" s="295"/>
      <c r="K338" s="280"/>
      <c r="L338" s="293"/>
      <c r="M338" s="281"/>
      <c r="N338" s="282"/>
      <c r="O338" s="282"/>
      <c r="P338" s="283"/>
      <c r="R338" s="245"/>
      <c r="S338" s="85"/>
      <c r="T338" s="85"/>
      <c r="U338" s="285"/>
      <c r="V338" s="85"/>
      <c r="W338" s="82"/>
      <c r="X338" s="286"/>
      <c r="Y338" s="287"/>
      <c r="Z338" s="352"/>
      <c r="AA338" s="363"/>
      <c r="AB338" s="249"/>
      <c r="AC338" s="106"/>
      <c r="AM338" s="91"/>
      <c r="AN338" s="91"/>
      <c r="AO338" s="91"/>
      <c r="AP338" s="91"/>
      <c r="AQ338" s="87"/>
      <c r="AR338" s="87"/>
      <c r="AS338" s="92"/>
      <c r="AT338" s="92"/>
      <c r="AU338" s="87"/>
      <c r="BE338" s="30"/>
      <c r="BF338" s="30"/>
      <c r="BH338" s="88"/>
      <c r="BI338" s="88"/>
      <c r="BJ338" s="88"/>
      <c r="BK338" s="88"/>
      <c r="CD338" s="90"/>
      <c r="CE338" s="90"/>
      <c r="CF338" s="90"/>
      <c r="CG338" s="90"/>
      <c r="CI338" s="89"/>
    </row>
    <row r="339" spans="2:87">
      <c r="B339" s="278"/>
      <c r="C339" s="296"/>
      <c r="D339" s="86"/>
      <c r="E339" s="292"/>
      <c r="F339" s="293"/>
      <c r="G339" s="294"/>
      <c r="H339" s="294"/>
      <c r="I339" s="295"/>
      <c r="K339" s="280"/>
      <c r="L339" s="293"/>
      <c r="M339" s="281"/>
      <c r="N339" s="282"/>
      <c r="O339" s="282"/>
      <c r="P339" s="283"/>
      <c r="R339" s="245"/>
      <c r="S339" s="85"/>
      <c r="T339" s="85"/>
      <c r="U339" s="285"/>
      <c r="V339" s="85"/>
      <c r="W339" s="82"/>
      <c r="X339" s="286"/>
      <c r="Y339" s="287"/>
      <c r="Z339" s="352"/>
      <c r="AA339" s="363"/>
      <c r="AB339" s="249"/>
      <c r="AC339" s="106"/>
      <c r="AM339" s="91"/>
      <c r="AN339" s="91"/>
      <c r="AO339" s="91"/>
      <c r="AP339" s="91"/>
      <c r="AQ339" s="87"/>
      <c r="AR339" s="87"/>
      <c r="AS339" s="92"/>
      <c r="AT339" s="92"/>
      <c r="AU339" s="87"/>
      <c r="BE339" s="30"/>
      <c r="BF339" s="30"/>
      <c r="BH339" s="88"/>
      <c r="BI339" s="88"/>
      <c r="BJ339" s="88"/>
      <c r="BK339" s="88"/>
      <c r="CD339" s="90"/>
      <c r="CE339" s="90"/>
      <c r="CF339" s="90"/>
      <c r="CG339" s="90"/>
      <c r="CI339" s="89"/>
    </row>
    <row r="340" spans="2:87">
      <c r="B340" s="278"/>
      <c r="C340" s="296"/>
      <c r="D340" s="86"/>
      <c r="E340" s="292"/>
      <c r="F340" s="293"/>
      <c r="G340" s="294"/>
      <c r="H340" s="294"/>
      <c r="I340" s="295"/>
      <c r="K340" s="280"/>
      <c r="L340" s="293"/>
      <c r="M340" s="281"/>
      <c r="N340" s="282"/>
      <c r="O340" s="282"/>
      <c r="P340" s="283"/>
      <c r="R340" s="245"/>
      <c r="S340" s="85"/>
      <c r="T340" s="85"/>
      <c r="U340" s="285"/>
      <c r="V340" s="85"/>
      <c r="W340" s="82"/>
      <c r="X340" s="286"/>
      <c r="Y340" s="287"/>
      <c r="Z340" s="352"/>
      <c r="AA340" s="363"/>
      <c r="AB340" s="249"/>
      <c r="AC340" s="106"/>
      <c r="AM340" s="91"/>
      <c r="AN340" s="91"/>
      <c r="AO340" s="91"/>
      <c r="AP340" s="91"/>
      <c r="AQ340" s="87"/>
      <c r="AR340" s="87"/>
      <c r="AS340" s="92"/>
      <c r="AT340" s="92"/>
      <c r="AU340" s="87"/>
      <c r="BE340" s="30"/>
      <c r="BF340" s="30"/>
      <c r="BH340" s="88"/>
      <c r="BI340" s="88"/>
      <c r="BJ340" s="88"/>
      <c r="BK340" s="88"/>
      <c r="CD340" s="90"/>
      <c r="CE340" s="90"/>
      <c r="CF340" s="90"/>
      <c r="CG340" s="90"/>
      <c r="CI340" s="89"/>
    </row>
    <row r="341" spans="2:87">
      <c r="B341" s="278"/>
      <c r="C341" s="296"/>
      <c r="D341" s="86"/>
      <c r="E341" s="292"/>
      <c r="F341" s="293"/>
      <c r="G341" s="294"/>
      <c r="H341" s="294"/>
      <c r="I341" s="295"/>
      <c r="K341" s="280"/>
      <c r="L341" s="293"/>
      <c r="M341" s="281"/>
      <c r="N341" s="282"/>
      <c r="O341" s="282"/>
      <c r="P341" s="283"/>
      <c r="R341" s="245"/>
      <c r="S341" s="85"/>
      <c r="T341" s="85"/>
      <c r="U341" s="285"/>
      <c r="V341" s="85"/>
      <c r="W341" s="82"/>
      <c r="X341" s="286"/>
      <c r="Y341" s="287"/>
      <c r="Z341" s="352"/>
      <c r="AA341" s="363"/>
      <c r="AB341" s="249"/>
      <c r="AC341" s="106"/>
      <c r="AM341" s="91"/>
      <c r="AN341" s="91"/>
      <c r="AO341" s="91"/>
      <c r="AP341" s="91"/>
      <c r="AQ341" s="87"/>
      <c r="AR341" s="87"/>
      <c r="AS341" s="92"/>
      <c r="AT341" s="92"/>
      <c r="AU341" s="87"/>
      <c r="BE341" s="30"/>
      <c r="BF341" s="30"/>
      <c r="BH341" s="88"/>
      <c r="BI341" s="88"/>
      <c r="BJ341" s="88"/>
      <c r="BK341" s="88"/>
      <c r="CD341" s="90"/>
      <c r="CE341" s="90"/>
      <c r="CF341" s="90"/>
      <c r="CG341" s="90"/>
      <c r="CI341" s="89"/>
    </row>
    <row r="342" spans="2:87">
      <c r="B342" s="278"/>
      <c r="C342" s="296"/>
      <c r="D342" s="86"/>
      <c r="E342" s="292"/>
      <c r="F342" s="293"/>
      <c r="G342" s="294"/>
      <c r="H342" s="294"/>
      <c r="I342" s="295"/>
      <c r="K342" s="280"/>
      <c r="L342" s="293"/>
      <c r="M342" s="281"/>
      <c r="N342" s="282"/>
      <c r="O342" s="282"/>
      <c r="P342" s="283"/>
      <c r="R342" s="245"/>
      <c r="S342" s="85"/>
      <c r="T342" s="85"/>
      <c r="U342" s="285"/>
      <c r="V342" s="85"/>
      <c r="W342" s="82"/>
      <c r="X342" s="286"/>
      <c r="Y342" s="287"/>
      <c r="Z342" s="352"/>
      <c r="AA342" s="363"/>
      <c r="AB342" s="249"/>
      <c r="AC342" s="106"/>
      <c r="AM342" s="91"/>
      <c r="AN342" s="91"/>
      <c r="AO342" s="91"/>
      <c r="AP342" s="91"/>
      <c r="AQ342" s="87"/>
      <c r="AR342" s="87"/>
      <c r="AS342" s="92"/>
      <c r="AT342" s="92"/>
      <c r="AU342" s="87"/>
      <c r="BE342" s="30"/>
      <c r="BF342" s="30"/>
      <c r="BH342" s="88"/>
      <c r="BI342" s="88"/>
      <c r="BJ342" s="88"/>
      <c r="BK342" s="88"/>
      <c r="CD342" s="90"/>
      <c r="CE342" s="90"/>
      <c r="CF342" s="90"/>
      <c r="CG342" s="90"/>
      <c r="CI342" s="89"/>
    </row>
    <row r="343" spans="2:87">
      <c r="B343" s="278"/>
      <c r="C343" s="296"/>
      <c r="D343" s="86"/>
      <c r="E343" s="292"/>
      <c r="F343" s="293"/>
      <c r="G343" s="294"/>
      <c r="H343" s="294"/>
      <c r="I343" s="295"/>
      <c r="K343" s="280"/>
      <c r="L343" s="293"/>
      <c r="M343" s="281"/>
      <c r="N343" s="282"/>
      <c r="O343" s="282"/>
      <c r="P343" s="283"/>
      <c r="R343" s="245"/>
      <c r="S343" s="85"/>
      <c r="T343" s="85"/>
      <c r="U343" s="285"/>
      <c r="V343" s="85"/>
      <c r="W343" s="82"/>
      <c r="X343" s="286"/>
      <c r="Y343" s="287"/>
      <c r="Z343" s="352"/>
      <c r="AA343" s="363"/>
      <c r="AB343" s="249"/>
      <c r="AC343" s="106"/>
      <c r="AM343" s="91"/>
      <c r="AN343" s="91"/>
      <c r="AO343" s="91"/>
      <c r="AP343" s="91"/>
      <c r="AQ343" s="87"/>
      <c r="AR343" s="87"/>
      <c r="AS343" s="92"/>
      <c r="AT343" s="92"/>
      <c r="AU343" s="87"/>
      <c r="BE343" s="30"/>
      <c r="BF343" s="30"/>
      <c r="BH343" s="88"/>
      <c r="BI343" s="88"/>
      <c r="BJ343" s="88"/>
      <c r="BK343" s="88"/>
      <c r="CD343" s="90"/>
      <c r="CE343" s="90"/>
      <c r="CF343" s="90"/>
      <c r="CG343" s="90"/>
      <c r="CI343" s="89"/>
    </row>
    <row r="344" spans="2:87">
      <c r="B344" s="278"/>
      <c r="C344" s="296"/>
      <c r="D344" s="86"/>
      <c r="E344" s="292"/>
      <c r="F344" s="293"/>
      <c r="G344" s="294"/>
      <c r="H344" s="294"/>
      <c r="I344" s="295"/>
      <c r="K344" s="280"/>
      <c r="L344" s="293"/>
      <c r="M344" s="281"/>
      <c r="N344" s="282"/>
      <c r="O344" s="282"/>
      <c r="P344" s="283"/>
      <c r="R344" s="245"/>
      <c r="S344" s="85"/>
      <c r="T344" s="85"/>
      <c r="U344" s="285"/>
      <c r="V344" s="85"/>
      <c r="W344" s="82"/>
      <c r="X344" s="286"/>
      <c r="Y344" s="287"/>
      <c r="Z344" s="352"/>
      <c r="AA344" s="363"/>
      <c r="AB344" s="249"/>
      <c r="AC344" s="106"/>
      <c r="AM344" s="91"/>
      <c r="AN344" s="91"/>
      <c r="AO344" s="91"/>
      <c r="AP344" s="91"/>
      <c r="AQ344" s="87"/>
      <c r="AR344" s="87"/>
      <c r="AS344" s="92"/>
      <c r="AT344" s="92"/>
      <c r="AU344" s="87"/>
      <c r="BE344" s="30"/>
      <c r="BF344" s="30"/>
      <c r="BH344" s="88"/>
      <c r="BI344" s="88"/>
      <c r="BJ344" s="88"/>
      <c r="BK344" s="88"/>
      <c r="CD344" s="90"/>
      <c r="CE344" s="90"/>
      <c r="CF344" s="90"/>
      <c r="CG344" s="90"/>
      <c r="CI344" s="89"/>
    </row>
    <row r="345" spans="2:87">
      <c r="B345" s="278"/>
      <c r="C345" s="296"/>
      <c r="D345" s="86"/>
      <c r="E345" s="292"/>
      <c r="F345" s="293"/>
      <c r="G345" s="294"/>
      <c r="H345" s="294"/>
      <c r="I345" s="295"/>
      <c r="K345" s="280"/>
      <c r="L345" s="293"/>
      <c r="M345" s="281"/>
      <c r="N345" s="282"/>
      <c r="O345" s="282"/>
      <c r="P345" s="283"/>
      <c r="R345" s="245"/>
      <c r="S345" s="85"/>
      <c r="T345" s="85"/>
      <c r="U345" s="285"/>
      <c r="V345" s="85"/>
      <c r="W345" s="82"/>
      <c r="X345" s="286"/>
      <c r="Y345" s="287"/>
      <c r="Z345" s="352"/>
      <c r="AA345" s="363"/>
      <c r="AB345" s="249"/>
      <c r="AC345" s="106"/>
      <c r="AM345" s="91"/>
      <c r="AN345" s="91"/>
      <c r="AO345" s="91"/>
      <c r="AP345" s="91"/>
      <c r="AQ345" s="87"/>
      <c r="AR345" s="87"/>
      <c r="AS345" s="92"/>
      <c r="AT345" s="92"/>
      <c r="AU345" s="87"/>
      <c r="BE345" s="30"/>
      <c r="BF345" s="30"/>
      <c r="BH345" s="88"/>
      <c r="BI345" s="88"/>
      <c r="BJ345" s="88"/>
      <c r="BK345" s="88"/>
      <c r="CD345" s="90"/>
      <c r="CE345" s="90"/>
      <c r="CF345" s="90"/>
      <c r="CG345" s="90"/>
      <c r="CI345" s="89"/>
    </row>
    <row r="346" spans="2:87">
      <c r="B346" s="278"/>
      <c r="C346" s="296"/>
      <c r="D346" s="86"/>
      <c r="E346" s="292"/>
      <c r="F346" s="293"/>
      <c r="G346" s="294"/>
      <c r="H346" s="294"/>
      <c r="I346" s="295"/>
      <c r="K346" s="280"/>
      <c r="L346" s="293"/>
      <c r="M346" s="281"/>
      <c r="N346" s="282"/>
      <c r="O346" s="282"/>
      <c r="P346" s="283"/>
      <c r="R346" s="245"/>
      <c r="S346" s="85"/>
      <c r="T346" s="85"/>
      <c r="U346" s="285"/>
      <c r="V346" s="85"/>
      <c r="W346" s="82"/>
      <c r="X346" s="286"/>
      <c r="Y346" s="287"/>
      <c r="Z346" s="352"/>
      <c r="AA346" s="363"/>
      <c r="AB346" s="249"/>
      <c r="AC346" s="106"/>
      <c r="AM346" s="91"/>
      <c r="AN346" s="91"/>
      <c r="AO346" s="91"/>
      <c r="AP346" s="91"/>
      <c r="AQ346" s="87"/>
      <c r="AR346" s="87"/>
      <c r="AS346" s="92"/>
      <c r="AT346" s="92"/>
      <c r="AU346" s="87"/>
      <c r="BE346" s="30"/>
      <c r="BF346" s="30"/>
      <c r="BH346" s="88"/>
      <c r="BI346" s="88"/>
      <c r="BJ346" s="88"/>
      <c r="BK346" s="88"/>
      <c r="CD346" s="90"/>
      <c r="CE346" s="90"/>
      <c r="CF346" s="90"/>
      <c r="CG346" s="90"/>
      <c r="CI346" s="89"/>
    </row>
    <row r="347" spans="2:87">
      <c r="B347" s="278"/>
      <c r="C347" s="296"/>
      <c r="D347" s="86"/>
      <c r="E347" s="292"/>
      <c r="F347" s="293"/>
      <c r="G347" s="294"/>
      <c r="H347" s="294"/>
      <c r="I347" s="295"/>
      <c r="K347" s="280"/>
      <c r="L347" s="293"/>
      <c r="M347" s="281"/>
      <c r="N347" s="282"/>
      <c r="O347" s="282"/>
      <c r="P347" s="283"/>
      <c r="R347" s="245"/>
      <c r="S347" s="85"/>
      <c r="T347" s="85"/>
      <c r="U347" s="285"/>
      <c r="V347" s="85"/>
      <c r="W347" s="82"/>
      <c r="X347" s="286"/>
      <c r="Y347" s="287"/>
      <c r="Z347" s="352"/>
      <c r="AA347" s="363"/>
      <c r="AB347" s="249"/>
      <c r="AC347" s="106"/>
      <c r="AM347" s="91"/>
      <c r="AN347" s="91"/>
      <c r="AO347" s="91"/>
      <c r="AP347" s="91"/>
      <c r="AQ347" s="87"/>
      <c r="AR347" s="87"/>
      <c r="AS347" s="92"/>
      <c r="AT347" s="92"/>
      <c r="AU347" s="87"/>
      <c r="BE347" s="30"/>
      <c r="BF347" s="30"/>
      <c r="BH347" s="88"/>
      <c r="BI347" s="88"/>
      <c r="BJ347" s="88"/>
      <c r="BK347" s="88"/>
      <c r="CD347" s="90"/>
      <c r="CE347" s="90"/>
      <c r="CF347" s="90"/>
      <c r="CG347" s="90"/>
      <c r="CI347" s="89"/>
    </row>
    <row r="348" spans="2:87">
      <c r="B348" s="278"/>
      <c r="C348" s="296"/>
      <c r="D348" s="86"/>
      <c r="E348" s="292"/>
      <c r="F348" s="293"/>
      <c r="G348" s="294"/>
      <c r="H348" s="294"/>
      <c r="I348" s="295"/>
      <c r="K348" s="280"/>
      <c r="L348" s="293"/>
      <c r="M348" s="281"/>
      <c r="N348" s="282"/>
      <c r="O348" s="282"/>
      <c r="P348" s="283"/>
      <c r="R348" s="245"/>
      <c r="S348" s="85"/>
      <c r="T348" s="85"/>
      <c r="U348" s="285"/>
      <c r="V348" s="85"/>
      <c r="W348" s="82"/>
      <c r="X348" s="286"/>
      <c r="Y348" s="287"/>
      <c r="Z348" s="352"/>
      <c r="AA348" s="363"/>
      <c r="AB348" s="249"/>
      <c r="AC348" s="106"/>
      <c r="AM348" s="91"/>
      <c r="AN348" s="91"/>
      <c r="AO348" s="91"/>
      <c r="AP348" s="91"/>
      <c r="AQ348" s="87"/>
      <c r="AR348" s="87"/>
      <c r="AS348" s="92"/>
      <c r="AT348" s="92"/>
      <c r="AU348" s="87"/>
      <c r="BE348" s="30"/>
      <c r="BF348" s="30"/>
      <c r="BH348" s="88"/>
      <c r="BI348" s="88"/>
      <c r="BJ348" s="88"/>
      <c r="BK348" s="88"/>
      <c r="CD348" s="90"/>
      <c r="CE348" s="90"/>
      <c r="CF348" s="90"/>
      <c r="CG348" s="90"/>
      <c r="CI348" s="89"/>
    </row>
    <row r="349" spans="2:87">
      <c r="B349" s="278"/>
      <c r="C349" s="296"/>
      <c r="D349" s="86"/>
      <c r="E349" s="292"/>
      <c r="F349" s="293"/>
      <c r="G349" s="294"/>
      <c r="H349" s="294"/>
      <c r="I349" s="295"/>
      <c r="K349" s="292"/>
      <c r="L349" s="293"/>
      <c r="M349" s="281"/>
      <c r="N349" s="282"/>
      <c r="O349" s="282"/>
      <c r="P349" s="283"/>
      <c r="R349" s="245"/>
      <c r="S349" s="85"/>
      <c r="T349" s="85"/>
      <c r="U349" s="285"/>
      <c r="V349" s="85"/>
      <c r="W349" s="82"/>
      <c r="X349" s="286"/>
      <c r="Y349" s="287"/>
      <c r="Z349" s="352"/>
      <c r="AA349" s="363"/>
      <c r="AB349" s="249"/>
      <c r="AC349" s="106"/>
      <c r="AM349" s="91"/>
      <c r="AN349" s="91"/>
      <c r="AO349" s="91"/>
      <c r="AP349" s="91"/>
      <c r="AQ349" s="87"/>
      <c r="AR349" s="87"/>
      <c r="AS349" s="92"/>
      <c r="AT349" s="92"/>
      <c r="AU349" s="87"/>
      <c r="BE349" s="30"/>
      <c r="BF349" s="30"/>
      <c r="BH349" s="88"/>
      <c r="BI349" s="88"/>
      <c r="BJ349" s="88"/>
      <c r="BK349" s="88"/>
      <c r="CD349" s="90"/>
      <c r="CE349" s="90"/>
      <c r="CF349" s="90"/>
      <c r="CG349" s="90"/>
      <c r="CI349" s="89"/>
    </row>
    <row r="350" spans="2:87">
      <c r="B350" s="278"/>
      <c r="C350" s="296"/>
      <c r="D350" s="86"/>
      <c r="E350" s="292"/>
      <c r="F350" s="293"/>
      <c r="G350" s="294"/>
      <c r="H350" s="294"/>
      <c r="I350" s="295"/>
      <c r="K350" s="292"/>
      <c r="L350" s="293"/>
      <c r="M350" s="281"/>
      <c r="N350" s="282"/>
      <c r="O350" s="282"/>
      <c r="P350" s="283"/>
      <c r="R350" s="245"/>
      <c r="S350" s="85"/>
      <c r="T350" s="85"/>
      <c r="U350" s="285"/>
      <c r="V350" s="85"/>
      <c r="W350" s="82"/>
      <c r="X350" s="286"/>
      <c r="Y350" s="287"/>
      <c r="Z350" s="352"/>
      <c r="AA350" s="363"/>
      <c r="AB350" s="249"/>
      <c r="AC350" s="106"/>
      <c r="AM350" s="91"/>
      <c r="AN350" s="91"/>
      <c r="AO350" s="91"/>
      <c r="AP350" s="91"/>
      <c r="AQ350" s="87"/>
      <c r="AR350" s="87"/>
      <c r="AS350" s="92"/>
      <c r="AT350" s="92"/>
      <c r="AU350" s="87"/>
      <c r="BE350" s="30"/>
      <c r="BF350" s="30"/>
      <c r="BH350" s="88"/>
      <c r="BI350" s="88"/>
      <c r="BJ350" s="88"/>
      <c r="BK350" s="88"/>
      <c r="CD350" s="90"/>
      <c r="CE350" s="90"/>
      <c r="CF350" s="90"/>
      <c r="CG350" s="90"/>
      <c r="CI350" s="89"/>
    </row>
    <row r="351" spans="2:87">
      <c r="B351" s="278"/>
      <c r="C351" s="296"/>
      <c r="D351" s="86"/>
      <c r="E351" s="292"/>
      <c r="F351" s="293"/>
      <c r="G351" s="294"/>
      <c r="H351" s="294"/>
      <c r="I351" s="295"/>
      <c r="K351" s="292"/>
      <c r="L351" s="293"/>
      <c r="M351" s="281"/>
      <c r="N351" s="282"/>
      <c r="O351" s="282"/>
      <c r="P351" s="283"/>
      <c r="R351" s="245"/>
      <c r="S351" s="85"/>
      <c r="T351" s="85"/>
      <c r="U351" s="285"/>
      <c r="V351" s="85"/>
      <c r="W351" s="82"/>
      <c r="X351" s="286"/>
      <c r="Y351" s="287"/>
      <c r="Z351" s="352"/>
      <c r="AA351" s="363"/>
      <c r="AB351" s="249"/>
      <c r="AC351" s="106"/>
      <c r="AM351" s="91"/>
      <c r="AN351" s="91"/>
      <c r="AO351" s="91"/>
      <c r="AP351" s="91"/>
      <c r="AQ351" s="87"/>
      <c r="AR351" s="87"/>
      <c r="AS351" s="92"/>
      <c r="AT351" s="92"/>
      <c r="AU351" s="87"/>
      <c r="BE351" s="30"/>
      <c r="BF351" s="30"/>
      <c r="BH351" s="88"/>
      <c r="BI351" s="88"/>
      <c r="BJ351" s="88"/>
      <c r="BK351" s="88"/>
      <c r="CD351" s="90"/>
      <c r="CE351" s="90"/>
      <c r="CF351" s="90"/>
      <c r="CG351" s="90"/>
      <c r="CI351" s="89"/>
    </row>
    <row r="352" spans="2:87">
      <c r="B352" s="278"/>
      <c r="C352" s="296"/>
      <c r="D352" s="86"/>
      <c r="E352" s="292"/>
      <c r="F352" s="293"/>
      <c r="G352" s="294"/>
      <c r="H352" s="294"/>
      <c r="I352" s="295"/>
      <c r="K352" s="292"/>
      <c r="L352" s="293"/>
      <c r="M352" s="281"/>
      <c r="N352" s="282"/>
      <c r="O352" s="282"/>
      <c r="P352" s="283"/>
      <c r="R352" s="245"/>
      <c r="S352" s="85"/>
      <c r="T352" s="85"/>
      <c r="U352" s="285"/>
      <c r="V352" s="85"/>
      <c r="W352" s="82"/>
      <c r="X352" s="286"/>
      <c r="Y352" s="287"/>
      <c r="Z352" s="352"/>
      <c r="AA352" s="363"/>
      <c r="AB352" s="249"/>
      <c r="AC352" s="106"/>
      <c r="AM352" s="91"/>
      <c r="AN352" s="91"/>
      <c r="AO352" s="91"/>
      <c r="AP352" s="91"/>
      <c r="AQ352" s="87"/>
      <c r="AR352" s="87"/>
      <c r="AS352" s="92"/>
      <c r="AT352" s="92"/>
      <c r="AU352" s="87"/>
      <c r="BE352" s="30"/>
      <c r="BF352" s="30"/>
      <c r="BH352" s="88"/>
      <c r="BI352" s="88"/>
      <c r="BJ352" s="88"/>
      <c r="BK352" s="88"/>
      <c r="CD352" s="90"/>
      <c r="CE352" s="90"/>
      <c r="CF352" s="90"/>
      <c r="CG352" s="90"/>
      <c r="CI352" s="89"/>
    </row>
    <row r="353" spans="2:87">
      <c r="B353" s="278"/>
      <c r="C353" s="296"/>
      <c r="D353" s="86"/>
      <c r="E353" s="292"/>
      <c r="F353" s="293"/>
      <c r="G353" s="294"/>
      <c r="H353" s="294"/>
      <c r="I353" s="295"/>
      <c r="K353" s="292"/>
      <c r="L353" s="293"/>
      <c r="M353" s="281"/>
      <c r="N353" s="282"/>
      <c r="O353" s="282"/>
      <c r="P353" s="283"/>
      <c r="R353" s="245"/>
      <c r="S353" s="85"/>
      <c r="T353" s="85"/>
      <c r="U353" s="285"/>
      <c r="V353" s="85"/>
      <c r="W353" s="82"/>
      <c r="X353" s="286"/>
      <c r="Y353" s="287"/>
      <c r="Z353" s="352"/>
      <c r="AA353" s="363"/>
      <c r="AB353" s="249"/>
      <c r="AC353" s="106"/>
      <c r="AM353" s="91"/>
      <c r="AN353" s="91"/>
      <c r="AO353" s="91"/>
      <c r="AP353" s="91"/>
      <c r="AQ353" s="87"/>
      <c r="AR353" s="87"/>
      <c r="AS353" s="92"/>
      <c r="AT353" s="92"/>
      <c r="AU353" s="87"/>
      <c r="BE353" s="30"/>
      <c r="BF353" s="30"/>
      <c r="BH353" s="88"/>
      <c r="BI353" s="88"/>
      <c r="BJ353" s="88"/>
      <c r="BK353" s="88"/>
      <c r="CD353" s="90"/>
      <c r="CE353" s="90"/>
      <c r="CF353" s="90"/>
      <c r="CG353" s="90"/>
      <c r="CI353" s="89"/>
    </row>
    <row r="354" spans="2:87">
      <c r="B354" s="278"/>
      <c r="C354" s="296"/>
      <c r="D354" s="86"/>
      <c r="E354" s="292"/>
      <c r="F354" s="293"/>
      <c r="G354" s="294"/>
      <c r="H354" s="294"/>
      <c r="I354" s="295"/>
      <c r="K354" s="292"/>
      <c r="L354" s="293"/>
      <c r="M354" s="281"/>
      <c r="N354" s="282"/>
      <c r="O354" s="282"/>
      <c r="P354" s="283"/>
      <c r="R354" s="245"/>
      <c r="S354" s="85"/>
      <c r="T354" s="85"/>
      <c r="U354" s="285"/>
      <c r="V354" s="85"/>
      <c r="W354" s="82"/>
      <c r="X354" s="286"/>
      <c r="Y354" s="287"/>
      <c r="Z354" s="352"/>
      <c r="AA354" s="363"/>
      <c r="AB354" s="249"/>
      <c r="AC354" s="106"/>
      <c r="AM354" s="91"/>
      <c r="AN354" s="91"/>
      <c r="AO354" s="91"/>
      <c r="AP354" s="91"/>
      <c r="AQ354" s="87"/>
      <c r="AR354" s="87"/>
      <c r="AS354" s="92"/>
      <c r="AT354" s="92"/>
      <c r="AU354" s="87"/>
      <c r="BE354" s="30"/>
      <c r="BF354" s="30"/>
      <c r="BH354" s="88"/>
      <c r="BI354" s="88"/>
      <c r="BJ354" s="88"/>
      <c r="BK354" s="88"/>
      <c r="CD354" s="90"/>
      <c r="CE354" s="90"/>
      <c r="CF354" s="90"/>
      <c r="CG354" s="90"/>
      <c r="CI354" s="89"/>
    </row>
    <row r="355" spans="2:87">
      <c r="B355" s="278"/>
      <c r="C355" s="296"/>
      <c r="D355" s="86"/>
      <c r="E355" s="292"/>
      <c r="F355" s="293"/>
      <c r="G355" s="294"/>
      <c r="H355" s="294"/>
      <c r="I355" s="295"/>
      <c r="K355" s="292"/>
      <c r="L355" s="293"/>
      <c r="M355" s="281"/>
      <c r="N355" s="282"/>
      <c r="O355" s="282"/>
      <c r="P355" s="283"/>
      <c r="R355" s="245"/>
      <c r="S355" s="85"/>
      <c r="T355" s="85"/>
      <c r="U355" s="285"/>
      <c r="V355" s="85"/>
      <c r="W355" s="82"/>
      <c r="X355" s="286"/>
      <c r="Y355" s="287"/>
      <c r="Z355" s="352"/>
      <c r="AA355" s="363"/>
      <c r="AB355" s="249"/>
      <c r="AC355" s="106"/>
      <c r="AM355" s="91"/>
      <c r="AN355" s="91"/>
      <c r="AO355" s="91"/>
      <c r="AP355" s="91"/>
      <c r="AQ355" s="87"/>
      <c r="AR355" s="87"/>
      <c r="AS355" s="92"/>
      <c r="AT355" s="92"/>
      <c r="AU355" s="87"/>
      <c r="BE355" s="30"/>
      <c r="BF355" s="30"/>
      <c r="BH355" s="88"/>
      <c r="BI355" s="88"/>
      <c r="BJ355" s="88"/>
      <c r="BK355" s="88"/>
      <c r="CD355" s="90"/>
      <c r="CE355" s="90"/>
      <c r="CF355" s="90"/>
      <c r="CG355" s="90"/>
      <c r="CI355" s="89"/>
    </row>
    <row r="356" spans="2:87">
      <c r="B356" s="278"/>
      <c r="C356" s="296"/>
      <c r="D356" s="86"/>
      <c r="E356" s="292"/>
      <c r="F356" s="293"/>
      <c r="G356" s="294"/>
      <c r="H356" s="294"/>
      <c r="I356" s="295"/>
      <c r="K356" s="292"/>
      <c r="L356" s="293"/>
      <c r="M356" s="281"/>
      <c r="N356" s="282"/>
      <c r="O356" s="282"/>
      <c r="P356" s="283"/>
      <c r="R356" s="245"/>
      <c r="S356" s="85"/>
      <c r="T356" s="85"/>
      <c r="U356" s="285"/>
      <c r="V356" s="85"/>
      <c r="W356" s="82"/>
      <c r="X356" s="286"/>
      <c r="Y356" s="287"/>
      <c r="Z356" s="352"/>
      <c r="AA356" s="363"/>
      <c r="AB356" s="249"/>
      <c r="AC356" s="106"/>
      <c r="AM356" s="91"/>
      <c r="AN356" s="91"/>
      <c r="AO356" s="91"/>
      <c r="AP356" s="91"/>
      <c r="AQ356" s="87"/>
      <c r="AR356" s="87"/>
      <c r="AS356" s="92"/>
      <c r="AT356" s="92"/>
      <c r="AU356" s="87"/>
      <c r="BE356" s="30"/>
      <c r="BF356" s="30"/>
      <c r="BH356" s="88"/>
      <c r="BI356" s="88"/>
      <c r="BJ356" s="88"/>
      <c r="BK356" s="88"/>
      <c r="CD356" s="90"/>
      <c r="CE356" s="90"/>
      <c r="CF356" s="90"/>
      <c r="CG356" s="90"/>
      <c r="CI356" s="89"/>
    </row>
    <row r="357" spans="2:87">
      <c r="B357" s="278"/>
      <c r="C357" s="296"/>
      <c r="D357" s="86"/>
      <c r="E357" s="292"/>
      <c r="F357" s="293"/>
      <c r="G357" s="294"/>
      <c r="H357" s="294"/>
      <c r="I357" s="295"/>
      <c r="K357" s="292"/>
      <c r="L357" s="293"/>
      <c r="M357" s="281"/>
      <c r="N357" s="282"/>
      <c r="O357" s="282"/>
      <c r="P357" s="283"/>
      <c r="R357" s="245"/>
      <c r="S357" s="85"/>
      <c r="T357" s="85"/>
      <c r="U357" s="285"/>
      <c r="V357" s="85"/>
      <c r="W357" s="82"/>
      <c r="X357" s="286"/>
      <c r="Y357" s="287"/>
      <c r="Z357" s="352"/>
      <c r="AA357" s="363"/>
      <c r="AB357" s="249"/>
      <c r="AC357" s="106"/>
      <c r="AM357" s="91"/>
      <c r="AN357" s="91"/>
      <c r="AO357" s="91"/>
      <c r="AP357" s="91"/>
      <c r="AQ357" s="87"/>
      <c r="AR357" s="87"/>
      <c r="AS357" s="92"/>
      <c r="AT357" s="92"/>
      <c r="AU357" s="87"/>
      <c r="BE357" s="30"/>
      <c r="BF357" s="30"/>
      <c r="BH357" s="88"/>
      <c r="BI357" s="88"/>
      <c r="BJ357" s="88"/>
      <c r="BK357" s="88"/>
      <c r="CD357" s="90"/>
      <c r="CE357" s="90"/>
      <c r="CF357" s="90"/>
      <c r="CG357" s="90"/>
      <c r="CI357" s="89"/>
    </row>
    <row r="358" spans="2:87">
      <c r="B358" s="278"/>
      <c r="C358" s="296"/>
      <c r="D358" s="86"/>
      <c r="E358" s="292"/>
      <c r="F358" s="293"/>
      <c r="G358" s="294"/>
      <c r="H358" s="294"/>
      <c r="I358" s="295"/>
      <c r="K358" s="292"/>
      <c r="L358" s="293"/>
      <c r="M358" s="281"/>
      <c r="N358" s="282"/>
      <c r="O358" s="282"/>
      <c r="P358" s="283"/>
      <c r="R358" s="245"/>
      <c r="S358" s="85"/>
      <c r="T358" s="85"/>
      <c r="U358" s="285"/>
      <c r="V358" s="85"/>
      <c r="W358" s="82"/>
      <c r="X358" s="286"/>
      <c r="Y358" s="287"/>
      <c r="Z358" s="352"/>
      <c r="AA358" s="363"/>
      <c r="AB358" s="249"/>
      <c r="AC358" s="106"/>
      <c r="AM358" s="91"/>
      <c r="AN358" s="91"/>
      <c r="AO358" s="91"/>
      <c r="AP358" s="91"/>
      <c r="AQ358" s="87"/>
      <c r="AR358" s="87"/>
      <c r="AS358" s="92"/>
      <c r="AT358" s="92"/>
      <c r="AU358" s="87"/>
      <c r="BE358" s="30"/>
      <c r="BF358" s="30"/>
      <c r="BH358" s="88"/>
      <c r="BI358" s="88"/>
      <c r="BJ358" s="88"/>
      <c r="BK358" s="88"/>
      <c r="CD358" s="90"/>
      <c r="CE358" s="90"/>
      <c r="CF358" s="90"/>
      <c r="CG358" s="90"/>
      <c r="CI358" s="89"/>
    </row>
    <row r="359" spans="2:87">
      <c r="B359" s="278"/>
      <c r="C359" s="296"/>
      <c r="D359" s="86"/>
      <c r="E359" s="292"/>
      <c r="F359" s="293"/>
      <c r="G359" s="294"/>
      <c r="H359" s="294"/>
      <c r="I359" s="295"/>
      <c r="K359" s="292"/>
      <c r="L359" s="293"/>
      <c r="M359" s="281"/>
      <c r="N359" s="282"/>
      <c r="O359" s="282"/>
      <c r="P359" s="283"/>
      <c r="R359" s="245"/>
      <c r="S359" s="85"/>
      <c r="T359" s="85"/>
      <c r="U359" s="285"/>
      <c r="V359" s="85"/>
      <c r="W359" s="82"/>
      <c r="X359" s="286"/>
      <c r="Y359" s="287"/>
      <c r="Z359" s="352"/>
      <c r="AA359" s="363"/>
      <c r="AB359" s="249"/>
      <c r="AC359" s="106"/>
      <c r="AM359" s="91"/>
      <c r="AN359" s="91"/>
      <c r="AO359" s="91"/>
      <c r="AP359" s="91"/>
      <c r="AQ359" s="87"/>
      <c r="AR359" s="87"/>
      <c r="AS359" s="92"/>
      <c r="AT359" s="92"/>
      <c r="AU359" s="87"/>
      <c r="BE359" s="30"/>
      <c r="BF359" s="30"/>
      <c r="BH359" s="88"/>
      <c r="BI359" s="88"/>
      <c r="BJ359" s="88"/>
      <c r="BK359" s="88"/>
      <c r="CD359" s="90"/>
      <c r="CE359" s="90"/>
      <c r="CF359" s="90"/>
      <c r="CG359" s="90"/>
      <c r="CI359" s="89"/>
    </row>
    <row r="360" spans="2:87">
      <c r="B360" s="278"/>
      <c r="C360" s="296"/>
      <c r="D360" s="86"/>
      <c r="E360" s="292"/>
      <c r="F360" s="293"/>
      <c r="G360" s="294"/>
      <c r="H360" s="294"/>
      <c r="I360" s="295"/>
      <c r="K360" s="292"/>
      <c r="L360" s="293"/>
      <c r="M360" s="293"/>
      <c r="N360" s="294"/>
      <c r="O360" s="294"/>
      <c r="P360" s="295"/>
      <c r="R360" s="245"/>
      <c r="S360" s="85"/>
      <c r="T360" s="85"/>
      <c r="U360" s="285"/>
      <c r="V360" s="85"/>
      <c r="W360" s="82"/>
      <c r="X360" s="286"/>
      <c r="Y360" s="287"/>
      <c r="Z360" s="352"/>
      <c r="AA360" s="363"/>
      <c r="AB360" s="249"/>
      <c r="AC360" s="106"/>
      <c r="AM360" s="91"/>
      <c r="AN360" s="91"/>
      <c r="AO360" s="91"/>
      <c r="AP360" s="91"/>
      <c r="AQ360" s="87"/>
      <c r="AR360" s="87"/>
      <c r="AS360" s="92"/>
      <c r="AT360" s="92"/>
      <c r="AU360" s="87"/>
      <c r="BE360" s="30"/>
      <c r="BF360" s="30"/>
      <c r="BH360" s="88"/>
      <c r="BI360" s="88"/>
      <c r="BJ360" s="88"/>
      <c r="BK360" s="88"/>
      <c r="CD360" s="90"/>
      <c r="CE360" s="90"/>
      <c r="CF360" s="90"/>
      <c r="CG360" s="90"/>
      <c r="CI360" s="89"/>
    </row>
    <row r="361" spans="2:87">
      <c r="B361" s="278"/>
      <c r="C361" s="296"/>
      <c r="D361" s="86"/>
      <c r="E361" s="292"/>
      <c r="F361" s="293"/>
      <c r="G361" s="294"/>
      <c r="H361" s="294"/>
      <c r="I361" s="295"/>
      <c r="K361" s="292"/>
      <c r="L361" s="293"/>
      <c r="M361" s="293"/>
      <c r="N361" s="294"/>
      <c r="O361" s="294"/>
      <c r="P361" s="295"/>
      <c r="R361" s="245"/>
      <c r="S361" s="85"/>
      <c r="T361" s="85"/>
      <c r="U361" s="285"/>
      <c r="V361" s="85"/>
      <c r="W361" s="82"/>
      <c r="X361" s="286"/>
      <c r="Y361" s="287"/>
      <c r="Z361" s="352"/>
      <c r="AA361" s="363"/>
      <c r="AB361" s="249"/>
      <c r="AC361" s="106"/>
      <c r="AM361" s="91"/>
      <c r="AN361" s="91"/>
      <c r="AO361" s="91"/>
      <c r="AP361" s="91"/>
      <c r="AQ361" s="87"/>
      <c r="AR361" s="87"/>
      <c r="AS361" s="92"/>
      <c r="AT361" s="92"/>
      <c r="AU361" s="87"/>
      <c r="BE361" s="30"/>
      <c r="BF361" s="30"/>
      <c r="BH361" s="88"/>
      <c r="BI361" s="88"/>
      <c r="BJ361" s="88"/>
      <c r="BK361" s="88"/>
      <c r="CD361" s="90"/>
      <c r="CE361" s="90"/>
      <c r="CF361" s="90"/>
      <c r="CG361" s="90"/>
      <c r="CI361" s="89"/>
    </row>
    <row r="362" spans="2:87">
      <c r="B362" s="278"/>
      <c r="C362" s="296"/>
      <c r="D362" s="86"/>
      <c r="E362" s="292"/>
      <c r="F362" s="293"/>
      <c r="G362" s="294"/>
      <c r="H362" s="294"/>
      <c r="I362" s="295"/>
      <c r="K362" s="292"/>
      <c r="L362" s="293"/>
      <c r="M362" s="293"/>
      <c r="N362" s="294"/>
      <c r="O362" s="294"/>
      <c r="P362" s="295"/>
      <c r="R362" s="245"/>
      <c r="S362" s="85"/>
      <c r="T362" s="85"/>
      <c r="U362" s="285"/>
      <c r="V362" s="85"/>
      <c r="W362" s="82"/>
      <c r="X362" s="286"/>
      <c r="Y362" s="287"/>
      <c r="Z362" s="352"/>
      <c r="AA362" s="363"/>
      <c r="AB362" s="249"/>
      <c r="AC362" s="106"/>
      <c r="AM362" s="91"/>
      <c r="AN362" s="91"/>
      <c r="AO362" s="91"/>
      <c r="AP362" s="91"/>
      <c r="AQ362" s="87"/>
      <c r="AR362" s="87"/>
      <c r="AS362" s="92"/>
      <c r="AT362" s="92"/>
      <c r="AU362" s="87"/>
      <c r="BE362" s="30"/>
      <c r="BF362" s="30"/>
      <c r="BH362" s="88"/>
      <c r="BI362" s="88"/>
      <c r="BJ362" s="88"/>
      <c r="BK362" s="88"/>
      <c r="CD362" s="90"/>
      <c r="CE362" s="90"/>
      <c r="CF362" s="90"/>
      <c r="CG362" s="90"/>
      <c r="CI362" s="89"/>
    </row>
    <row r="363" spans="2:87">
      <c r="B363" s="278"/>
      <c r="C363" s="296"/>
      <c r="D363" s="86"/>
      <c r="E363" s="292"/>
      <c r="F363" s="293"/>
      <c r="G363" s="294"/>
      <c r="H363" s="294"/>
      <c r="I363" s="295"/>
      <c r="K363" s="292"/>
      <c r="L363" s="293"/>
      <c r="M363" s="293"/>
      <c r="N363" s="294"/>
      <c r="O363" s="294"/>
      <c r="P363" s="295"/>
      <c r="R363" s="245"/>
      <c r="S363" s="85"/>
      <c r="T363" s="85"/>
      <c r="U363" s="285"/>
      <c r="V363" s="85"/>
      <c r="W363" s="82"/>
      <c r="X363" s="286"/>
      <c r="Y363" s="287"/>
      <c r="Z363" s="352"/>
      <c r="AA363" s="363"/>
      <c r="AB363" s="249"/>
      <c r="AC363" s="106"/>
      <c r="AM363" s="91"/>
      <c r="AN363" s="91"/>
      <c r="AO363" s="91"/>
      <c r="AP363" s="91"/>
      <c r="AQ363" s="87"/>
      <c r="AR363" s="87"/>
      <c r="AS363" s="92"/>
      <c r="AT363" s="92"/>
      <c r="AU363" s="87"/>
      <c r="BE363" s="30"/>
      <c r="BF363" s="30"/>
      <c r="BH363" s="88"/>
      <c r="BI363" s="88"/>
      <c r="BJ363" s="88"/>
      <c r="BK363" s="88"/>
      <c r="CD363" s="90"/>
      <c r="CE363" s="90"/>
      <c r="CF363" s="90"/>
      <c r="CG363" s="90"/>
      <c r="CI363" s="89"/>
    </row>
    <row r="364" spans="2:87">
      <c r="B364" s="278"/>
      <c r="C364" s="296"/>
      <c r="D364" s="86"/>
      <c r="E364" s="292"/>
      <c r="F364" s="293"/>
      <c r="G364" s="294"/>
      <c r="H364" s="294"/>
      <c r="I364" s="295"/>
      <c r="K364" s="292"/>
      <c r="L364" s="293"/>
      <c r="M364" s="293"/>
      <c r="N364" s="294"/>
      <c r="O364" s="294"/>
      <c r="P364" s="295"/>
      <c r="R364" s="245"/>
      <c r="S364" s="85"/>
      <c r="T364" s="85"/>
      <c r="U364" s="285"/>
      <c r="V364" s="85"/>
      <c r="W364" s="82"/>
      <c r="X364" s="286"/>
      <c r="Y364" s="287"/>
      <c r="Z364" s="352"/>
      <c r="AA364" s="363"/>
      <c r="AB364" s="249"/>
      <c r="AC364" s="106"/>
      <c r="AM364" s="91"/>
      <c r="AN364" s="91"/>
      <c r="AO364" s="91"/>
      <c r="AP364" s="91"/>
      <c r="AQ364" s="87"/>
      <c r="AR364" s="87"/>
      <c r="AS364" s="92"/>
      <c r="AT364" s="92"/>
      <c r="AU364" s="87"/>
      <c r="BE364" s="30"/>
      <c r="BF364" s="30"/>
      <c r="BH364" s="88"/>
      <c r="BI364" s="88"/>
      <c r="BJ364" s="88"/>
      <c r="BK364" s="88"/>
      <c r="CD364" s="90"/>
      <c r="CE364" s="90"/>
      <c r="CF364" s="90"/>
      <c r="CG364" s="90"/>
      <c r="CI364" s="89"/>
    </row>
    <row r="365" spans="2:87">
      <c r="B365" s="278"/>
      <c r="C365" s="296"/>
      <c r="D365" s="86"/>
      <c r="E365" s="292"/>
      <c r="F365" s="293"/>
      <c r="G365" s="294"/>
      <c r="H365" s="294"/>
      <c r="I365" s="295"/>
      <c r="K365" s="292"/>
      <c r="L365" s="293"/>
      <c r="M365" s="293"/>
      <c r="N365" s="294"/>
      <c r="O365" s="294"/>
      <c r="P365" s="295"/>
      <c r="R365" s="245"/>
      <c r="S365" s="85"/>
      <c r="T365" s="85"/>
      <c r="U365" s="285"/>
      <c r="V365" s="85"/>
      <c r="W365" s="82"/>
      <c r="X365" s="286"/>
      <c r="Y365" s="287"/>
      <c r="Z365" s="352"/>
      <c r="AA365" s="363"/>
      <c r="AB365" s="249"/>
      <c r="AC365" s="106"/>
      <c r="AM365" s="91"/>
      <c r="AN365" s="91"/>
      <c r="AO365" s="91"/>
      <c r="AP365" s="91"/>
      <c r="AQ365" s="87"/>
      <c r="AR365" s="87"/>
      <c r="AS365" s="92"/>
      <c r="AT365" s="92"/>
      <c r="AU365" s="87"/>
      <c r="BE365" s="30"/>
      <c r="BF365" s="30"/>
      <c r="BH365" s="88"/>
      <c r="BI365" s="88"/>
      <c r="BJ365" s="88"/>
      <c r="BK365" s="88"/>
      <c r="CD365" s="90"/>
      <c r="CE365" s="90"/>
      <c r="CF365" s="90"/>
      <c r="CG365" s="90"/>
      <c r="CI365" s="89"/>
    </row>
    <row r="366" spans="2:87">
      <c r="B366" s="278"/>
      <c r="C366" s="296"/>
      <c r="D366" s="86"/>
      <c r="E366" s="292"/>
      <c r="F366" s="293"/>
      <c r="G366" s="294"/>
      <c r="H366" s="294"/>
      <c r="I366" s="295"/>
      <c r="K366" s="292"/>
      <c r="L366" s="293"/>
      <c r="M366" s="293"/>
      <c r="N366" s="294"/>
      <c r="O366" s="294"/>
      <c r="P366" s="295"/>
      <c r="R366" s="245"/>
      <c r="S366" s="85"/>
      <c r="T366" s="85"/>
      <c r="U366" s="285"/>
      <c r="V366" s="85"/>
      <c r="W366" s="82"/>
      <c r="X366" s="286"/>
      <c r="Y366" s="287"/>
      <c r="Z366" s="352"/>
      <c r="AA366" s="363"/>
      <c r="AB366" s="249"/>
      <c r="AC366" s="106"/>
      <c r="AM366" s="91"/>
      <c r="AN366" s="91"/>
      <c r="AO366" s="91"/>
      <c r="AP366" s="91"/>
      <c r="AQ366" s="87"/>
      <c r="AR366" s="87"/>
      <c r="AS366" s="92"/>
      <c r="AT366" s="92"/>
      <c r="AU366" s="87"/>
      <c r="BE366" s="30"/>
      <c r="BF366" s="30"/>
      <c r="BH366" s="88"/>
      <c r="BI366" s="88"/>
      <c r="BJ366" s="88"/>
      <c r="BK366" s="88"/>
      <c r="CD366" s="90"/>
      <c r="CE366" s="90"/>
      <c r="CF366" s="90"/>
      <c r="CG366" s="90"/>
      <c r="CI366" s="89"/>
    </row>
    <row r="367" spans="2:87">
      <c r="B367" s="278"/>
      <c r="C367" s="296"/>
      <c r="D367" s="86"/>
      <c r="E367" s="292"/>
      <c r="F367" s="293"/>
      <c r="G367" s="294"/>
      <c r="H367" s="294"/>
      <c r="I367" s="295"/>
      <c r="K367" s="292"/>
      <c r="L367" s="293"/>
      <c r="M367" s="293"/>
      <c r="N367" s="294"/>
      <c r="O367" s="294"/>
      <c r="P367" s="295"/>
      <c r="R367" s="245"/>
      <c r="S367" s="85"/>
      <c r="T367" s="85"/>
      <c r="U367" s="285"/>
      <c r="V367" s="85"/>
      <c r="W367" s="82"/>
      <c r="X367" s="286"/>
      <c r="Y367" s="287"/>
      <c r="Z367" s="352"/>
      <c r="AA367" s="363"/>
      <c r="AB367" s="249"/>
      <c r="AC367" s="106"/>
      <c r="AM367" s="91"/>
      <c r="AN367" s="91"/>
      <c r="AO367" s="91"/>
      <c r="AP367" s="91"/>
      <c r="AQ367" s="87"/>
      <c r="AR367" s="87"/>
      <c r="AS367" s="92"/>
      <c r="AT367" s="92"/>
      <c r="AU367" s="87"/>
      <c r="BE367" s="30"/>
      <c r="BF367" s="30"/>
      <c r="BH367" s="88"/>
      <c r="BI367" s="88"/>
      <c r="BJ367" s="88"/>
      <c r="BK367" s="88"/>
      <c r="CD367" s="90"/>
      <c r="CE367" s="90"/>
      <c r="CF367" s="90"/>
      <c r="CG367" s="90"/>
      <c r="CI367" s="89"/>
    </row>
    <row r="368" spans="2:87">
      <c r="B368" s="278"/>
      <c r="C368" s="296"/>
      <c r="D368" s="86"/>
      <c r="E368" s="292"/>
      <c r="F368" s="293"/>
      <c r="G368" s="294"/>
      <c r="H368" s="294"/>
      <c r="I368" s="295"/>
      <c r="K368" s="292"/>
      <c r="L368" s="293"/>
      <c r="M368" s="293"/>
      <c r="N368" s="294"/>
      <c r="O368" s="294"/>
      <c r="P368" s="295"/>
      <c r="R368" s="245"/>
      <c r="S368" s="85"/>
      <c r="T368" s="85"/>
      <c r="U368" s="285"/>
      <c r="V368" s="85"/>
      <c r="W368" s="82"/>
      <c r="X368" s="286"/>
      <c r="Y368" s="287"/>
      <c r="Z368" s="352"/>
      <c r="AA368" s="363"/>
      <c r="AB368" s="249"/>
      <c r="AC368" s="106"/>
      <c r="AM368" s="91"/>
      <c r="AN368" s="91"/>
      <c r="AO368" s="91"/>
      <c r="AP368" s="91"/>
      <c r="AQ368" s="87"/>
      <c r="AR368" s="87"/>
      <c r="AS368" s="92"/>
      <c r="AT368" s="92"/>
      <c r="AU368" s="87"/>
      <c r="BE368" s="30"/>
      <c r="BF368" s="30"/>
      <c r="BH368" s="88"/>
      <c r="BI368" s="88"/>
      <c r="BJ368" s="88"/>
      <c r="BK368" s="88"/>
      <c r="CD368" s="90"/>
      <c r="CE368" s="90"/>
      <c r="CF368" s="90"/>
      <c r="CG368" s="90"/>
      <c r="CI368" s="89"/>
    </row>
    <row r="369" spans="2:87">
      <c r="B369" s="278"/>
      <c r="C369" s="296"/>
      <c r="D369" s="86"/>
      <c r="E369" s="292"/>
      <c r="F369" s="293"/>
      <c r="G369" s="294"/>
      <c r="H369" s="294"/>
      <c r="I369" s="295"/>
      <c r="K369" s="292"/>
      <c r="L369" s="293"/>
      <c r="M369" s="293"/>
      <c r="N369" s="294"/>
      <c r="O369" s="294"/>
      <c r="P369" s="295"/>
      <c r="R369" s="245"/>
      <c r="S369" s="85"/>
      <c r="T369" s="85"/>
      <c r="U369" s="285"/>
      <c r="V369" s="85"/>
      <c r="W369" s="82"/>
      <c r="X369" s="286"/>
      <c r="Y369" s="287"/>
      <c r="Z369" s="352"/>
      <c r="AA369" s="363"/>
      <c r="AB369" s="249"/>
      <c r="AC369" s="106"/>
      <c r="AM369" s="91"/>
      <c r="AN369" s="91"/>
      <c r="AO369" s="91"/>
      <c r="AP369" s="91"/>
      <c r="AQ369" s="87"/>
      <c r="AR369" s="87"/>
      <c r="AS369" s="92"/>
      <c r="AT369" s="92"/>
      <c r="AU369" s="87"/>
      <c r="BE369" s="30"/>
      <c r="BF369" s="30"/>
      <c r="BH369" s="88"/>
      <c r="BI369" s="88"/>
      <c r="BJ369" s="88"/>
      <c r="BK369" s="88"/>
      <c r="CD369" s="90"/>
      <c r="CE369" s="90"/>
      <c r="CF369" s="90"/>
      <c r="CG369" s="90"/>
      <c r="CI369" s="89"/>
    </row>
    <row r="370" spans="2:87">
      <c r="B370" s="278"/>
      <c r="C370" s="296"/>
      <c r="D370" s="86"/>
      <c r="E370" s="292"/>
      <c r="F370" s="293"/>
      <c r="G370" s="294"/>
      <c r="H370" s="294"/>
      <c r="I370" s="295"/>
      <c r="K370" s="292"/>
      <c r="L370" s="293"/>
      <c r="M370" s="293"/>
      <c r="N370" s="294"/>
      <c r="O370" s="294"/>
      <c r="P370" s="295"/>
      <c r="R370" s="245"/>
      <c r="S370" s="85"/>
      <c r="T370" s="85"/>
      <c r="U370" s="285"/>
      <c r="V370" s="85"/>
      <c r="W370" s="82"/>
      <c r="X370" s="286"/>
      <c r="Y370" s="287"/>
      <c r="Z370" s="352"/>
      <c r="AA370" s="363"/>
      <c r="AB370" s="249"/>
      <c r="AC370" s="106"/>
      <c r="AM370" s="91"/>
      <c r="AN370" s="91"/>
      <c r="AO370" s="91"/>
      <c r="AP370" s="91"/>
      <c r="AQ370" s="87"/>
      <c r="AR370" s="87"/>
      <c r="AS370" s="92"/>
      <c r="AT370" s="92"/>
      <c r="AU370" s="87"/>
      <c r="BE370" s="30"/>
      <c r="BF370" s="30"/>
      <c r="BH370" s="88"/>
      <c r="BI370" s="88"/>
      <c r="BJ370" s="88"/>
      <c r="BK370" s="88"/>
      <c r="CD370" s="90"/>
      <c r="CE370" s="90"/>
      <c r="CF370" s="90"/>
      <c r="CG370" s="90"/>
      <c r="CI370" s="89"/>
    </row>
    <row r="371" spans="2:87">
      <c r="B371" s="278"/>
      <c r="C371" s="296"/>
      <c r="D371" s="86"/>
      <c r="E371" s="292"/>
      <c r="F371" s="293"/>
      <c r="G371" s="294"/>
      <c r="H371" s="294"/>
      <c r="I371" s="295"/>
      <c r="K371" s="292"/>
      <c r="L371" s="293"/>
      <c r="M371" s="293"/>
      <c r="N371" s="294"/>
      <c r="O371" s="294"/>
      <c r="P371" s="295"/>
      <c r="R371" s="245"/>
      <c r="S371" s="85"/>
      <c r="T371" s="85"/>
      <c r="U371" s="285"/>
      <c r="V371" s="85"/>
      <c r="W371" s="82"/>
      <c r="X371" s="286"/>
      <c r="Y371" s="287"/>
      <c r="Z371" s="352"/>
      <c r="AA371" s="363"/>
      <c r="AB371" s="249"/>
      <c r="AC371" s="106"/>
      <c r="AM371" s="91"/>
      <c r="AN371" s="91"/>
      <c r="AO371" s="91"/>
      <c r="AP371" s="91"/>
      <c r="AQ371" s="87"/>
      <c r="AR371" s="87"/>
      <c r="AS371" s="92"/>
      <c r="AT371" s="92"/>
      <c r="AU371" s="87"/>
      <c r="BE371" s="30"/>
      <c r="BF371" s="30"/>
      <c r="BH371" s="88"/>
      <c r="BI371" s="88"/>
      <c r="BJ371" s="88"/>
      <c r="BK371" s="88"/>
      <c r="CD371" s="90"/>
      <c r="CE371" s="90"/>
      <c r="CF371" s="90"/>
      <c r="CG371" s="90"/>
      <c r="CI371" s="89"/>
    </row>
    <row r="372" spans="2:87">
      <c r="B372" s="278"/>
      <c r="C372" s="296"/>
      <c r="D372" s="86"/>
      <c r="E372" s="292"/>
      <c r="F372" s="293"/>
      <c r="G372" s="294"/>
      <c r="H372" s="294"/>
      <c r="I372" s="295"/>
      <c r="K372" s="292"/>
      <c r="L372" s="293"/>
      <c r="M372" s="293"/>
      <c r="N372" s="294"/>
      <c r="O372" s="294"/>
      <c r="P372" s="295"/>
      <c r="R372" s="245"/>
      <c r="S372" s="85"/>
      <c r="T372" s="85"/>
      <c r="U372" s="285"/>
      <c r="V372" s="85"/>
      <c r="W372" s="82"/>
      <c r="X372" s="286"/>
      <c r="Y372" s="287"/>
      <c r="Z372" s="352"/>
      <c r="AA372" s="363"/>
      <c r="AB372" s="249"/>
      <c r="AC372" s="106"/>
      <c r="AM372" s="91"/>
      <c r="AN372" s="91"/>
      <c r="AO372" s="91"/>
      <c r="AP372" s="91"/>
      <c r="AQ372" s="87"/>
      <c r="AR372" s="87"/>
      <c r="AS372" s="92"/>
      <c r="AT372" s="92"/>
      <c r="AU372" s="87"/>
      <c r="BE372" s="30"/>
      <c r="BF372" s="30"/>
      <c r="BH372" s="88"/>
      <c r="BI372" s="88"/>
      <c r="BJ372" s="88"/>
      <c r="BK372" s="88"/>
      <c r="CD372" s="90"/>
      <c r="CE372" s="90"/>
      <c r="CF372" s="90"/>
      <c r="CG372" s="90"/>
      <c r="CI372" s="89"/>
    </row>
    <row r="373" spans="2:87">
      <c r="B373" s="278"/>
      <c r="C373" s="296"/>
      <c r="D373" s="86"/>
      <c r="E373" s="292"/>
      <c r="F373" s="293"/>
      <c r="G373" s="294"/>
      <c r="H373" s="294"/>
      <c r="I373" s="295"/>
      <c r="K373" s="292"/>
      <c r="L373" s="293"/>
      <c r="M373" s="293"/>
      <c r="N373" s="294"/>
      <c r="O373" s="294"/>
      <c r="P373" s="295"/>
      <c r="R373" s="245"/>
      <c r="S373" s="85"/>
      <c r="T373" s="85"/>
      <c r="U373" s="285"/>
      <c r="V373" s="85"/>
      <c r="W373" s="82"/>
      <c r="X373" s="286"/>
      <c r="Y373" s="287"/>
      <c r="Z373" s="352"/>
      <c r="AA373" s="363"/>
      <c r="AB373" s="249"/>
      <c r="AC373" s="106"/>
      <c r="AM373" s="91"/>
      <c r="AN373" s="91"/>
      <c r="AO373" s="91"/>
      <c r="AP373" s="91"/>
      <c r="AQ373" s="87"/>
      <c r="AR373" s="87"/>
      <c r="AS373" s="92"/>
      <c r="AT373" s="92"/>
      <c r="AU373" s="87"/>
      <c r="BE373" s="30"/>
      <c r="BF373" s="30"/>
      <c r="BH373" s="88"/>
      <c r="BI373" s="88"/>
      <c r="BJ373" s="88"/>
      <c r="BK373" s="88"/>
      <c r="CD373" s="90"/>
      <c r="CE373" s="90"/>
      <c r="CF373" s="90"/>
      <c r="CG373" s="90"/>
      <c r="CI373" s="89"/>
    </row>
    <row r="374" spans="2:87">
      <c r="B374" s="278"/>
      <c r="C374" s="296"/>
      <c r="D374" s="86"/>
      <c r="E374" s="292"/>
      <c r="F374" s="293"/>
      <c r="G374" s="294"/>
      <c r="H374" s="294"/>
      <c r="I374" s="295"/>
      <c r="K374" s="292"/>
      <c r="L374" s="293"/>
      <c r="M374" s="293"/>
      <c r="N374" s="294"/>
      <c r="O374" s="294"/>
      <c r="P374" s="295"/>
      <c r="R374" s="245"/>
      <c r="S374" s="85"/>
      <c r="T374" s="85"/>
      <c r="U374" s="285"/>
      <c r="V374" s="85"/>
      <c r="W374" s="82"/>
      <c r="X374" s="286"/>
      <c r="Y374" s="287"/>
      <c r="Z374" s="352"/>
      <c r="AA374" s="363"/>
      <c r="AB374" s="249"/>
      <c r="AC374" s="106"/>
      <c r="AM374" s="91"/>
      <c r="AN374" s="91"/>
      <c r="AO374" s="91"/>
      <c r="AP374" s="91"/>
      <c r="AQ374" s="87"/>
      <c r="AR374" s="87"/>
      <c r="AS374" s="92"/>
      <c r="AT374" s="92"/>
      <c r="AU374" s="87"/>
      <c r="BE374" s="30"/>
      <c r="BF374" s="30"/>
      <c r="BH374" s="88"/>
      <c r="BI374" s="88"/>
      <c r="BJ374" s="88"/>
      <c r="BK374" s="88"/>
      <c r="CD374" s="90"/>
      <c r="CE374" s="90"/>
      <c r="CF374" s="90"/>
      <c r="CG374" s="90"/>
      <c r="CI374" s="89"/>
    </row>
    <row r="375" spans="2:87">
      <c r="B375" s="278"/>
      <c r="C375" s="296"/>
      <c r="D375" s="86"/>
      <c r="E375" s="292"/>
      <c r="F375" s="293"/>
      <c r="G375" s="294"/>
      <c r="H375" s="294"/>
      <c r="I375" s="295"/>
      <c r="K375" s="292"/>
      <c r="L375" s="293"/>
      <c r="M375" s="293"/>
      <c r="N375" s="294"/>
      <c r="O375" s="294"/>
      <c r="P375" s="295"/>
      <c r="R375" s="245"/>
      <c r="S375" s="85"/>
      <c r="T375" s="85"/>
      <c r="U375" s="285"/>
      <c r="V375" s="85"/>
      <c r="W375" s="82"/>
      <c r="X375" s="286"/>
      <c r="Y375" s="287"/>
      <c r="Z375" s="352"/>
      <c r="AA375" s="363"/>
      <c r="AB375" s="249"/>
      <c r="AC375" s="106"/>
      <c r="AM375" s="91"/>
      <c r="AN375" s="91"/>
      <c r="AO375" s="91"/>
      <c r="AP375" s="91"/>
      <c r="AQ375" s="87"/>
      <c r="AR375" s="87"/>
      <c r="AS375" s="92"/>
      <c r="AT375" s="92"/>
      <c r="AU375" s="87"/>
      <c r="BE375" s="30"/>
      <c r="BF375" s="30"/>
      <c r="BH375" s="88"/>
      <c r="BI375" s="88"/>
      <c r="BJ375" s="88"/>
      <c r="BK375" s="88"/>
      <c r="CD375" s="90"/>
      <c r="CE375" s="90"/>
      <c r="CF375" s="90"/>
      <c r="CG375" s="90"/>
      <c r="CI375" s="89"/>
    </row>
    <row r="376" spans="2:87">
      <c r="B376" s="278"/>
      <c r="C376" s="296"/>
      <c r="D376" s="86"/>
      <c r="E376" s="292"/>
      <c r="F376" s="293"/>
      <c r="G376" s="294"/>
      <c r="H376" s="294"/>
      <c r="I376" s="295"/>
      <c r="K376" s="292"/>
      <c r="L376" s="293"/>
      <c r="M376" s="293"/>
      <c r="N376" s="294"/>
      <c r="O376" s="294"/>
      <c r="P376" s="295"/>
      <c r="R376" s="245"/>
      <c r="S376" s="85"/>
      <c r="T376" s="85"/>
      <c r="U376" s="285"/>
      <c r="V376" s="85"/>
      <c r="W376" s="82"/>
      <c r="X376" s="286"/>
      <c r="Y376" s="287"/>
      <c r="Z376" s="352"/>
      <c r="AA376" s="363"/>
      <c r="AB376" s="249"/>
      <c r="AC376" s="106"/>
      <c r="AM376" s="91"/>
      <c r="AN376" s="91"/>
      <c r="AO376" s="91"/>
      <c r="AP376" s="91"/>
      <c r="AQ376" s="87"/>
      <c r="AR376" s="87"/>
      <c r="AS376" s="92"/>
      <c r="AT376" s="92"/>
      <c r="AU376" s="87"/>
      <c r="BE376" s="30"/>
      <c r="BF376" s="30"/>
      <c r="BH376" s="88"/>
      <c r="BI376" s="88"/>
      <c r="BJ376" s="88"/>
      <c r="BK376" s="88"/>
      <c r="CD376" s="90"/>
      <c r="CE376" s="90"/>
      <c r="CF376" s="90"/>
      <c r="CG376" s="90"/>
      <c r="CI376" s="89"/>
    </row>
    <row r="377" spans="2:87">
      <c r="B377" s="278"/>
      <c r="C377" s="296"/>
      <c r="D377" s="86"/>
      <c r="E377" s="292"/>
      <c r="F377" s="293"/>
      <c r="G377" s="294"/>
      <c r="H377" s="294"/>
      <c r="I377" s="295"/>
      <c r="K377" s="292"/>
      <c r="L377" s="293"/>
      <c r="M377" s="293"/>
      <c r="N377" s="294"/>
      <c r="O377" s="294"/>
      <c r="P377" s="295"/>
      <c r="R377" s="245"/>
      <c r="S377" s="85"/>
      <c r="T377" s="85"/>
      <c r="U377" s="285"/>
      <c r="V377" s="85"/>
      <c r="W377" s="82"/>
      <c r="X377" s="286"/>
      <c r="Y377" s="287"/>
      <c r="Z377" s="352"/>
      <c r="AA377" s="363"/>
      <c r="AB377" s="249"/>
      <c r="AC377" s="106"/>
      <c r="AM377" s="91"/>
      <c r="AN377" s="91"/>
      <c r="AO377" s="91"/>
      <c r="AP377" s="91"/>
      <c r="AQ377" s="87"/>
      <c r="AR377" s="87"/>
      <c r="AS377" s="92"/>
      <c r="AT377" s="92"/>
      <c r="AU377" s="87"/>
      <c r="BE377" s="30"/>
      <c r="BF377" s="30"/>
      <c r="BH377" s="88"/>
      <c r="BI377" s="88"/>
      <c r="BJ377" s="88"/>
      <c r="BK377" s="88"/>
      <c r="CD377" s="90"/>
      <c r="CE377" s="90"/>
      <c r="CF377" s="90"/>
      <c r="CG377" s="90"/>
      <c r="CI377" s="89"/>
    </row>
    <row r="378" spans="2:87">
      <c r="B378" s="278"/>
      <c r="C378" s="296"/>
      <c r="D378" s="86"/>
      <c r="E378" s="292"/>
      <c r="F378" s="293"/>
      <c r="G378" s="294"/>
      <c r="H378" s="294"/>
      <c r="I378" s="295"/>
      <c r="K378" s="292"/>
      <c r="L378" s="293"/>
      <c r="M378" s="293"/>
      <c r="N378" s="294"/>
      <c r="O378" s="294"/>
      <c r="P378" s="295"/>
      <c r="R378" s="245"/>
      <c r="S378" s="85"/>
      <c r="T378" s="85"/>
      <c r="U378" s="285"/>
      <c r="V378" s="85"/>
      <c r="W378" s="82"/>
      <c r="X378" s="286"/>
      <c r="Y378" s="287"/>
      <c r="Z378" s="352"/>
      <c r="AA378" s="363"/>
      <c r="AB378" s="249"/>
      <c r="AC378" s="106"/>
      <c r="AM378" s="91"/>
      <c r="AN378" s="91"/>
      <c r="AO378" s="91"/>
      <c r="AP378" s="91"/>
      <c r="AQ378" s="87"/>
      <c r="AR378" s="87"/>
      <c r="AS378" s="92"/>
      <c r="AT378" s="92"/>
      <c r="AU378" s="87"/>
      <c r="BE378" s="30"/>
      <c r="BF378" s="30"/>
      <c r="BH378" s="88"/>
      <c r="BI378" s="88"/>
      <c r="BJ378" s="88"/>
      <c r="BK378" s="88"/>
      <c r="CD378" s="90"/>
      <c r="CE378" s="90"/>
      <c r="CF378" s="90"/>
      <c r="CG378" s="90"/>
      <c r="CI378" s="89"/>
    </row>
    <row r="379" spans="2:87">
      <c r="B379" s="278"/>
      <c r="C379" s="296"/>
      <c r="D379" s="86"/>
      <c r="E379" s="292"/>
      <c r="F379" s="293"/>
      <c r="G379" s="294"/>
      <c r="H379" s="294"/>
      <c r="I379" s="295"/>
      <c r="K379" s="292"/>
      <c r="L379" s="293"/>
      <c r="M379" s="293"/>
      <c r="N379" s="294"/>
      <c r="O379" s="294"/>
      <c r="P379" s="295"/>
      <c r="R379" s="245"/>
      <c r="S379" s="85"/>
      <c r="T379" s="85"/>
      <c r="U379" s="285"/>
      <c r="V379" s="85"/>
      <c r="W379" s="82"/>
      <c r="X379" s="286"/>
      <c r="Y379" s="287"/>
      <c r="Z379" s="352"/>
      <c r="AA379" s="363"/>
      <c r="AB379" s="249"/>
      <c r="AC379" s="106"/>
      <c r="AM379" s="91"/>
      <c r="AN379" s="91"/>
      <c r="AO379" s="91"/>
      <c r="AP379" s="91"/>
      <c r="AQ379" s="87"/>
      <c r="AR379" s="87"/>
      <c r="AS379" s="92"/>
      <c r="AT379" s="92"/>
      <c r="AU379" s="87"/>
      <c r="BE379" s="30"/>
      <c r="BF379" s="30"/>
      <c r="BH379" s="88"/>
      <c r="BI379" s="88"/>
      <c r="BJ379" s="88"/>
      <c r="BK379" s="88"/>
      <c r="CD379" s="90"/>
      <c r="CE379" s="90"/>
      <c r="CF379" s="90"/>
      <c r="CG379" s="90"/>
      <c r="CI379" s="89"/>
    </row>
    <row r="380" spans="2:87">
      <c r="B380" s="278"/>
      <c r="C380" s="296"/>
      <c r="D380" s="86"/>
      <c r="E380" s="292"/>
      <c r="F380" s="293"/>
      <c r="G380" s="294"/>
      <c r="H380" s="294"/>
      <c r="I380" s="295"/>
      <c r="K380" s="292"/>
      <c r="L380" s="293"/>
      <c r="M380" s="293"/>
      <c r="N380" s="294"/>
      <c r="O380" s="294"/>
      <c r="P380" s="295"/>
      <c r="R380" s="245"/>
      <c r="S380" s="85"/>
      <c r="T380" s="85"/>
      <c r="U380" s="285"/>
      <c r="V380" s="85"/>
      <c r="W380" s="82"/>
      <c r="X380" s="286"/>
      <c r="Y380" s="287"/>
      <c r="Z380" s="352"/>
      <c r="AA380" s="363"/>
      <c r="AB380" s="249"/>
      <c r="AC380" s="106"/>
      <c r="AM380" s="91"/>
      <c r="AN380" s="91"/>
      <c r="AO380" s="91"/>
      <c r="AP380" s="91"/>
      <c r="AQ380" s="87"/>
      <c r="AR380" s="87"/>
      <c r="AS380" s="92"/>
      <c r="AT380" s="92"/>
      <c r="AU380" s="87"/>
      <c r="BE380" s="30"/>
      <c r="BF380" s="30"/>
      <c r="BH380" s="88"/>
      <c r="BI380" s="88"/>
      <c r="BJ380" s="88"/>
      <c r="BK380" s="88"/>
      <c r="CD380" s="90"/>
      <c r="CE380" s="90"/>
      <c r="CF380" s="90"/>
      <c r="CG380" s="90"/>
      <c r="CI380" s="89"/>
    </row>
    <row r="381" spans="2:87">
      <c r="B381" s="278"/>
      <c r="C381" s="296"/>
      <c r="D381" s="86"/>
      <c r="E381" s="292"/>
      <c r="F381" s="293"/>
      <c r="G381" s="294"/>
      <c r="H381" s="294"/>
      <c r="I381" s="295"/>
      <c r="K381" s="292"/>
      <c r="L381" s="293"/>
      <c r="M381" s="293"/>
      <c r="N381" s="294"/>
      <c r="O381" s="294"/>
      <c r="P381" s="295"/>
      <c r="R381" s="245"/>
      <c r="S381" s="85"/>
      <c r="T381" s="85"/>
      <c r="U381" s="285"/>
      <c r="V381" s="85"/>
      <c r="W381" s="82"/>
      <c r="X381" s="286"/>
      <c r="Y381" s="287"/>
      <c r="Z381" s="352"/>
      <c r="AA381" s="363"/>
      <c r="AB381" s="249"/>
      <c r="AC381" s="106"/>
      <c r="AM381" s="91"/>
      <c r="AN381" s="91"/>
      <c r="AO381" s="91"/>
      <c r="AP381" s="91"/>
      <c r="AQ381" s="87"/>
      <c r="AR381" s="87"/>
      <c r="AS381" s="92"/>
      <c r="AT381" s="92"/>
      <c r="AU381" s="87"/>
      <c r="BE381" s="30"/>
      <c r="BF381" s="30"/>
      <c r="BH381" s="88"/>
      <c r="BI381" s="88"/>
      <c r="BJ381" s="88"/>
      <c r="BK381" s="88"/>
      <c r="CD381" s="90"/>
      <c r="CE381" s="90"/>
      <c r="CF381" s="90"/>
      <c r="CG381" s="90"/>
      <c r="CI381" s="89"/>
    </row>
    <row r="382" spans="2:87">
      <c r="B382" s="278"/>
      <c r="C382" s="296"/>
      <c r="D382" s="86"/>
      <c r="E382" s="292"/>
      <c r="F382" s="293"/>
      <c r="G382" s="294"/>
      <c r="H382" s="294"/>
      <c r="I382" s="295"/>
      <c r="K382" s="292"/>
      <c r="L382" s="293"/>
      <c r="M382" s="293"/>
      <c r="N382" s="294"/>
      <c r="O382" s="294"/>
      <c r="P382" s="295"/>
      <c r="R382" s="245"/>
      <c r="S382" s="85"/>
      <c r="T382" s="85"/>
      <c r="U382" s="285"/>
      <c r="V382" s="85"/>
      <c r="W382" s="82"/>
      <c r="X382" s="286"/>
      <c r="Y382" s="287"/>
      <c r="Z382" s="352"/>
      <c r="AA382" s="363"/>
      <c r="AB382" s="249"/>
      <c r="AC382" s="106"/>
      <c r="AM382" s="91"/>
      <c r="AN382" s="91"/>
      <c r="AO382" s="91"/>
      <c r="AP382" s="91"/>
      <c r="AQ382" s="87"/>
      <c r="AR382" s="87"/>
      <c r="AS382" s="92"/>
      <c r="AT382" s="92"/>
      <c r="AU382" s="87"/>
      <c r="BE382" s="30"/>
      <c r="BF382" s="30"/>
      <c r="BH382" s="88"/>
      <c r="BI382" s="88"/>
      <c r="BJ382" s="88"/>
      <c r="BK382" s="88"/>
      <c r="CD382" s="90"/>
      <c r="CE382" s="90"/>
      <c r="CF382" s="90"/>
      <c r="CG382" s="90"/>
      <c r="CI382" s="89"/>
    </row>
    <row r="383" spans="2:87">
      <c r="B383" s="278"/>
      <c r="C383" s="296"/>
      <c r="D383" s="86"/>
      <c r="E383" s="292"/>
      <c r="F383" s="293"/>
      <c r="G383" s="294"/>
      <c r="H383" s="294"/>
      <c r="I383" s="295"/>
      <c r="K383" s="292"/>
      <c r="L383" s="293"/>
      <c r="M383" s="293"/>
      <c r="N383" s="294"/>
      <c r="O383" s="294"/>
      <c r="P383" s="295"/>
      <c r="R383" s="245"/>
      <c r="S383" s="85"/>
      <c r="T383" s="85"/>
      <c r="U383" s="285"/>
      <c r="V383" s="85"/>
      <c r="W383" s="82"/>
      <c r="X383" s="286"/>
      <c r="Y383" s="287"/>
      <c r="Z383" s="352"/>
      <c r="AA383" s="363"/>
      <c r="AB383" s="249"/>
      <c r="AC383" s="106"/>
      <c r="AM383" s="91"/>
      <c r="AN383" s="91"/>
      <c r="AO383" s="91"/>
      <c r="AP383" s="91"/>
      <c r="AQ383" s="87"/>
      <c r="AR383" s="87"/>
      <c r="AS383" s="92"/>
      <c r="AT383" s="92"/>
      <c r="AU383" s="87"/>
      <c r="BE383" s="30"/>
      <c r="BF383" s="30"/>
      <c r="BH383" s="88"/>
      <c r="BI383" s="88"/>
      <c r="BJ383" s="88"/>
      <c r="BK383" s="88"/>
      <c r="CD383" s="90"/>
      <c r="CE383" s="90"/>
      <c r="CF383" s="90"/>
      <c r="CG383" s="90"/>
      <c r="CI383" s="89"/>
    </row>
    <row r="384" spans="2:87">
      <c r="B384" s="278"/>
      <c r="C384" s="296"/>
      <c r="D384" s="86"/>
      <c r="E384" s="292"/>
      <c r="F384" s="293"/>
      <c r="G384" s="294"/>
      <c r="H384" s="294"/>
      <c r="I384" s="295"/>
      <c r="K384" s="292"/>
      <c r="L384" s="293"/>
      <c r="M384" s="293"/>
      <c r="N384" s="294"/>
      <c r="O384" s="294"/>
      <c r="P384" s="295"/>
      <c r="R384" s="245"/>
      <c r="S384" s="85"/>
      <c r="T384" s="85"/>
      <c r="U384" s="285"/>
      <c r="V384" s="85"/>
      <c r="W384" s="82"/>
      <c r="X384" s="286"/>
      <c r="Y384" s="287"/>
      <c r="Z384" s="352"/>
      <c r="AA384" s="363"/>
      <c r="AB384" s="249"/>
      <c r="AC384" s="106"/>
      <c r="AM384" s="91"/>
      <c r="AN384" s="91"/>
      <c r="AO384" s="91"/>
      <c r="AP384" s="91"/>
      <c r="AQ384" s="87"/>
      <c r="AR384" s="87"/>
      <c r="AS384" s="92"/>
      <c r="AT384" s="92"/>
      <c r="AU384" s="87"/>
      <c r="BE384" s="30"/>
      <c r="BF384" s="30"/>
      <c r="BH384" s="88"/>
      <c r="BI384" s="88"/>
      <c r="BJ384" s="88"/>
      <c r="BK384" s="88"/>
      <c r="CD384" s="90"/>
      <c r="CE384" s="90"/>
      <c r="CF384" s="90"/>
      <c r="CG384" s="90"/>
      <c r="CI384" s="89"/>
    </row>
    <row r="385" spans="2:87">
      <c r="B385" s="278"/>
      <c r="C385" s="296"/>
      <c r="D385" s="86"/>
      <c r="E385" s="292"/>
      <c r="F385" s="293"/>
      <c r="G385" s="294"/>
      <c r="H385" s="294"/>
      <c r="I385" s="295"/>
      <c r="K385" s="292"/>
      <c r="L385" s="293"/>
      <c r="M385" s="293"/>
      <c r="N385" s="294"/>
      <c r="O385" s="294"/>
      <c r="P385" s="295"/>
      <c r="R385" s="328"/>
      <c r="S385" s="82"/>
      <c r="T385" s="82"/>
      <c r="U385" s="285"/>
      <c r="V385" s="82"/>
      <c r="W385" s="82"/>
      <c r="X385" s="286"/>
      <c r="Y385" s="287"/>
      <c r="Z385" s="352"/>
      <c r="AA385" s="363"/>
      <c r="AB385" s="249"/>
      <c r="AC385" s="106"/>
      <c r="AM385" s="91"/>
      <c r="AN385" s="91"/>
      <c r="AO385" s="91"/>
      <c r="AP385" s="91"/>
      <c r="AQ385" s="87"/>
      <c r="AR385" s="87"/>
      <c r="AS385" s="92"/>
      <c r="AT385" s="92"/>
      <c r="AU385" s="87"/>
      <c r="BE385" s="30"/>
      <c r="BF385" s="30"/>
      <c r="BH385" s="88"/>
      <c r="BI385" s="88"/>
      <c r="BJ385" s="88"/>
      <c r="BK385" s="88"/>
      <c r="CD385" s="90"/>
      <c r="CE385" s="90"/>
      <c r="CF385" s="90"/>
      <c r="CG385" s="90"/>
      <c r="CI385" s="89"/>
    </row>
    <row r="386" spans="2:87">
      <c r="B386" s="278"/>
      <c r="C386" s="296"/>
      <c r="D386" s="86"/>
      <c r="E386" s="292"/>
      <c r="F386" s="293"/>
      <c r="G386" s="294"/>
      <c r="H386" s="294"/>
      <c r="I386" s="295"/>
      <c r="K386" s="292"/>
      <c r="L386" s="293"/>
      <c r="M386" s="293"/>
      <c r="N386" s="294"/>
      <c r="O386" s="294"/>
      <c r="P386" s="295"/>
      <c r="R386" s="328"/>
      <c r="S386" s="82"/>
      <c r="T386" s="82"/>
      <c r="U386" s="285"/>
      <c r="V386" s="82"/>
      <c r="W386" s="82"/>
      <c r="X386" s="286"/>
      <c r="Y386" s="287"/>
      <c r="Z386" s="352"/>
      <c r="AA386" s="363"/>
      <c r="AB386" s="249"/>
      <c r="AC386" s="106"/>
      <c r="AM386" s="91"/>
      <c r="AN386" s="91"/>
      <c r="AO386" s="91"/>
      <c r="AP386" s="91"/>
      <c r="AQ386" s="87"/>
      <c r="AR386" s="87"/>
      <c r="AS386" s="92"/>
      <c r="AT386" s="92"/>
      <c r="AU386" s="87"/>
      <c r="BE386" s="30"/>
      <c r="BF386" s="30"/>
      <c r="BH386" s="88"/>
      <c r="BI386" s="88"/>
      <c r="BJ386" s="88"/>
      <c r="BK386" s="88"/>
      <c r="CD386" s="90"/>
      <c r="CE386" s="90"/>
      <c r="CF386" s="90"/>
      <c r="CG386" s="90"/>
      <c r="CI386" s="89"/>
    </row>
    <row r="387" spans="2:87">
      <c r="B387" s="278"/>
      <c r="C387" s="296"/>
      <c r="D387" s="86"/>
      <c r="E387" s="292"/>
      <c r="F387" s="293"/>
      <c r="G387" s="294"/>
      <c r="H387" s="294"/>
      <c r="I387" s="295"/>
      <c r="K387" s="292"/>
      <c r="L387" s="293"/>
      <c r="M387" s="293"/>
      <c r="N387" s="294"/>
      <c r="O387" s="294"/>
      <c r="P387" s="295"/>
      <c r="R387" s="328"/>
      <c r="S387" s="82"/>
      <c r="T387" s="82"/>
      <c r="U387" s="285"/>
      <c r="V387" s="82"/>
      <c r="W387" s="82"/>
      <c r="X387" s="286"/>
      <c r="Y387" s="287"/>
      <c r="Z387" s="352"/>
      <c r="AA387" s="363"/>
      <c r="AB387" s="249"/>
      <c r="AC387" s="106"/>
      <c r="AM387" s="91"/>
      <c r="AN387" s="91"/>
      <c r="AO387" s="91"/>
      <c r="AP387" s="91"/>
      <c r="AQ387" s="87"/>
      <c r="AR387" s="87"/>
      <c r="AS387" s="92"/>
      <c r="AT387" s="92"/>
      <c r="AU387" s="87"/>
      <c r="BE387" s="30"/>
      <c r="BF387" s="30"/>
      <c r="BH387" s="88"/>
      <c r="BI387" s="88"/>
      <c r="BJ387" s="88"/>
      <c r="BK387" s="88"/>
      <c r="CD387" s="90"/>
      <c r="CE387" s="90"/>
      <c r="CF387" s="90"/>
      <c r="CG387" s="90"/>
      <c r="CI387" s="89"/>
    </row>
    <row r="388" spans="2:87">
      <c r="B388" s="278"/>
      <c r="C388" s="296"/>
      <c r="D388" s="86"/>
      <c r="E388" s="292"/>
      <c r="F388" s="293"/>
      <c r="G388" s="294"/>
      <c r="H388" s="294"/>
      <c r="I388" s="295"/>
      <c r="K388" s="292"/>
      <c r="L388" s="293"/>
      <c r="M388" s="293"/>
      <c r="N388" s="294"/>
      <c r="O388" s="294"/>
      <c r="P388" s="295"/>
      <c r="R388" s="328"/>
      <c r="S388" s="82"/>
      <c r="T388" s="82"/>
      <c r="U388" s="285"/>
      <c r="V388" s="82"/>
      <c r="W388" s="82"/>
      <c r="X388" s="286"/>
      <c r="Y388" s="287"/>
      <c r="Z388" s="352"/>
      <c r="AA388" s="363"/>
      <c r="AB388" s="249"/>
      <c r="AC388" s="106"/>
      <c r="AM388" s="91"/>
      <c r="AN388" s="91"/>
      <c r="AO388" s="91"/>
      <c r="AP388" s="91"/>
      <c r="AQ388" s="87"/>
      <c r="AR388" s="87"/>
      <c r="AS388" s="92"/>
      <c r="AT388" s="92"/>
      <c r="AU388" s="87"/>
      <c r="BE388" s="30"/>
      <c r="BF388" s="30"/>
      <c r="BH388" s="88"/>
      <c r="BI388" s="88"/>
      <c r="BJ388" s="88"/>
      <c r="BK388" s="88"/>
      <c r="CD388" s="90"/>
      <c r="CE388" s="90"/>
      <c r="CF388" s="90"/>
      <c r="CG388" s="90"/>
      <c r="CI388" s="89"/>
    </row>
    <row r="389" spans="2:87">
      <c r="B389" s="278"/>
      <c r="C389" s="296"/>
      <c r="D389" s="86"/>
      <c r="E389" s="292"/>
      <c r="F389" s="293"/>
      <c r="G389" s="294"/>
      <c r="H389" s="294"/>
      <c r="I389" s="295"/>
      <c r="K389" s="292"/>
      <c r="L389" s="293"/>
      <c r="M389" s="293"/>
      <c r="N389" s="294"/>
      <c r="O389" s="294"/>
      <c r="P389" s="295"/>
      <c r="R389" s="328"/>
      <c r="S389" s="82"/>
      <c r="T389" s="82"/>
      <c r="U389" s="285"/>
      <c r="V389" s="82"/>
      <c r="W389" s="82"/>
      <c r="X389" s="286"/>
      <c r="Y389" s="287"/>
      <c r="Z389" s="352"/>
      <c r="AA389" s="363"/>
      <c r="AB389" s="249"/>
      <c r="AC389" s="106"/>
      <c r="AM389" s="91"/>
      <c r="AN389" s="91"/>
      <c r="AO389" s="91"/>
      <c r="AP389" s="91"/>
      <c r="AQ389" s="87"/>
      <c r="AR389" s="87"/>
      <c r="AS389" s="92"/>
      <c r="AT389" s="92"/>
      <c r="AU389" s="87"/>
      <c r="BE389" s="30"/>
      <c r="BF389" s="30"/>
      <c r="BH389" s="88"/>
      <c r="BI389" s="88"/>
      <c r="BJ389" s="88"/>
      <c r="BK389" s="88"/>
      <c r="CD389" s="90"/>
      <c r="CE389" s="90"/>
      <c r="CF389" s="90"/>
      <c r="CG389" s="90"/>
      <c r="CI389" s="89"/>
    </row>
    <row r="390" spans="2:87">
      <c r="B390" s="278"/>
      <c r="C390" s="296"/>
      <c r="D390" s="86"/>
      <c r="E390" s="292"/>
      <c r="F390" s="293"/>
      <c r="G390" s="294"/>
      <c r="H390" s="294"/>
      <c r="I390" s="295"/>
      <c r="K390" s="292"/>
      <c r="L390" s="293"/>
      <c r="M390" s="293"/>
      <c r="N390" s="294"/>
      <c r="O390" s="294"/>
      <c r="P390" s="295"/>
      <c r="R390" s="328"/>
      <c r="S390" s="82"/>
      <c r="T390" s="82"/>
      <c r="U390" s="285"/>
      <c r="V390" s="82"/>
      <c r="W390" s="82"/>
      <c r="X390" s="286"/>
      <c r="Y390" s="287"/>
      <c r="Z390" s="352"/>
      <c r="AA390" s="363"/>
      <c r="AB390" s="249"/>
      <c r="AC390" s="106"/>
      <c r="AM390" s="91"/>
      <c r="AN390" s="91"/>
      <c r="AO390" s="91"/>
      <c r="AP390" s="91"/>
      <c r="AQ390" s="87"/>
      <c r="AR390" s="87"/>
      <c r="AS390" s="92"/>
      <c r="AT390" s="92"/>
      <c r="AU390" s="87"/>
      <c r="BE390" s="30"/>
      <c r="BF390" s="30"/>
      <c r="BH390" s="88"/>
      <c r="BI390" s="88"/>
      <c r="BJ390" s="88"/>
      <c r="BK390" s="88"/>
      <c r="CD390" s="90"/>
      <c r="CE390" s="90"/>
      <c r="CF390" s="90"/>
      <c r="CG390" s="90"/>
      <c r="CI390" s="89"/>
    </row>
    <row r="391" spans="2:87">
      <c r="B391" s="278"/>
      <c r="C391" s="296"/>
      <c r="D391" s="86"/>
      <c r="E391" s="292"/>
      <c r="F391" s="293"/>
      <c r="G391" s="294"/>
      <c r="H391" s="294"/>
      <c r="I391" s="295"/>
      <c r="K391" s="292"/>
      <c r="L391" s="293"/>
      <c r="M391" s="293"/>
      <c r="N391" s="294"/>
      <c r="O391" s="294"/>
      <c r="P391" s="295"/>
      <c r="R391" s="328"/>
      <c r="S391" s="82"/>
      <c r="T391" s="82"/>
      <c r="U391" s="285"/>
      <c r="V391" s="82"/>
      <c r="W391" s="82"/>
      <c r="X391" s="286"/>
      <c r="Y391" s="287"/>
      <c r="Z391" s="352"/>
      <c r="AA391" s="363"/>
      <c r="AB391" s="249"/>
      <c r="AC391" s="106"/>
      <c r="AM391" s="91"/>
      <c r="AN391" s="91"/>
      <c r="AO391" s="91"/>
      <c r="AP391" s="91"/>
      <c r="AQ391" s="87"/>
      <c r="AR391" s="87"/>
      <c r="AS391" s="92"/>
      <c r="AT391" s="92"/>
      <c r="AU391" s="87"/>
      <c r="BH391" s="88"/>
      <c r="BI391" s="88"/>
      <c r="BJ391" s="88"/>
      <c r="BK391" s="88"/>
      <c r="CD391" s="90"/>
      <c r="CE391" s="90"/>
      <c r="CF391" s="90"/>
      <c r="CG391" s="90"/>
      <c r="CI391" s="89"/>
    </row>
    <row r="392" spans="2:87">
      <c r="B392" s="278"/>
      <c r="C392" s="296"/>
      <c r="D392" s="86"/>
      <c r="E392" s="292"/>
      <c r="F392" s="293"/>
      <c r="G392" s="294"/>
      <c r="H392" s="294"/>
      <c r="I392" s="295"/>
      <c r="K392" s="292"/>
      <c r="L392" s="293"/>
      <c r="M392" s="293"/>
      <c r="N392" s="294"/>
      <c r="O392" s="294"/>
      <c r="P392" s="295"/>
      <c r="R392" s="328"/>
      <c r="S392" s="82"/>
      <c r="T392" s="82"/>
      <c r="U392" s="285"/>
      <c r="V392" s="82"/>
      <c r="W392" s="82"/>
      <c r="X392" s="286"/>
      <c r="Y392" s="287"/>
      <c r="Z392" s="352"/>
      <c r="AA392" s="363"/>
      <c r="AB392" s="249"/>
      <c r="AC392" s="106"/>
      <c r="AM392" s="91"/>
      <c r="AN392" s="91"/>
      <c r="AO392" s="91"/>
      <c r="AP392" s="91"/>
      <c r="AQ392" s="87"/>
      <c r="AR392" s="87"/>
      <c r="AS392" s="92"/>
      <c r="AT392" s="92"/>
      <c r="AU392" s="87"/>
      <c r="BH392" s="88"/>
      <c r="BI392" s="88"/>
      <c r="BJ392" s="88"/>
      <c r="BK392" s="88"/>
      <c r="CD392" s="90"/>
      <c r="CE392" s="90"/>
      <c r="CF392" s="90"/>
      <c r="CG392" s="90"/>
      <c r="CI392" s="89"/>
    </row>
    <row r="393" spans="2:87">
      <c r="B393" s="278"/>
      <c r="C393" s="296"/>
      <c r="D393" s="86"/>
      <c r="E393" s="292"/>
      <c r="F393" s="293"/>
      <c r="G393" s="294"/>
      <c r="H393" s="294"/>
      <c r="I393" s="295"/>
      <c r="K393" s="292"/>
      <c r="L393" s="293"/>
      <c r="M393" s="293"/>
      <c r="N393" s="294"/>
      <c r="O393" s="294"/>
      <c r="P393" s="295"/>
      <c r="R393" s="328"/>
      <c r="S393" s="82"/>
      <c r="T393" s="82"/>
      <c r="U393" s="285"/>
      <c r="V393" s="82"/>
      <c r="W393" s="82"/>
      <c r="X393" s="286"/>
      <c r="Y393" s="287"/>
      <c r="Z393" s="352"/>
      <c r="AA393" s="363"/>
      <c r="AB393" s="249"/>
      <c r="AC393" s="106"/>
      <c r="AM393" s="91"/>
      <c r="AN393" s="91"/>
      <c r="AO393" s="91"/>
      <c r="AP393" s="91"/>
      <c r="AQ393" s="87"/>
      <c r="AR393" s="87"/>
      <c r="AS393" s="92"/>
      <c r="AT393" s="92"/>
      <c r="AU393" s="87"/>
      <c r="BH393" s="88"/>
      <c r="BI393" s="88"/>
      <c r="BJ393" s="88"/>
      <c r="BK393" s="88"/>
      <c r="CD393" s="90"/>
      <c r="CE393" s="90"/>
      <c r="CF393" s="90"/>
      <c r="CG393" s="90"/>
      <c r="CI393" s="89"/>
    </row>
    <row r="394" spans="2:87">
      <c r="B394" s="278"/>
      <c r="C394" s="296"/>
      <c r="D394" s="86"/>
      <c r="E394" s="292"/>
      <c r="F394" s="293"/>
      <c r="G394" s="294"/>
      <c r="H394" s="294"/>
      <c r="I394" s="295"/>
      <c r="K394" s="292"/>
      <c r="L394" s="293"/>
      <c r="M394" s="293"/>
      <c r="N394" s="294"/>
      <c r="O394" s="294"/>
      <c r="P394" s="295"/>
      <c r="R394" s="328"/>
      <c r="S394" s="82"/>
      <c r="T394" s="82"/>
      <c r="U394" s="285"/>
      <c r="V394" s="82"/>
      <c r="W394" s="82"/>
      <c r="X394" s="286"/>
      <c r="Y394" s="287"/>
      <c r="Z394" s="352"/>
      <c r="AA394" s="363"/>
      <c r="AB394" s="249"/>
      <c r="AC394" s="106"/>
      <c r="AM394" s="91"/>
      <c r="AN394" s="91"/>
      <c r="AO394" s="91"/>
      <c r="AP394" s="91"/>
      <c r="AQ394" s="87"/>
      <c r="AR394" s="87"/>
      <c r="AS394" s="92"/>
      <c r="AT394" s="92"/>
      <c r="AU394" s="87"/>
      <c r="BH394" s="88"/>
      <c r="BI394" s="88"/>
      <c r="BJ394" s="88"/>
      <c r="BK394" s="88"/>
      <c r="CD394" s="90"/>
      <c r="CE394" s="90"/>
      <c r="CF394" s="90"/>
      <c r="CG394" s="90"/>
      <c r="CI394" s="89"/>
    </row>
    <row r="395" spans="2:87">
      <c r="B395" s="278"/>
      <c r="C395" s="296"/>
      <c r="D395" s="86"/>
      <c r="E395" s="292"/>
      <c r="F395" s="293"/>
      <c r="G395" s="294"/>
      <c r="H395" s="294"/>
      <c r="I395" s="295"/>
      <c r="K395" s="292"/>
      <c r="L395" s="293"/>
      <c r="M395" s="293"/>
      <c r="N395" s="294"/>
      <c r="O395" s="294"/>
      <c r="P395" s="295"/>
      <c r="R395" s="328"/>
      <c r="S395" s="82"/>
      <c r="T395" s="82"/>
      <c r="U395" s="285"/>
      <c r="V395" s="82"/>
      <c r="W395" s="82"/>
      <c r="X395" s="286"/>
      <c r="Y395" s="287"/>
      <c r="Z395" s="352"/>
      <c r="AA395" s="363"/>
      <c r="AB395" s="249"/>
      <c r="AC395" s="106"/>
      <c r="AM395" s="91"/>
      <c r="AN395" s="91"/>
      <c r="AO395" s="91"/>
      <c r="AP395" s="91"/>
      <c r="AQ395" s="87"/>
      <c r="AR395" s="87"/>
      <c r="AS395" s="92"/>
      <c r="AT395" s="92"/>
      <c r="AU395" s="87"/>
      <c r="BH395" s="88"/>
      <c r="BI395" s="88"/>
      <c r="BJ395" s="88"/>
      <c r="BK395" s="88"/>
      <c r="CD395" s="90"/>
      <c r="CE395" s="90"/>
      <c r="CF395" s="90"/>
      <c r="CG395" s="90"/>
      <c r="CI395" s="89"/>
    </row>
    <row r="396" spans="2:87">
      <c r="B396" s="278"/>
      <c r="C396" s="296"/>
      <c r="D396" s="86"/>
      <c r="E396" s="292"/>
      <c r="F396" s="293"/>
      <c r="G396" s="294"/>
      <c r="H396" s="294"/>
      <c r="I396" s="295"/>
      <c r="K396" s="292"/>
      <c r="L396" s="293"/>
      <c r="M396" s="293"/>
      <c r="N396" s="294"/>
      <c r="O396" s="294"/>
      <c r="P396" s="295"/>
      <c r="R396" s="328"/>
      <c r="S396" s="82"/>
      <c r="T396" s="82"/>
      <c r="U396" s="285"/>
      <c r="V396" s="82"/>
      <c r="W396" s="82"/>
      <c r="X396" s="286"/>
      <c r="Y396" s="287"/>
      <c r="Z396" s="352"/>
      <c r="AA396" s="363"/>
      <c r="AB396" s="249"/>
      <c r="AC396" s="106"/>
      <c r="AM396" s="91"/>
      <c r="AN396" s="91"/>
      <c r="AO396" s="91"/>
      <c r="AP396" s="91"/>
      <c r="AQ396" s="87"/>
      <c r="AR396" s="87"/>
      <c r="AS396" s="92"/>
      <c r="AT396" s="92"/>
      <c r="AU396" s="87"/>
      <c r="BH396" s="88"/>
      <c r="BI396" s="88"/>
      <c r="BJ396" s="88"/>
      <c r="BK396" s="88"/>
      <c r="CD396" s="90"/>
      <c r="CE396" s="90"/>
      <c r="CF396" s="90"/>
      <c r="CG396" s="90"/>
      <c r="CI396" s="89"/>
    </row>
    <row r="397" spans="2:87">
      <c r="B397" s="278"/>
      <c r="C397" s="296"/>
      <c r="D397" s="86"/>
      <c r="E397" s="292"/>
      <c r="F397" s="293"/>
      <c r="G397" s="294"/>
      <c r="H397" s="294"/>
      <c r="I397" s="295"/>
      <c r="K397" s="292"/>
      <c r="L397" s="293"/>
      <c r="M397" s="293"/>
      <c r="N397" s="294"/>
      <c r="O397" s="294"/>
      <c r="P397" s="295"/>
      <c r="R397" s="328"/>
      <c r="S397" s="82"/>
      <c r="T397" s="82"/>
      <c r="U397" s="285"/>
      <c r="V397" s="82"/>
      <c r="W397" s="82"/>
      <c r="X397" s="286"/>
      <c r="Y397" s="287"/>
      <c r="Z397" s="352"/>
      <c r="AA397" s="363"/>
      <c r="AB397" s="249"/>
      <c r="AC397" s="106"/>
      <c r="AM397" s="91"/>
      <c r="AN397" s="91"/>
      <c r="AO397" s="91"/>
      <c r="AP397" s="91"/>
      <c r="AQ397" s="87"/>
      <c r="AR397" s="87"/>
      <c r="AS397" s="92"/>
      <c r="AT397" s="92"/>
      <c r="AU397" s="87"/>
      <c r="BH397" s="88"/>
      <c r="BI397" s="88"/>
      <c r="BJ397" s="88"/>
      <c r="BK397" s="88"/>
      <c r="CD397" s="90"/>
      <c r="CE397" s="90"/>
      <c r="CF397" s="90"/>
      <c r="CG397" s="90"/>
      <c r="CI397" s="89"/>
    </row>
    <row r="398" spans="2:87">
      <c r="B398" s="278"/>
      <c r="C398" s="296"/>
      <c r="D398" s="86"/>
      <c r="E398" s="292"/>
      <c r="F398" s="293"/>
      <c r="G398" s="294"/>
      <c r="H398" s="294"/>
      <c r="I398" s="295"/>
      <c r="K398" s="292"/>
      <c r="L398" s="293"/>
      <c r="M398" s="293"/>
      <c r="N398" s="294"/>
      <c r="O398" s="294"/>
      <c r="P398" s="295"/>
      <c r="R398" s="328"/>
      <c r="S398" s="82"/>
      <c r="T398" s="82"/>
      <c r="U398" s="285"/>
      <c r="V398" s="82"/>
      <c r="W398" s="82"/>
      <c r="X398" s="286"/>
      <c r="Y398" s="287"/>
      <c r="Z398" s="352"/>
      <c r="AA398" s="363"/>
      <c r="AB398" s="249"/>
      <c r="AC398" s="106"/>
      <c r="AM398" s="91"/>
      <c r="AN398" s="91"/>
      <c r="AO398" s="91"/>
      <c r="AP398" s="91"/>
      <c r="AQ398" s="87"/>
      <c r="AR398" s="87"/>
      <c r="AS398" s="92"/>
      <c r="AT398" s="92"/>
      <c r="AU398" s="87"/>
      <c r="BH398" s="88"/>
      <c r="BI398" s="88"/>
      <c r="BJ398" s="88"/>
      <c r="BK398" s="88"/>
      <c r="CD398" s="90"/>
      <c r="CE398" s="90"/>
      <c r="CF398" s="90"/>
      <c r="CG398" s="90"/>
      <c r="CI398" s="89"/>
    </row>
    <row r="399" spans="2:87">
      <c r="B399" s="278"/>
      <c r="C399" s="296"/>
      <c r="D399" s="86"/>
      <c r="E399" s="292"/>
      <c r="F399" s="293"/>
      <c r="G399" s="294"/>
      <c r="H399" s="294"/>
      <c r="I399" s="295"/>
      <c r="K399" s="292"/>
      <c r="L399" s="293"/>
      <c r="M399" s="293"/>
      <c r="N399" s="294"/>
      <c r="O399" s="294"/>
      <c r="P399" s="295"/>
      <c r="R399" s="328"/>
      <c r="S399" s="82"/>
      <c r="T399" s="82"/>
      <c r="U399" s="285"/>
      <c r="V399" s="82"/>
      <c r="W399" s="82"/>
      <c r="X399" s="286"/>
      <c r="Y399" s="287"/>
      <c r="Z399" s="352"/>
      <c r="AA399" s="363"/>
      <c r="AB399" s="249"/>
      <c r="AC399" s="106"/>
      <c r="AM399" s="91"/>
      <c r="AN399" s="91"/>
      <c r="AO399" s="91"/>
      <c r="AP399" s="91"/>
      <c r="AQ399" s="87"/>
      <c r="AR399" s="87"/>
      <c r="AS399" s="92"/>
      <c r="AT399" s="92"/>
      <c r="AU399" s="87"/>
      <c r="BH399" s="88"/>
      <c r="BI399" s="88"/>
      <c r="BJ399" s="88"/>
      <c r="BK399" s="88"/>
      <c r="CD399" s="90"/>
      <c r="CE399" s="90"/>
      <c r="CF399" s="90"/>
      <c r="CG399" s="90"/>
      <c r="CI399" s="89"/>
    </row>
    <row r="400" spans="2:87">
      <c r="B400" s="278"/>
      <c r="C400" s="296"/>
      <c r="D400" s="86"/>
      <c r="E400" s="292"/>
      <c r="F400" s="293"/>
      <c r="G400" s="294"/>
      <c r="H400" s="294"/>
      <c r="I400" s="295"/>
      <c r="K400" s="292"/>
      <c r="L400" s="293"/>
      <c r="M400" s="293"/>
      <c r="N400" s="294"/>
      <c r="O400" s="294"/>
      <c r="P400" s="295"/>
      <c r="R400" s="328"/>
      <c r="S400" s="82"/>
      <c r="T400" s="82"/>
      <c r="U400" s="285"/>
      <c r="V400" s="82"/>
      <c r="W400" s="82"/>
      <c r="X400" s="286"/>
      <c r="Y400" s="287"/>
      <c r="Z400" s="352"/>
      <c r="AA400" s="363"/>
      <c r="AB400" s="249"/>
      <c r="AC400" s="106"/>
      <c r="AM400" s="91"/>
      <c r="AN400" s="91"/>
      <c r="AO400" s="91"/>
      <c r="AP400" s="91"/>
      <c r="AQ400" s="87"/>
      <c r="AR400" s="87"/>
      <c r="AS400" s="92"/>
      <c r="AT400" s="92"/>
      <c r="AU400" s="87"/>
      <c r="BH400" s="88"/>
      <c r="BI400" s="88"/>
      <c r="BJ400" s="88"/>
      <c r="BK400" s="88"/>
      <c r="CD400" s="90"/>
      <c r="CE400" s="90"/>
      <c r="CF400" s="90"/>
      <c r="CG400" s="90"/>
      <c r="CI400" s="89"/>
    </row>
    <row r="401" spans="2:87">
      <c r="B401" s="278"/>
      <c r="C401" s="296"/>
      <c r="D401" s="86"/>
      <c r="E401" s="292"/>
      <c r="F401" s="293"/>
      <c r="G401" s="294"/>
      <c r="H401" s="294"/>
      <c r="I401" s="295"/>
      <c r="K401" s="292"/>
      <c r="L401" s="293"/>
      <c r="M401" s="293"/>
      <c r="N401" s="294"/>
      <c r="O401" s="294"/>
      <c r="P401" s="295"/>
      <c r="R401" s="328"/>
      <c r="S401" s="82"/>
      <c r="T401" s="82"/>
      <c r="U401" s="285"/>
      <c r="V401" s="82"/>
      <c r="W401" s="82"/>
      <c r="X401" s="286"/>
      <c r="Y401" s="287"/>
      <c r="Z401" s="352"/>
      <c r="AA401" s="363"/>
      <c r="AB401" s="249"/>
      <c r="AC401" s="106"/>
      <c r="AM401" s="91"/>
      <c r="AN401" s="91"/>
      <c r="AO401" s="91"/>
      <c r="AP401" s="91"/>
      <c r="AQ401" s="87"/>
      <c r="AR401" s="87"/>
      <c r="AS401" s="92"/>
      <c r="AT401" s="92"/>
      <c r="AU401" s="87"/>
      <c r="BH401" s="88"/>
      <c r="BI401" s="88"/>
      <c r="BJ401" s="88"/>
      <c r="BK401" s="88"/>
      <c r="CD401" s="90"/>
      <c r="CE401" s="90"/>
      <c r="CF401" s="90"/>
      <c r="CG401" s="90"/>
      <c r="CI401" s="89"/>
    </row>
    <row r="402" spans="2:87">
      <c r="B402" s="278"/>
      <c r="C402" s="296"/>
      <c r="D402" s="86"/>
      <c r="E402" s="292"/>
      <c r="F402" s="293"/>
      <c r="G402" s="294"/>
      <c r="H402" s="294"/>
      <c r="I402" s="295"/>
      <c r="K402" s="292"/>
      <c r="L402" s="293"/>
      <c r="M402" s="293"/>
      <c r="N402" s="294"/>
      <c r="O402" s="294"/>
      <c r="P402" s="295"/>
      <c r="R402" s="328"/>
      <c r="S402" s="82"/>
      <c r="T402" s="82"/>
      <c r="U402" s="285"/>
      <c r="V402" s="82"/>
      <c r="W402" s="82"/>
      <c r="X402" s="286"/>
      <c r="Y402" s="287"/>
      <c r="Z402" s="352"/>
      <c r="AA402" s="363"/>
      <c r="AB402" s="249"/>
      <c r="AC402" s="106"/>
      <c r="AM402" s="91"/>
      <c r="AN402" s="91"/>
      <c r="AO402" s="91"/>
      <c r="AP402" s="91"/>
      <c r="AQ402" s="87"/>
      <c r="AR402" s="87"/>
      <c r="AS402" s="92"/>
      <c r="AT402" s="92"/>
      <c r="AU402" s="87"/>
      <c r="BH402" s="88"/>
      <c r="BI402" s="88"/>
      <c r="BJ402" s="88"/>
      <c r="BK402" s="88"/>
      <c r="CD402" s="90"/>
      <c r="CE402" s="90"/>
      <c r="CF402" s="90"/>
      <c r="CG402" s="90"/>
      <c r="CI402" s="89"/>
    </row>
    <row r="403" spans="2:87">
      <c r="B403" s="278"/>
      <c r="C403" s="296"/>
      <c r="D403" s="86"/>
      <c r="E403" s="292"/>
      <c r="F403" s="293"/>
      <c r="G403" s="294"/>
      <c r="H403" s="294"/>
      <c r="I403" s="295"/>
      <c r="K403" s="292"/>
      <c r="L403" s="293"/>
      <c r="M403" s="293"/>
      <c r="N403" s="294"/>
      <c r="O403" s="294"/>
      <c r="P403" s="295"/>
      <c r="R403" s="328"/>
      <c r="S403" s="82"/>
      <c r="T403" s="82"/>
      <c r="U403" s="285"/>
      <c r="V403" s="82"/>
      <c r="W403" s="82"/>
      <c r="X403" s="286"/>
      <c r="Y403" s="287"/>
      <c r="Z403" s="352"/>
      <c r="AA403" s="363"/>
      <c r="AB403" s="249"/>
      <c r="AC403" s="106"/>
      <c r="AM403" s="91"/>
      <c r="AN403" s="91"/>
      <c r="AO403" s="91"/>
      <c r="AP403" s="91"/>
      <c r="AQ403" s="87"/>
      <c r="AR403" s="87"/>
      <c r="AS403" s="92"/>
      <c r="AT403" s="92"/>
      <c r="AU403" s="87"/>
      <c r="BH403" s="88"/>
      <c r="BI403" s="88"/>
      <c r="BJ403" s="88"/>
      <c r="BK403" s="88"/>
      <c r="CD403" s="90"/>
      <c r="CE403" s="90"/>
      <c r="CF403" s="90"/>
      <c r="CG403" s="90"/>
      <c r="CI403" s="89"/>
    </row>
    <row r="404" spans="2:87">
      <c r="B404" s="278"/>
      <c r="C404" s="296"/>
      <c r="D404" s="86"/>
      <c r="E404" s="292"/>
      <c r="F404" s="293"/>
      <c r="G404" s="294"/>
      <c r="H404" s="294"/>
      <c r="I404" s="295"/>
      <c r="K404" s="292"/>
      <c r="L404" s="293"/>
      <c r="M404" s="293"/>
      <c r="N404" s="294"/>
      <c r="O404" s="294"/>
      <c r="P404" s="295"/>
      <c r="R404" s="328"/>
      <c r="S404" s="82"/>
      <c r="T404" s="82"/>
      <c r="U404" s="285"/>
      <c r="V404" s="82"/>
      <c r="W404" s="82"/>
      <c r="X404" s="286"/>
      <c r="Y404" s="287"/>
      <c r="Z404" s="352"/>
      <c r="AA404" s="363"/>
      <c r="AB404" s="249"/>
      <c r="AC404" s="106"/>
      <c r="AM404" s="91"/>
      <c r="AN404" s="91"/>
      <c r="AO404" s="91"/>
      <c r="AP404" s="91"/>
      <c r="AQ404" s="87"/>
      <c r="AR404" s="87"/>
      <c r="AS404" s="92"/>
      <c r="AT404" s="92"/>
      <c r="AU404" s="87"/>
      <c r="BH404" s="88"/>
      <c r="BI404" s="88"/>
      <c r="BJ404" s="88"/>
      <c r="BK404" s="88"/>
      <c r="CD404" s="90"/>
      <c r="CE404" s="90"/>
      <c r="CF404" s="90"/>
      <c r="CG404" s="90"/>
      <c r="CI404" s="89"/>
    </row>
    <row r="405" spans="2:87">
      <c r="B405" s="278"/>
      <c r="C405" s="296"/>
      <c r="D405" s="86"/>
      <c r="E405" s="292"/>
      <c r="F405" s="293"/>
      <c r="G405" s="294"/>
      <c r="H405" s="294"/>
      <c r="I405" s="295"/>
      <c r="K405" s="292"/>
      <c r="L405" s="293"/>
      <c r="M405" s="293"/>
      <c r="N405" s="294"/>
      <c r="O405" s="294"/>
      <c r="P405" s="295"/>
      <c r="R405" s="328"/>
      <c r="S405" s="82"/>
      <c r="T405" s="82"/>
      <c r="U405" s="285"/>
      <c r="V405" s="82"/>
      <c r="W405" s="82"/>
      <c r="X405" s="286"/>
      <c r="Y405" s="287"/>
      <c r="Z405" s="352"/>
      <c r="AA405" s="363"/>
      <c r="AB405" s="249"/>
      <c r="AC405" s="106"/>
      <c r="AM405" s="91"/>
      <c r="AN405" s="91"/>
      <c r="AO405" s="91"/>
      <c r="AP405" s="91"/>
      <c r="AQ405" s="87"/>
      <c r="AR405" s="87"/>
      <c r="AS405" s="92"/>
      <c r="AT405" s="92"/>
      <c r="AU405" s="87"/>
      <c r="BH405" s="88"/>
      <c r="BI405" s="88"/>
      <c r="BJ405" s="88"/>
      <c r="BK405" s="88"/>
      <c r="CD405" s="90"/>
      <c r="CE405" s="90"/>
      <c r="CF405" s="90"/>
      <c r="CG405" s="90"/>
      <c r="CI405" s="89"/>
    </row>
    <row r="406" spans="2:87">
      <c r="B406" s="278"/>
      <c r="C406" s="296"/>
      <c r="D406" s="86"/>
      <c r="E406" s="292"/>
      <c r="F406" s="293"/>
      <c r="G406" s="294"/>
      <c r="H406" s="294"/>
      <c r="I406" s="295"/>
      <c r="K406" s="292"/>
      <c r="L406" s="293"/>
      <c r="M406" s="293"/>
      <c r="N406" s="294"/>
      <c r="O406" s="294"/>
      <c r="P406" s="295"/>
      <c r="R406" s="328"/>
      <c r="S406" s="82"/>
      <c r="T406" s="82"/>
      <c r="U406" s="285"/>
      <c r="V406" s="82"/>
      <c r="W406" s="82"/>
      <c r="X406" s="286"/>
      <c r="Y406" s="287"/>
      <c r="Z406" s="352"/>
      <c r="AA406" s="363"/>
      <c r="AB406" s="249"/>
      <c r="AC406" s="106"/>
      <c r="AM406" s="91"/>
      <c r="AN406" s="91"/>
      <c r="AO406" s="91"/>
      <c r="AP406" s="91"/>
      <c r="AQ406" s="87"/>
      <c r="AR406" s="87"/>
      <c r="AS406" s="92"/>
      <c r="AT406" s="92"/>
      <c r="AU406" s="87"/>
      <c r="BH406" s="88"/>
      <c r="BI406" s="88"/>
      <c r="BJ406" s="88"/>
      <c r="BK406" s="88"/>
      <c r="CD406" s="90"/>
      <c r="CE406" s="90"/>
      <c r="CF406" s="90"/>
      <c r="CG406" s="90"/>
      <c r="CI406" s="89"/>
    </row>
    <row r="407" spans="2:87">
      <c r="B407" s="278"/>
      <c r="C407" s="296"/>
      <c r="D407" s="86"/>
      <c r="E407" s="292"/>
      <c r="F407" s="293"/>
      <c r="G407" s="294"/>
      <c r="H407" s="294"/>
      <c r="I407" s="295"/>
      <c r="K407" s="292"/>
      <c r="L407" s="293"/>
      <c r="M407" s="293"/>
      <c r="N407" s="294"/>
      <c r="O407" s="294"/>
      <c r="P407" s="295"/>
      <c r="R407" s="328"/>
      <c r="S407" s="82"/>
      <c r="T407" s="82"/>
      <c r="U407" s="285"/>
      <c r="V407" s="82"/>
      <c r="W407" s="82"/>
      <c r="X407" s="286"/>
      <c r="Y407" s="287"/>
      <c r="Z407" s="352"/>
      <c r="AA407" s="363"/>
      <c r="AB407" s="249"/>
      <c r="AC407" s="106"/>
      <c r="AM407" s="91"/>
      <c r="AN407" s="91"/>
      <c r="AO407" s="91"/>
      <c r="AP407" s="91"/>
      <c r="AQ407" s="87"/>
      <c r="AR407" s="87"/>
      <c r="AS407" s="92"/>
      <c r="AT407" s="92"/>
      <c r="AU407" s="87"/>
      <c r="BH407" s="88"/>
      <c r="BI407" s="88"/>
      <c r="BJ407" s="88"/>
      <c r="BK407" s="88"/>
      <c r="CD407" s="90"/>
      <c r="CE407" s="90"/>
      <c r="CF407" s="90"/>
      <c r="CG407" s="90"/>
      <c r="CI407" s="89"/>
    </row>
    <row r="408" spans="2:87">
      <c r="B408" s="278"/>
      <c r="C408" s="296"/>
      <c r="D408" s="86"/>
      <c r="E408" s="292"/>
      <c r="F408" s="293"/>
      <c r="G408" s="294"/>
      <c r="H408" s="294"/>
      <c r="I408" s="295"/>
      <c r="K408" s="292"/>
      <c r="L408" s="293"/>
      <c r="M408" s="293"/>
      <c r="N408" s="294"/>
      <c r="O408" s="294"/>
      <c r="P408" s="295"/>
      <c r="R408" s="328"/>
      <c r="S408" s="82"/>
      <c r="T408" s="82"/>
      <c r="U408" s="285"/>
      <c r="V408" s="82"/>
      <c r="W408" s="82"/>
      <c r="X408" s="286"/>
      <c r="Y408" s="287"/>
      <c r="Z408" s="352"/>
      <c r="AA408" s="363"/>
      <c r="AB408" s="249"/>
      <c r="AC408" s="106"/>
      <c r="AM408" s="91"/>
      <c r="AN408" s="91"/>
      <c r="AO408" s="91"/>
      <c r="AP408" s="91"/>
      <c r="AQ408" s="87"/>
      <c r="AR408" s="87"/>
      <c r="AS408" s="92"/>
      <c r="AT408" s="92"/>
      <c r="AU408" s="87"/>
      <c r="BH408" s="88"/>
      <c r="BI408" s="88"/>
      <c r="BJ408" s="88"/>
      <c r="BK408" s="88"/>
      <c r="CD408" s="90"/>
      <c r="CE408" s="90"/>
      <c r="CF408" s="90"/>
      <c r="CG408" s="90"/>
      <c r="CI408" s="89"/>
    </row>
    <row r="409" spans="2:87">
      <c r="B409" s="278"/>
      <c r="C409" s="296"/>
      <c r="D409" s="86"/>
      <c r="E409" s="292"/>
      <c r="F409" s="293"/>
      <c r="G409" s="294"/>
      <c r="H409" s="294"/>
      <c r="I409" s="295"/>
      <c r="K409" s="292"/>
      <c r="L409" s="293"/>
      <c r="M409" s="293"/>
      <c r="N409" s="294"/>
      <c r="O409" s="294"/>
      <c r="P409" s="295"/>
      <c r="R409" s="328"/>
      <c r="S409" s="82"/>
      <c r="T409" s="82"/>
      <c r="U409" s="285"/>
      <c r="V409" s="82"/>
      <c r="W409" s="82"/>
      <c r="X409" s="286"/>
      <c r="Y409" s="287"/>
      <c r="Z409" s="352"/>
      <c r="AA409" s="363"/>
      <c r="AB409" s="249"/>
      <c r="AC409" s="106"/>
      <c r="AM409" s="91"/>
      <c r="AN409" s="91"/>
      <c r="AO409" s="91"/>
      <c r="AP409" s="91"/>
      <c r="AQ409" s="87"/>
      <c r="AR409" s="87"/>
      <c r="AS409" s="92"/>
      <c r="AT409" s="92"/>
      <c r="AU409" s="87"/>
      <c r="BH409" s="88"/>
      <c r="BI409" s="88"/>
      <c r="BJ409" s="88"/>
      <c r="BK409" s="88"/>
      <c r="CD409" s="90"/>
      <c r="CE409" s="90"/>
      <c r="CF409" s="90"/>
      <c r="CG409" s="90"/>
      <c r="CI409" s="89"/>
    </row>
    <row r="410" spans="2:87">
      <c r="B410" s="278"/>
      <c r="C410" s="296"/>
      <c r="D410" s="86"/>
      <c r="E410" s="292"/>
      <c r="F410" s="293"/>
      <c r="G410" s="294"/>
      <c r="H410" s="294"/>
      <c r="I410" s="295"/>
      <c r="K410" s="292"/>
      <c r="L410" s="293"/>
      <c r="M410" s="293"/>
      <c r="N410" s="294"/>
      <c r="O410" s="294"/>
      <c r="P410" s="295"/>
      <c r="R410" s="328"/>
      <c r="S410" s="82"/>
      <c r="T410" s="82"/>
      <c r="U410" s="285"/>
      <c r="V410" s="82"/>
      <c r="W410" s="82"/>
      <c r="X410" s="286"/>
      <c r="Y410" s="287"/>
      <c r="Z410" s="352"/>
      <c r="AA410" s="363"/>
      <c r="AB410" s="249"/>
      <c r="AC410" s="106"/>
      <c r="AM410" s="91"/>
      <c r="AN410" s="91"/>
      <c r="AO410" s="91"/>
      <c r="AP410" s="91"/>
      <c r="AQ410" s="87"/>
      <c r="AR410" s="87"/>
      <c r="AS410" s="92"/>
      <c r="AT410" s="92"/>
      <c r="AU410" s="87"/>
      <c r="BH410" s="88"/>
      <c r="BI410" s="88"/>
      <c r="BJ410" s="88"/>
      <c r="BK410" s="88"/>
      <c r="CD410" s="90"/>
      <c r="CE410" s="90"/>
      <c r="CF410" s="90"/>
      <c r="CG410" s="90"/>
      <c r="CI410" s="89"/>
    </row>
    <row r="411" spans="2:87">
      <c r="B411" s="278"/>
      <c r="C411" s="296"/>
      <c r="D411" s="86"/>
      <c r="E411" s="292"/>
      <c r="F411" s="293"/>
      <c r="G411" s="294"/>
      <c r="H411" s="294"/>
      <c r="I411" s="295"/>
      <c r="K411" s="292"/>
      <c r="L411" s="293"/>
      <c r="M411" s="293"/>
      <c r="N411" s="294"/>
      <c r="O411" s="294"/>
      <c r="P411" s="295"/>
      <c r="R411" s="328"/>
      <c r="S411" s="82"/>
      <c r="T411" s="82"/>
      <c r="U411" s="285"/>
      <c r="V411" s="82"/>
      <c r="W411" s="82"/>
      <c r="X411" s="286"/>
      <c r="Y411" s="287"/>
      <c r="Z411" s="352"/>
      <c r="AA411" s="363"/>
      <c r="AB411" s="249"/>
      <c r="AC411" s="106"/>
      <c r="AM411" s="91"/>
      <c r="AN411" s="91"/>
      <c r="AO411" s="91"/>
      <c r="AP411" s="91"/>
      <c r="AQ411" s="87"/>
      <c r="AR411" s="87"/>
      <c r="AS411" s="92"/>
      <c r="AT411" s="92"/>
      <c r="AU411" s="87"/>
      <c r="BH411" s="88"/>
      <c r="BI411" s="88"/>
      <c r="BJ411" s="88"/>
      <c r="BK411" s="88"/>
      <c r="CD411" s="90"/>
      <c r="CE411" s="90"/>
      <c r="CF411" s="90"/>
      <c r="CG411" s="90"/>
      <c r="CI411" s="89"/>
    </row>
    <row r="412" spans="2:87">
      <c r="B412" s="278"/>
      <c r="C412" s="296"/>
      <c r="D412" s="86"/>
      <c r="E412" s="292"/>
      <c r="F412" s="293"/>
      <c r="G412" s="294"/>
      <c r="H412" s="294"/>
      <c r="I412" s="295"/>
      <c r="K412" s="292"/>
      <c r="L412" s="293"/>
      <c r="M412" s="293"/>
      <c r="N412" s="294"/>
      <c r="O412" s="294"/>
      <c r="P412" s="295"/>
      <c r="R412" s="328"/>
      <c r="S412" s="82"/>
      <c r="T412" s="82"/>
      <c r="U412" s="285"/>
      <c r="V412" s="82"/>
      <c r="W412" s="82"/>
      <c r="X412" s="286"/>
      <c r="Y412" s="287"/>
      <c r="Z412" s="352"/>
      <c r="AA412" s="363"/>
      <c r="AB412" s="249"/>
      <c r="AC412" s="106"/>
      <c r="AM412" s="91"/>
      <c r="AN412" s="91"/>
      <c r="AO412" s="91"/>
      <c r="AP412" s="91"/>
      <c r="AQ412" s="87"/>
      <c r="AR412" s="87"/>
      <c r="AS412" s="92"/>
      <c r="AT412" s="92"/>
      <c r="AU412" s="87"/>
      <c r="BH412" s="88"/>
      <c r="BI412" s="88"/>
      <c r="BJ412" s="88"/>
      <c r="BK412" s="88"/>
      <c r="CD412" s="90"/>
      <c r="CE412" s="90"/>
      <c r="CF412" s="90"/>
      <c r="CG412" s="90"/>
      <c r="CI412" s="89"/>
    </row>
    <row r="413" spans="2:87">
      <c r="B413" s="278"/>
      <c r="C413" s="296"/>
      <c r="D413" s="86"/>
      <c r="E413" s="292"/>
      <c r="F413" s="293"/>
      <c r="G413" s="294"/>
      <c r="H413" s="294"/>
      <c r="I413" s="295"/>
      <c r="K413" s="292"/>
      <c r="L413" s="293"/>
      <c r="M413" s="293"/>
      <c r="N413" s="294"/>
      <c r="O413" s="294"/>
      <c r="P413" s="295"/>
      <c r="R413" s="328"/>
      <c r="S413" s="82"/>
      <c r="T413" s="82"/>
      <c r="U413" s="285"/>
      <c r="V413" s="82"/>
      <c r="W413" s="82"/>
      <c r="X413" s="286"/>
      <c r="Y413" s="287"/>
      <c r="Z413" s="352"/>
      <c r="AA413" s="363"/>
      <c r="AB413" s="249"/>
      <c r="AC413" s="106"/>
      <c r="AM413" s="91"/>
      <c r="AN413" s="91"/>
      <c r="AO413" s="91"/>
      <c r="AP413" s="91"/>
      <c r="AQ413" s="87"/>
      <c r="AR413" s="87"/>
      <c r="AS413" s="92"/>
      <c r="AT413" s="92"/>
      <c r="AU413" s="87"/>
      <c r="BH413" s="88"/>
      <c r="BI413" s="88"/>
      <c r="BJ413" s="88"/>
      <c r="BK413" s="88"/>
      <c r="CD413" s="90"/>
      <c r="CE413" s="90"/>
      <c r="CF413" s="90"/>
      <c r="CG413" s="90"/>
      <c r="CI413" s="89"/>
    </row>
    <row r="414" spans="2:87">
      <c r="B414" s="278"/>
      <c r="C414" s="296"/>
      <c r="D414" s="86"/>
      <c r="E414" s="292"/>
      <c r="F414" s="293"/>
      <c r="G414" s="294"/>
      <c r="H414" s="294"/>
      <c r="I414" s="295"/>
      <c r="K414" s="292"/>
      <c r="L414" s="293"/>
      <c r="M414" s="293"/>
      <c r="N414" s="294"/>
      <c r="O414" s="294"/>
      <c r="P414" s="295"/>
      <c r="R414" s="328"/>
      <c r="S414" s="82"/>
      <c r="T414" s="82"/>
      <c r="U414" s="285"/>
      <c r="V414" s="82"/>
      <c r="W414" s="82"/>
      <c r="X414" s="286"/>
      <c r="Y414" s="287"/>
      <c r="Z414" s="352"/>
      <c r="AA414" s="363"/>
      <c r="AB414" s="249"/>
      <c r="AC414" s="106"/>
      <c r="AM414" s="91"/>
      <c r="AN414" s="91"/>
      <c r="AO414" s="91"/>
      <c r="AP414" s="91"/>
      <c r="AQ414" s="87"/>
      <c r="AR414" s="87"/>
      <c r="AS414" s="92"/>
      <c r="AT414" s="92"/>
      <c r="AU414" s="87"/>
      <c r="BH414" s="88"/>
      <c r="BI414" s="88"/>
      <c r="BJ414" s="88"/>
      <c r="BK414" s="88"/>
      <c r="CD414" s="90"/>
      <c r="CE414" s="90"/>
      <c r="CF414" s="90"/>
      <c r="CG414" s="90"/>
      <c r="CI414" s="89"/>
    </row>
    <row r="415" spans="2:87">
      <c r="B415" s="278"/>
      <c r="C415" s="296"/>
      <c r="D415" s="86"/>
      <c r="E415" s="292"/>
      <c r="F415" s="293"/>
      <c r="G415" s="294"/>
      <c r="H415" s="294"/>
      <c r="I415" s="295"/>
      <c r="K415" s="292"/>
      <c r="L415" s="293"/>
      <c r="M415" s="293"/>
      <c r="N415" s="294"/>
      <c r="O415" s="294"/>
      <c r="P415" s="295"/>
      <c r="R415" s="328"/>
      <c r="S415" s="82"/>
      <c r="T415" s="82"/>
      <c r="U415" s="285"/>
      <c r="V415" s="82"/>
      <c r="W415" s="82"/>
      <c r="X415" s="286"/>
      <c r="Y415" s="287"/>
      <c r="Z415" s="352"/>
      <c r="AA415" s="363"/>
      <c r="AB415" s="249"/>
      <c r="AC415" s="106"/>
      <c r="AM415" s="91"/>
      <c r="AN415" s="91"/>
      <c r="AO415" s="91"/>
      <c r="AP415" s="91"/>
      <c r="AQ415" s="87"/>
      <c r="AR415" s="87"/>
      <c r="AS415" s="92"/>
      <c r="AT415" s="92"/>
      <c r="AU415" s="87"/>
      <c r="BH415" s="88"/>
      <c r="BI415" s="88"/>
      <c r="BJ415" s="88"/>
      <c r="BK415" s="88"/>
      <c r="CD415" s="90"/>
      <c r="CE415" s="90"/>
      <c r="CF415" s="90"/>
      <c r="CG415" s="90"/>
      <c r="CI415" s="89"/>
    </row>
    <row r="416" spans="2:87">
      <c r="B416" s="278"/>
      <c r="C416" s="296"/>
      <c r="D416" s="86"/>
      <c r="E416" s="292"/>
      <c r="F416" s="293"/>
      <c r="G416" s="294"/>
      <c r="H416" s="294"/>
      <c r="I416" s="295"/>
      <c r="K416" s="292"/>
      <c r="L416" s="293"/>
      <c r="M416" s="293"/>
      <c r="N416" s="294"/>
      <c r="O416" s="294"/>
      <c r="P416" s="295"/>
      <c r="R416" s="328"/>
      <c r="S416" s="82"/>
      <c r="T416" s="82"/>
      <c r="U416" s="285"/>
      <c r="V416" s="82"/>
      <c r="W416" s="82"/>
      <c r="X416" s="286"/>
      <c r="Y416" s="287"/>
      <c r="Z416" s="352"/>
      <c r="AA416" s="363"/>
      <c r="AB416" s="249"/>
      <c r="AC416" s="106"/>
      <c r="AM416" s="91"/>
      <c r="AN416" s="91"/>
      <c r="AO416" s="91"/>
      <c r="AP416" s="91"/>
      <c r="AQ416" s="87"/>
      <c r="AR416" s="87"/>
      <c r="AS416" s="92"/>
      <c r="AT416" s="92"/>
      <c r="AU416" s="87"/>
      <c r="BH416" s="88"/>
      <c r="BI416" s="88"/>
      <c r="BJ416" s="88"/>
      <c r="BK416" s="88"/>
      <c r="CD416" s="90"/>
      <c r="CE416" s="90"/>
      <c r="CF416" s="90"/>
      <c r="CG416" s="90"/>
      <c r="CI416" s="89"/>
    </row>
    <row r="417" spans="2:87">
      <c r="B417" s="278"/>
      <c r="C417" s="296"/>
      <c r="D417" s="86"/>
      <c r="E417" s="292"/>
      <c r="F417" s="293"/>
      <c r="G417" s="294"/>
      <c r="H417" s="294"/>
      <c r="I417" s="295"/>
      <c r="K417" s="292"/>
      <c r="L417" s="293"/>
      <c r="M417" s="293"/>
      <c r="N417" s="294"/>
      <c r="O417" s="294"/>
      <c r="P417" s="295"/>
      <c r="R417" s="328"/>
      <c r="S417" s="82"/>
      <c r="T417" s="82"/>
      <c r="U417" s="285"/>
      <c r="V417" s="82"/>
      <c r="W417" s="82"/>
      <c r="X417" s="286"/>
      <c r="Y417" s="287"/>
      <c r="Z417" s="352"/>
      <c r="AA417" s="363"/>
      <c r="AB417" s="249"/>
      <c r="AC417" s="106"/>
      <c r="AM417" s="91"/>
      <c r="AN417" s="91"/>
      <c r="AO417" s="91"/>
      <c r="AP417" s="91"/>
      <c r="AQ417" s="87"/>
      <c r="AR417" s="87"/>
      <c r="AS417" s="92"/>
      <c r="AT417" s="92"/>
      <c r="AU417" s="87"/>
      <c r="BH417" s="88"/>
      <c r="BI417" s="88"/>
      <c r="BJ417" s="88"/>
      <c r="BK417" s="88"/>
      <c r="CD417" s="90"/>
      <c r="CE417" s="90"/>
      <c r="CF417" s="90"/>
      <c r="CG417" s="90"/>
      <c r="CI417" s="89"/>
    </row>
    <row r="418" spans="2:87">
      <c r="B418" s="278"/>
      <c r="C418" s="296"/>
      <c r="D418" s="86"/>
      <c r="E418" s="292"/>
      <c r="F418" s="293"/>
      <c r="G418" s="294"/>
      <c r="H418" s="294"/>
      <c r="I418" s="295"/>
      <c r="K418" s="292"/>
      <c r="L418" s="293"/>
      <c r="M418" s="293"/>
      <c r="N418" s="294"/>
      <c r="O418" s="294"/>
      <c r="P418" s="295"/>
      <c r="R418" s="328"/>
      <c r="S418" s="82"/>
      <c r="T418" s="82"/>
      <c r="U418" s="285"/>
      <c r="V418" s="82"/>
      <c r="W418" s="82"/>
      <c r="X418" s="286"/>
      <c r="Y418" s="287"/>
      <c r="Z418" s="352"/>
      <c r="AA418" s="363"/>
      <c r="AB418" s="249"/>
      <c r="AC418" s="106"/>
      <c r="AM418" s="91"/>
      <c r="AN418" s="91"/>
      <c r="AO418" s="91"/>
      <c r="AP418" s="91"/>
      <c r="AQ418" s="87"/>
      <c r="AR418" s="87"/>
      <c r="AS418" s="92"/>
      <c r="AT418" s="92"/>
      <c r="AU418" s="87"/>
      <c r="BH418" s="88"/>
      <c r="BI418" s="88"/>
      <c r="BJ418" s="88"/>
      <c r="BK418" s="88"/>
      <c r="CD418" s="90"/>
      <c r="CE418" s="90"/>
      <c r="CF418" s="90"/>
      <c r="CG418" s="90"/>
      <c r="CI418" s="89"/>
    </row>
    <row r="419" spans="2:87">
      <c r="B419" s="278"/>
      <c r="C419" s="296"/>
      <c r="D419" s="86"/>
      <c r="E419" s="292"/>
      <c r="F419" s="293"/>
      <c r="G419" s="294"/>
      <c r="H419" s="294"/>
      <c r="I419" s="295"/>
      <c r="K419" s="292"/>
      <c r="L419" s="293"/>
      <c r="M419" s="293"/>
      <c r="N419" s="294"/>
      <c r="O419" s="294"/>
      <c r="P419" s="295"/>
      <c r="R419" s="328"/>
      <c r="S419" s="82"/>
      <c r="T419" s="82"/>
      <c r="U419" s="285"/>
      <c r="V419" s="82"/>
      <c r="W419" s="82"/>
      <c r="X419" s="286"/>
      <c r="Y419" s="287"/>
      <c r="Z419" s="352"/>
      <c r="AA419" s="363"/>
      <c r="AB419" s="249"/>
      <c r="AC419" s="106"/>
      <c r="AM419" s="91"/>
      <c r="AN419" s="91"/>
      <c r="AO419" s="91"/>
      <c r="AP419" s="91"/>
      <c r="AQ419" s="87"/>
      <c r="AR419" s="87"/>
      <c r="AS419" s="92"/>
      <c r="AT419" s="92"/>
      <c r="AU419" s="87"/>
      <c r="BH419" s="88"/>
      <c r="BI419" s="88"/>
      <c r="BJ419" s="88"/>
      <c r="BK419" s="88"/>
      <c r="CD419" s="90"/>
      <c r="CE419" s="90"/>
      <c r="CF419" s="90"/>
      <c r="CG419" s="90"/>
      <c r="CI419" s="89"/>
    </row>
    <row r="420" spans="2:87">
      <c r="B420" s="278"/>
      <c r="C420" s="296"/>
      <c r="D420" s="86"/>
      <c r="E420" s="292"/>
      <c r="F420" s="293"/>
      <c r="G420" s="294"/>
      <c r="H420" s="294"/>
      <c r="I420" s="295"/>
      <c r="K420" s="292"/>
      <c r="L420" s="293"/>
      <c r="M420" s="293"/>
      <c r="N420" s="294"/>
      <c r="O420" s="294"/>
      <c r="P420" s="295"/>
      <c r="R420" s="328"/>
      <c r="S420" s="82"/>
      <c r="T420" s="82"/>
      <c r="U420" s="285"/>
      <c r="V420" s="82"/>
      <c r="W420" s="82"/>
      <c r="X420" s="286"/>
      <c r="Y420" s="287"/>
      <c r="Z420" s="352"/>
      <c r="AA420" s="363"/>
      <c r="AB420" s="249"/>
      <c r="AC420" s="106"/>
      <c r="AM420" s="91"/>
      <c r="AN420" s="91"/>
      <c r="AO420" s="91"/>
      <c r="AP420" s="91"/>
      <c r="AQ420" s="87"/>
      <c r="AR420" s="87"/>
      <c r="AS420" s="92"/>
      <c r="AT420" s="92"/>
      <c r="AU420" s="87"/>
      <c r="BH420" s="88"/>
      <c r="BI420" s="88"/>
      <c r="BJ420" s="88"/>
      <c r="BK420" s="88"/>
      <c r="CD420" s="90"/>
      <c r="CE420" s="90"/>
      <c r="CF420" s="90"/>
      <c r="CG420" s="90"/>
      <c r="CI420" s="89"/>
    </row>
    <row r="421" spans="2:87">
      <c r="B421" s="278"/>
      <c r="C421" s="296"/>
      <c r="D421" s="86"/>
      <c r="E421" s="292"/>
      <c r="F421" s="293"/>
      <c r="G421" s="294"/>
      <c r="H421" s="294"/>
      <c r="I421" s="295"/>
      <c r="K421" s="292"/>
      <c r="L421" s="293"/>
      <c r="M421" s="293"/>
      <c r="N421" s="294"/>
      <c r="O421" s="294"/>
      <c r="P421" s="295"/>
      <c r="R421" s="328"/>
      <c r="S421" s="82"/>
      <c r="T421" s="82"/>
      <c r="U421" s="285"/>
      <c r="V421" s="82"/>
      <c r="W421" s="82"/>
      <c r="X421" s="286"/>
      <c r="Y421" s="287"/>
      <c r="Z421" s="352"/>
      <c r="AA421" s="363"/>
      <c r="AB421" s="249"/>
      <c r="AC421" s="106"/>
      <c r="AM421" s="91"/>
      <c r="AN421" s="91"/>
      <c r="AO421" s="91"/>
      <c r="AP421" s="91"/>
      <c r="AQ421" s="87"/>
      <c r="AR421" s="87"/>
      <c r="AS421" s="92"/>
      <c r="AT421" s="92"/>
      <c r="AU421" s="87"/>
      <c r="BH421" s="88"/>
      <c r="BI421" s="88"/>
      <c r="BJ421" s="88"/>
      <c r="BK421" s="88"/>
      <c r="CD421" s="90"/>
      <c r="CE421" s="90"/>
      <c r="CF421" s="90"/>
      <c r="CG421" s="90"/>
      <c r="CI421" s="89"/>
    </row>
    <row r="422" spans="2:87">
      <c r="B422" s="278"/>
      <c r="C422" s="296"/>
      <c r="D422" s="86"/>
      <c r="E422" s="292"/>
      <c r="F422" s="293"/>
      <c r="G422" s="294"/>
      <c r="H422" s="294"/>
      <c r="I422" s="295"/>
      <c r="K422" s="292"/>
      <c r="L422" s="293"/>
      <c r="M422" s="293"/>
      <c r="N422" s="294"/>
      <c r="O422" s="294"/>
      <c r="P422" s="295"/>
      <c r="R422" s="328"/>
      <c r="S422" s="82"/>
      <c r="T422" s="82"/>
      <c r="U422" s="285"/>
      <c r="V422" s="82"/>
      <c r="W422" s="82"/>
      <c r="X422" s="286"/>
      <c r="Y422" s="287"/>
      <c r="Z422" s="352"/>
      <c r="AA422" s="363"/>
      <c r="AB422" s="249"/>
      <c r="AC422" s="106"/>
      <c r="AM422" s="91"/>
      <c r="AN422" s="91"/>
      <c r="AO422" s="91"/>
      <c r="AP422" s="91"/>
      <c r="AQ422" s="87"/>
      <c r="AR422" s="87"/>
      <c r="AS422" s="92"/>
      <c r="AT422" s="92"/>
      <c r="AU422" s="87"/>
      <c r="BH422" s="88"/>
      <c r="BI422" s="88"/>
      <c r="BJ422" s="88"/>
      <c r="BK422" s="88"/>
      <c r="CD422" s="90"/>
      <c r="CE422" s="90"/>
      <c r="CF422" s="90"/>
      <c r="CG422" s="90"/>
      <c r="CI422" s="89"/>
    </row>
    <row r="423" spans="2:87">
      <c r="B423" s="278"/>
      <c r="C423" s="296"/>
      <c r="D423" s="86"/>
      <c r="E423" s="292"/>
      <c r="F423" s="293"/>
      <c r="G423" s="294"/>
      <c r="H423" s="294"/>
      <c r="I423" s="295"/>
      <c r="K423" s="292"/>
      <c r="L423" s="293"/>
      <c r="M423" s="293"/>
      <c r="N423" s="294"/>
      <c r="O423" s="294"/>
      <c r="P423" s="295"/>
      <c r="R423" s="328"/>
      <c r="S423" s="82"/>
      <c r="T423" s="82"/>
      <c r="U423" s="285"/>
      <c r="V423" s="82"/>
      <c r="W423" s="82"/>
      <c r="X423" s="286"/>
      <c r="Y423" s="287"/>
      <c r="Z423" s="352"/>
      <c r="AA423" s="363"/>
      <c r="AB423" s="249"/>
      <c r="AC423" s="106"/>
      <c r="AM423" s="91"/>
      <c r="AN423" s="91"/>
      <c r="AO423" s="91"/>
      <c r="AP423" s="91"/>
      <c r="AQ423" s="87"/>
      <c r="AR423" s="87"/>
      <c r="AS423" s="92"/>
      <c r="AT423" s="92"/>
      <c r="AU423" s="87"/>
      <c r="BH423" s="88"/>
      <c r="BI423" s="88"/>
      <c r="BJ423" s="88"/>
      <c r="BK423" s="88"/>
      <c r="CD423" s="90"/>
      <c r="CE423" s="90"/>
      <c r="CF423" s="90"/>
      <c r="CG423" s="90"/>
      <c r="CI423" s="89"/>
    </row>
    <row r="424" spans="2:87">
      <c r="B424" s="278"/>
      <c r="C424" s="296"/>
      <c r="D424" s="86"/>
      <c r="E424" s="292"/>
      <c r="F424" s="293"/>
      <c r="G424" s="294"/>
      <c r="H424" s="294"/>
      <c r="I424" s="295"/>
      <c r="K424" s="292"/>
      <c r="L424" s="293"/>
      <c r="M424" s="293"/>
      <c r="N424" s="294"/>
      <c r="O424" s="294"/>
      <c r="P424" s="295"/>
      <c r="R424" s="328"/>
      <c r="S424" s="82"/>
      <c r="T424" s="82"/>
      <c r="U424" s="285"/>
      <c r="V424" s="82"/>
      <c r="W424" s="82"/>
      <c r="X424" s="286"/>
      <c r="Y424" s="287"/>
      <c r="Z424" s="352"/>
      <c r="AA424" s="363"/>
      <c r="AB424" s="249"/>
      <c r="AC424" s="106"/>
      <c r="AM424" s="91"/>
      <c r="AN424" s="91"/>
      <c r="AO424" s="91"/>
      <c r="AP424" s="91"/>
      <c r="AQ424" s="87"/>
      <c r="AR424" s="87"/>
      <c r="AS424" s="92"/>
      <c r="AT424" s="92"/>
      <c r="AU424" s="87"/>
      <c r="BH424" s="88"/>
      <c r="BI424" s="88"/>
      <c r="BJ424" s="88"/>
      <c r="BK424" s="88"/>
      <c r="CD424" s="90"/>
      <c r="CE424" s="90"/>
      <c r="CF424" s="90"/>
      <c r="CG424" s="90"/>
      <c r="CI424" s="89"/>
    </row>
    <row r="425" spans="2:87">
      <c r="B425" s="278"/>
      <c r="C425" s="296"/>
      <c r="D425" s="86"/>
      <c r="E425" s="292"/>
      <c r="F425" s="293"/>
      <c r="G425" s="294"/>
      <c r="H425" s="294"/>
      <c r="I425" s="295"/>
      <c r="K425" s="292"/>
      <c r="L425" s="293"/>
      <c r="M425" s="293"/>
      <c r="N425" s="294"/>
      <c r="O425" s="294"/>
      <c r="P425" s="295"/>
      <c r="R425" s="328"/>
      <c r="S425" s="82"/>
      <c r="T425" s="82"/>
      <c r="U425" s="285"/>
      <c r="V425" s="82"/>
      <c r="W425" s="82"/>
      <c r="X425" s="286"/>
      <c r="Y425" s="287"/>
      <c r="Z425" s="352"/>
      <c r="AA425" s="363"/>
      <c r="AB425" s="249"/>
      <c r="AC425" s="106"/>
      <c r="AM425" s="91"/>
      <c r="AN425" s="91"/>
      <c r="AO425" s="91"/>
      <c r="AP425" s="91"/>
      <c r="AQ425" s="87"/>
      <c r="AR425" s="87"/>
      <c r="AS425" s="92"/>
      <c r="AT425" s="92"/>
      <c r="AU425" s="87"/>
      <c r="BH425" s="88"/>
      <c r="BI425" s="88"/>
      <c r="BJ425" s="88"/>
      <c r="BK425" s="88"/>
      <c r="CD425" s="90"/>
      <c r="CE425" s="90"/>
      <c r="CF425" s="90"/>
      <c r="CG425" s="90"/>
      <c r="CI425" s="89"/>
    </row>
    <row r="426" spans="2:87">
      <c r="B426" s="278"/>
      <c r="C426" s="296"/>
      <c r="D426" s="86"/>
      <c r="E426" s="292"/>
      <c r="F426" s="293"/>
      <c r="G426" s="294"/>
      <c r="H426" s="294"/>
      <c r="I426" s="295"/>
      <c r="K426" s="292"/>
      <c r="L426" s="293"/>
      <c r="M426" s="293"/>
      <c r="N426" s="294"/>
      <c r="O426" s="294"/>
      <c r="P426" s="295"/>
      <c r="R426" s="328"/>
      <c r="S426" s="82"/>
      <c r="T426" s="82"/>
      <c r="U426" s="285"/>
      <c r="V426" s="82"/>
      <c r="W426" s="82"/>
      <c r="X426" s="286"/>
      <c r="Y426" s="287"/>
      <c r="Z426" s="352"/>
      <c r="AA426" s="363"/>
      <c r="AB426" s="249"/>
      <c r="AC426" s="106"/>
      <c r="AM426" s="91"/>
      <c r="AN426" s="91"/>
      <c r="AO426" s="91"/>
      <c r="AP426" s="91"/>
      <c r="AQ426" s="87"/>
      <c r="AR426" s="87"/>
      <c r="AS426" s="92"/>
      <c r="AT426" s="92"/>
      <c r="AU426" s="87"/>
      <c r="BH426" s="88"/>
      <c r="BI426" s="88"/>
      <c r="BJ426" s="88"/>
      <c r="BK426" s="88"/>
      <c r="CD426" s="90"/>
      <c r="CE426" s="90"/>
      <c r="CF426" s="90"/>
      <c r="CG426" s="90"/>
      <c r="CI426" s="89"/>
    </row>
    <row r="427" spans="2:87">
      <c r="B427" s="278"/>
      <c r="C427" s="296"/>
      <c r="D427" s="86"/>
      <c r="E427" s="292"/>
      <c r="F427" s="293"/>
      <c r="G427" s="294"/>
      <c r="H427" s="294"/>
      <c r="I427" s="295"/>
      <c r="K427" s="292"/>
      <c r="L427" s="293"/>
      <c r="M427" s="293"/>
      <c r="N427" s="294"/>
      <c r="O427" s="294"/>
      <c r="P427" s="295"/>
      <c r="R427" s="328"/>
      <c r="S427" s="82"/>
      <c r="T427" s="82"/>
      <c r="U427" s="285"/>
      <c r="V427" s="82"/>
      <c r="W427" s="82"/>
      <c r="X427" s="286"/>
      <c r="Y427" s="287"/>
      <c r="Z427" s="352"/>
      <c r="AA427" s="363"/>
      <c r="AB427" s="249"/>
      <c r="AC427" s="106"/>
      <c r="AM427" s="91"/>
      <c r="AN427" s="91"/>
      <c r="AO427" s="91"/>
      <c r="AP427" s="91"/>
      <c r="AQ427" s="87"/>
      <c r="AR427" s="87"/>
      <c r="AS427" s="92"/>
      <c r="AT427" s="92"/>
      <c r="AU427" s="87"/>
      <c r="BH427" s="88"/>
      <c r="BI427" s="88"/>
      <c r="BJ427" s="88"/>
      <c r="BK427" s="88"/>
      <c r="CD427" s="90"/>
      <c r="CE427" s="90"/>
      <c r="CF427" s="90"/>
      <c r="CG427" s="90"/>
      <c r="CI427" s="89"/>
    </row>
    <row r="428" spans="2:87">
      <c r="B428" s="278"/>
      <c r="C428" s="296"/>
      <c r="D428" s="86"/>
      <c r="E428" s="292"/>
      <c r="F428" s="293"/>
      <c r="G428" s="294"/>
      <c r="H428" s="294"/>
      <c r="I428" s="295"/>
      <c r="K428" s="292"/>
      <c r="L428" s="293"/>
      <c r="M428" s="293"/>
      <c r="N428" s="294"/>
      <c r="O428" s="294"/>
      <c r="P428" s="295"/>
      <c r="R428" s="328"/>
      <c r="S428" s="82"/>
      <c r="T428" s="82"/>
      <c r="U428" s="285"/>
      <c r="V428" s="82"/>
      <c r="W428" s="82"/>
      <c r="X428" s="286"/>
      <c r="Y428" s="287"/>
      <c r="Z428" s="352"/>
      <c r="AA428" s="363"/>
      <c r="AB428" s="249"/>
      <c r="AC428" s="106"/>
      <c r="AM428" s="91"/>
      <c r="AN428" s="91"/>
      <c r="AO428" s="91"/>
      <c r="AP428" s="91"/>
      <c r="AQ428" s="87"/>
      <c r="AR428" s="87"/>
      <c r="AS428" s="92"/>
      <c r="AT428" s="92"/>
      <c r="AU428" s="87"/>
      <c r="BH428" s="88"/>
      <c r="BI428" s="88"/>
      <c r="BJ428" s="88"/>
      <c r="BK428" s="88"/>
      <c r="CD428" s="90"/>
      <c r="CE428" s="90"/>
      <c r="CF428" s="90"/>
      <c r="CG428" s="90"/>
      <c r="CI428" s="89"/>
    </row>
    <row r="429" spans="2:87">
      <c r="B429" s="278"/>
      <c r="C429" s="296"/>
      <c r="D429" s="86"/>
      <c r="E429" s="292"/>
      <c r="F429" s="293"/>
      <c r="G429" s="294"/>
      <c r="H429" s="294"/>
      <c r="I429" s="295"/>
      <c r="K429" s="292"/>
      <c r="L429" s="293"/>
      <c r="M429" s="293"/>
      <c r="N429" s="294"/>
      <c r="O429" s="294"/>
      <c r="P429" s="295"/>
      <c r="R429" s="328"/>
      <c r="S429" s="82"/>
      <c r="T429" s="82"/>
      <c r="U429" s="285"/>
      <c r="V429" s="82"/>
      <c r="W429" s="82"/>
      <c r="X429" s="286"/>
      <c r="Y429" s="287"/>
      <c r="Z429" s="352"/>
      <c r="AA429" s="363"/>
      <c r="AB429" s="249"/>
      <c r="AC429" s="106"/>
      <c r="AM429" s="91"/>
      <c r="AN429" s="91"/>
      <c r="AO429" s="91"/>
      <c r="AP429" s="91"/>
      <c r="AQ429" s="87"/>
      <c r="AR429" s="87"/>
      <c r="AS429" s="92"/>
      <c r="AT429" s="92"/>
      <c r="AU429" s="87"/>
      <c r="BH429" s="88"/>
      <c r="BI429" s="88"/>
      <c r="BJ429" s="88"/>
      <c r="BK429" s="88"/>
      <c r="CD429" s="90"/>
      <c r="CE429" s="90"/>
      <c r="CF429" s="90"/>
      <c r="CG429" s="90"/>
      <c r="CI429" s="89"/>
    </row>
    <row r="430" spans="2:87">
      <c r="B430" s="278"/>
      <c r="C430" s="296"/>
      <c r="D430" s="86"/>
      <c r="E430" s="292"/>
      <c r="F430" s="293"/>
      <c r="G430" s="294"/>
      <c r="H430" s="294"/>
      <c r="I430" s="295"/>
      <c r="K430" s="292"/>
      <c r="L430" s="293"/>
      <c r="M430" s="293"/>
      <c r="N430" s="294"/>
      <c r="O430" s="294"/>
      <c r="P430" s="295"/>
      <c r="R430" s="328"/>
      <c r="S430" s="82"/>
      <c r="T430" s="82"/>
      <c r="U430" s="285"/>
      <c r="V430" s="82"/>
      <c r="W430" s="82"/>
      <c r="X430" s="286"/>
      <c r="Y430" s="287"/>
      <c r="Z430" s="352"/>
      <c r="AA430" s="363"/>
      <c r="AB430" s="249"/>
      <c r="AC430" s="106"/>
      <c r="AM430" s="91"/>
      <c r="AN430" s="91"/>
      <c r="AO430" s="91"/>
      <c r="AP430" s="91"/>
      <c r="AQ430" s="87"/>
      <c r="AR430" s="87"/>
      <c r="AS430" s="92"/>
      <c r="AT430" s="92"/>
      <c r="AU430" s="87"/>
      <c r="BH430" s="88"/>
      <c r="BI430" s="88"/>
      <c r="BJ430" s="88"/>
      <c r="BK430" s="88"/>
      <c r="CD430" s="90"/>
      <c r="CE430" s="90"/>
      <c r="CF430" s="90"/>
      <c r="CG430" s="90"/>
      <c r="CI430" s="89"/>
    </row>
    <row r="431" spans="2:87">
      <c r="B431" s="278"/>
      <c r="C431" s="296"/>
      <c r="D431" s="86"/>
      <c r="E431" s="292"/>
      <c r="F431" s="293"/>
      <c r="G431" s="294"/>
      <c r="H431" s="294"/>
      <c r="I431" s="295"/>
      <c r="K431" s="292"/>
      <c r="L431" s="293"/>
      <c r="M431" s="293"/>
      <c r="N431" s="294"/>
      <c r="O431" s="294"/>
      <c r="P431" s="295"/>
      <c r="R431" s="328"/>
      <c r="S431" s="82"/>
      <c r="T431" s="82"/>
      <c r="U431" s="285"/>
      <c r="V431" s="82"/>
      <c r="W431" s="82"/>
      <c r="X431" s="286"/>
      <c r="Y431" s="287"/>
      <c r="Z431" s="352"/>
      <c r="AA431" s="363"/>
      <c r="AB431" s="249"/>
      <c r="AC431" s="106"/>
      <c r="AM431" s="91"/>
      <c r="AN431" s="91"/>
      <c r="AO431" s="91"/>
      <c r="AP431" s="91"/>
      <c r="AQ431" s="87"/>
      <c r="AR431" s="87"/>
      <c r="AS431" s="92"/>
      <c r="AT431" s="92"/>
      <c r="AU431" s="87"/>
      <c r="BH431" s="88"/>
      <c r="BI431" s="88"/>
      <c r="BJ431" s="88"/>
      <c r="BK431" s="88"/>
      <c r="CD431" s="90"/>
      <c r="CE431" s="90"/>
      <c r="CF431" s="90"/>
      <c r="CG431" s="90"/>
      <c r="CI431" s="89"/>
    </row>
    <row r="432" spans="2:87">
      <c r="B432" s="278"/>
      <c r="C432" s="296"/>
      <c r="D432" s="86"/>
      <c r="E432" s="292"/>
      <c r="F432" s="293"/>
      <c r="G432" s="294"/>
      <c r="H432" s="294"/>
      <c r="I432" s="295"/>
      <c r="K432" s="292"/>
      <c r="L432" s="293"/>
      <c r="M432" s="293"/>
      <c r="N432" s="294"/>
      <c r="O432" s="294"/>
      <c r="P432" s="295"/>
      <c r="R432" s="328"/>
      <c r="S432" s="82"/>
      <c r="T432" s="82"/>
      <c r="U432" s="285"/>
      <c r="V432" s="82"/>
      <c r="W432" s="82"/>
      <c r="X432" s="286"/>
      <c r="Y432" s="287"/>
      <c r="Z432" s="352"/>
      <c r="AA432" s="363"/>
      <c r="AB432" s="249"/>
      <c r="AC432" s="106"/>
      <c r="AM432" s="91"/>
      <c r="AN432" s="91"/>
      <c r="AO432" s="91"/>
      <c r="AP432" s="91"/>
      <c r="AQ432" s="87"/>
      <c r="AR432" s="87"/>
      <c r="AS432" s="92"/>
      <c r="AT432" s="92"/>
      <c r="AU432" s="87"/>
      <c r="BH432" s="88"/>
      <c r="BI432" s="88"/>
      <c r="BJ432" s="88"/>
      <c r="BK432" s="88"/>
      <c r="CD432" s="90"/>
      <c r="CE432" s="90"/>
      <c r="CF432" s="90"/>
      <c r="CG432" s="90"/>
      <c r="CI432" s="89"/>
    </row>
    <row r="433" spans="2:87">
      <c r="B433" s="278"/>
      <c r="C433" s="296"/>
      <c r="D433" s="86"/>
      <c r="E433" s="292"/>
      <c r="F433" s="293"/>
      <c r="G433" s="294"/>
      <c r="H433" s="294"/>
      <c r="I433" s="295"/>
      <c r="K433" s="292"/>
      <c r="L433" s="293"/>
      <c r="M433" s="293"/>
      <c r="N433" s="294"/>
      <c r="O433" s="294"/>
      <c r="P433" s="295"/>
      <c r="R433" s="328"/>
      <c r="S433" s="82"/>
      <c r="T433" s="82"/>
      <c r="U433" s="285"/>
      <c r="V433" s="82"/>
      <c r="W433" s="82"/>
      <c r="X433" s="286"/>
      <c r="Y433" s="287"/>
      <c r="Z433" s="352"/>
      <c r="AA433" s="363"/>
      <c r="AB433" s="249"/>
      <c r="AC433" s="106"/>
      <c r="AM433" s="91"/>
      <c r="AN433" s="91"/>
      <c r="AO433" s="91"/>
      <c r="AP433" s="91"/>
      <c r="AQ433" s="87"/>
      <c r="AR433" s="87"/>
      <c r="AS433" s="92"/>
      <c r="AT433" s="92"/>
      <c r="AU433" s="87"/>
      <c r="BH433" s="88"/>
      <c r="BI433" s="88"/>
      <c r="BJ433" s="88"/>
      <c r="BK433" s="88"/>
      <c r="CD433" s="90"/>
      <c r="CE433" s="90"/>
      <c r="CF433" s="90"/>
      <c r="CG433" s="90"/>
      <c r="CI433" s="89"/>
    </row>
    <row r="434" spans="2:87">
      <c r="B434" s="278"/>
      <c r="C434" s="296"/>
      <c r="D434" s="86"/>
      <c r="E434" s="292"/>
      <c r="F434" s="293"/>
      <c r="G434" s="294"/>
      <c r="H434" s="294"/>
      <c r="I434" s="295"/>
      <c r="K434" s="292"/>
      <c r="L434" s="293"/>
      <c r="M434" s="293"/>
      <c r="N434" s="294"/>
      <c r="O434" s="294"/>
      <c r="P434" s="295"/>
      <c r="R434" s="328"/>
      <c r="S434" s="82"/>
      <c r="T434" s="82"/>
      <c r="U434" s="285"/>
      <c r="V434" s="82"/>
      <c r="W434" s="82"/>
      <c r="X434" s="286"/>
      <c r="Y434" s="287"/>
      <c r="Z434" s="352"/>
      <c r="AA434" s="363"/>
      <c r="AB434" s="249"/>
      <c r="AC434" s="106"/>
      <c r="AM434" s="91"/>
      <c r="AN434" s="91"/>
      <c r="AO434" s="91"/>
      <c r="AP434" s="91"/>
      <c r="AQ434" s="87"/>
      <c r="AR434" s="87"/>
      <c r="AS434" s="92"/>
      <c r="AT434" s="92"/>
      <c r="AU434" s="87"/>
      <c r="BH434" s="88"/>
      <c r="BI434" s="88"/>
      <c r="BJ434" s="88"/>
      <c r="BK434" s="88"/>
      <c r="CD434" s="90"/>
      <c r="CE434" s="90"/>
      <c r="CF434" s="90"/>
      <c r="CG434" s="90"/>
      <c r="CI434" s="89"/>
    </row>
    <row r="435" spans="2:87">
      <c r="B435" s="278"/>
      <c r="C435" s="296"/>
      <c r="D435" s="86"/>
      <c r="E435" s="292"/>
      <c r="F435" s="293"/>
      <c r="G435" s="294"/>
      <c r="H435" s="294"/>
      <c r="I435" s="295"/>
      <c r="K435" s="292"/>
      <c r="L435" s="293"/>
      <c r="M435" s="293"/>
      <c r="N435" s="294"/>
      <c r="O435" s="294"/>
      <c r="P435" s="295"/>
      <c r="R435" s="328"/>
      <c r="S435" s="82"/>
      <c r="T435" s="82"/>
      <c r="U435" s="285"/>
      <c r="V435" s="82"/>
      <c r="W435" s="82"/>
      <c r="X435" s="286"/>
      <c r="Y435" s="287"/>
      <c r="Z435" s="352"/>
      <c r="AA435" s="363"/>
      <c r="AB435" s="249"/>
      <c r="AC435" s="106"/>
      <c r="AM435" s="91"/>
      <c r="AN435" s="91"/>
      <c r="AO435" s="91"/>
      <c r="AP435" s="91"/>
      <c r="AQ435" s="87"/>
      <c r="AR435" s="87"/>
      <c r="AS435" s="92"/>
      <c r="AT435" s="92"/>
      <c r="AU435" s="87"/>
      <c r="BH435" s="88"/>
      <c r="BI435" s="88"/>
      <c r="BJ435" s="88"/>
      <c r="BK435" s="88"/>
      <c r="CD435" s="90"/>
      <c r="CE435" s="90"/>
      <c r="CF435" s="90"/>
      <c r="CG435" s="90"/>
      <c r="CI435" s="89"/>
    </row>
    <row r="436" spans="2:87">
      <c r="B436" s="278"/>
      <c r="C436" s="296"/>
      <c r="D436" s="86"/>
      <c r="E436" s="292"/>
      <c r="F436" s="293"/>
      <c r="G436" s="294"/>
      <c r="H436" s="294"/>
      <c r="I436" s="295"/>
      <c r="K436" s="292"/>
      <c r="L436" s="293"/>
      <c r="M436" s="293"/>
      <c r="N436" s="294"/>
      <c r="O436" s="294"/>
      <c r="P436" s="295"/>
      <c r="R436" s="328"/>
      <c r="S436" s="82"/>
      <c r="T436" s="82"/>
      <c r="U436" s="285"/>
      <c r="V436" s="82"/>
      <c r="W436" s="82"/>
      <c r="X436" s="286"/>
      <c r="Y436" s="287"/>
      <c r="Z436" s="352"/>
      <c r="AA436" s="363"/>
      <c r="AB436" s="249"/>
      <c r="AC436" s="106"/>
      <c r="AM436" s="91"/>
      <c r="AN436" s="91"/>
      <c r="AO436" s="91"/>
      <c r="AP436" s="91"/>
      <c r="AQ436" s="87"/>
      <c r="AR436" s="87"/>
      <c r="AS436" s="92"/>
      <c r="AT436" s="92"/>
      <c r="AU436" s="87"/>
      <c r="BH436" s="88"/>
      <c r="BI436" s="88"/>
      <c r="BJ436" s="88"/>
      <c r="BK436" s="88"/>
      <c r="CD436" s="90"/>
      <c r="CE436" s="90"/>
      <c r="CF436" s="90"/>
      <c r="CG436" s="90"/>
      <c r="CI436" s="89"/>
    </row>
    <row r="437" spans="2:87">
      <c r="B437" s="278"/>
      <c r="C437" s="296"/>
      <c r="D437" s="86"/>
      <c r="E437" s="292"/>
      <c r="F437" s="293"/>
      <c r="G437" s="294"/>
      <c r="H437" s="294"/>
      <c r="I437" s="295"/>
      <c r="K437" s="292"/>
      <c r="L437" s="293"/>
      <c r="M437" s="293"/>
      <c r="N437" s="294"/>
      <c r="O437" s="294"/>
      <c r="P437" s="295"/>
      <c r="R437" s="328"/>
      <c r="S437" s="82"/>
      <c r="T437" s="82"/>
      <c r="U437" s="285"/>
      <c r="V437" s="82"/>
      <c r="W437" s="82"/>
      <c r="X437" s="286"/>
      <c r="Y437" s="287"/>
      <c r="Z437" s="352"/>
      <c r="AA437" s="363"/>
      <c r="AB437" s="249"/>
      <c r="AC437" s="106"/>
      <c r="AM437" s="91"/>
      <c r="AN437" s="91"/>
      <c r="AO437" s="91"/>
      <c r="AP437" s="91"/>
      <c r="AQ437" s="87"/>
      <c r="AR437" s="87"/>
      <c r="AS437" s="92"/>
      <c r="AT437" s="92"/>
      <c r="AU437" s="87"/>
      <c r="BH437" s="88"/>
      <c r="BI437" s="88"/>
      <c r="BJ437" s="88"/>
      <c r="BK437" s="88"/>
      <c r="CD437" s="90"/>
      <c r="CE437" s="90"/>
      <c r="CF437" s="90"/>
      <c r="CG437" s="90"/>
      <c r="CI437" s="89"/>
    </row>
    <row r="438" spans="2:87">
      <c r="B438" s="278"/>
      <c r="C438" s="296"/>
      <c r="D438" s="86"/>
      <c r="E438" s="292"/>
      <c r="F438" s="293"/>
      <c r="G438" s="294"/>
      <c r="H438" s="294"/>
      <c r="I438" s="295"/>
      <c r="K438" s="292"/>
      <c r="L438" s="293"/>
      <c r="M438" s="293"/>
      <c r="N438" s="294"/>
      <c r="O438" s="294"/>
      <c r="P438" s="295"/>
      <c r="R438" s="328"/>
      <c r="S438" s="82"/>
      <c r="T438" s="82"/>
      <c r="U438" s="285"/>
      <c r="V438" s="82"/>
      <c r="W438" s="82"/>
      <c r="X438" s="286"/>
      <c r="Y438" s="287"/>
      <c r="Z438" s="352"/>
      <c r="AA438" s="363"/>
      <c r="AB438" s="249"/>
      <c r="AC438" s="106"/>
      <c r="AM438" s="91"/>
      <c r="AN438" s="91"/>
      <c r="AO438" s="91"/>
      <c r="AP438" s="91"/>
      <c r="AQ438" s="87"/>
      <c r="AR438" s="87"/>
      <c r="AS438" s="92"/>
      <c r="AT438" s="92"/>
      <c r="AU438" s="87"/>
      <c r="BH438" s="88"/>
      <c r="BI438" s="88"/>
      <c r="BJ438" s="88"/>
      <c r="BK438" s="88"/>
      <c r="CD438" s="90"/>
      <c r="CE438" s="90"/>
      <c r="CF438" s="90"/>
      <c r="CG438" s="90"/>
      <c r="CI438" s="89"/>
    </row>
    <row r="439" spans="2:87">
      <c r="B439" s="278"/>
      <c r="C439" s="296"/>
      <c r="D439" s="86"/>
      <c r="E439" s="292"/>
      <c r="F439" s="293"/>
      <c r="G439" s="294"/>
      <c r="H439" s="294"/>
      <c r="I439" s="295"/>
      <c r="K439" s="292"/>
      <c r="L439" s="293"/>
      <c r="M439" s="293"/>
      <c r="N439" s="294"/>
      <c r="O439" s="294"/>
      <c r="P439" s="295"/>
      <c r="R439" s="328"/>
      <c r="S439" s="82"/>
      <c r="T439" s="82"/>
      <c r="U439" s="285"/>
      <c r="V439" s="82"/>
      <c r="W439" s="82"/>
      <c r="X439" s="286"/>
      <c r="Y439" s="287"/>
      <c r="Z439" s="352"/>
      <c r="AA439" s="363"/>
      <c r="AB439" s="249"/>
      <c r="AC439" s="106"/>
      <c r="AM439" s="91"/>
      <c r="AN439" s="91"/>
      <c r="AO439" s="91"/>
      <c r="AP439" s="91"/>
      <c r="AQ439" s="87"/>
      <c r="AR439" s="87"/>
      <c r="AS439" s="92"/>
      <c r="AT439" s="92"/>
      <c r="AU439" s="87"/>
      <c r="BH439" s="88"/>
      <c r="BI439" s="88"/>
      <c r="BJ439" s="88"/>
      <c r="BK439" s="88"/>
      <c r="CD439" s="90"/>
      <c r="CE439" s="90"/>
      <c r="CF439" s="90"/>
      <c r="CG439" s="90"/>
      <c r="CI439" s="89"/>
    </row>
    <row r="440" spans="2:87">
      <c r="B440" s="278"/>
      <c r="C440" s="296"/>
      <c r="D440" s="86"/>
      <c r="E440" s="292"/>
      <c r="F440" s="293"/>
      <c r="G440" s="294"/>
      <c r="H440" s="294"/>
      <c r="I440" s="295"/>
      <c r="K440" s="292"/>
      <c r="L440" s="293"/>
      <c r="M440" s="293"/>
      <c r="N440" s="294"/>
      <c r="O440" s="294"/>
      <c r="P440" s="295"/>
      <c r="R440" s="328"/>
      <c r="S440" s="82"/>
      <c r="T440" s="82"/>
      <c r="U440" s="285"/>
      <c r="V440" s="82"/>
      <c r="W440" s="82"/>
      <c r="X440" s="286"/>
      <c r="Y440" s="287"/>
      <c r="Z440" s="352"/>
      <c r="AA440" s="363"/>
      <c r="AB440" s="249"/>
      <c r="AC440" s="106"/>
      <c r="AM440" s="91"/>
      <c r="AN440" s="91"/>
      <c r="AO440" s="91"/>
      <c r="AP440" s="91"/>
      <c r="AQ440" s="87"/>
      <c r="AR440" s="87"/>
      <c r="AS440" s="92"/>
      <c r="AT440" s="92"/>
      <c r="AU440" s="87"/>
      <c r="BH440" s="88"/>
      <c r="BI440" s="88"/>
      <c r="BJ440" s="88"/>
      <c r="BK440" s="88"/>
      <c r="CD440" s="90"/>
      <c r="CE440" s="90"/>
      <c r="CF440" s="90"/>
      <c r="CG440" s="90"/>
      <c r="CI440" s="89"/>
    </row>
    <row r="441" spans="2:87">
      <c r="B441" s="278"/>
      <c r="C441" s="296"/>
      <c r="D441" s="86"/>
      <c r="E441" s="292"/>
      <c r="F441" s="293"/>
      <c r="G441" s="294"/>
      <c r="H441" s="294"/>
      <c r="I441" s="295"/>
      <c r="K441" s="292"/>
      <c r="L441" s="293"/>
      <c r="M441" s="293"/>
      <c r="N441" s="294"/>
      <c r="O441" s="294"/>
      <c r="P441" s="295"/>
      <c r="R441" s="328"/>
      <c r="S441" s="82"/>
      <c r="T441" s="82"/>
      <c r="U441" s="285"/>
      <c r="V441" s="82"/>
      <c r="W441" s="82"/>
      <c r="X441" s="286"/>
      <c r="Y441" s="287"/>
      <c r="Z441" s="352"/>
      <c r="AA441" s="363"/>
      <c r="AB441" s="249"/>
      <c r="AC441" s="106"/>
      <c r="AM441" s="91"/>
      <c r="AN441" s="91"/>
      <c r="AO441" s="91"/>
      <c r="AP441" s="91"/>
      <c r="AQ441" s="87"/>
      <c r="AR441" s="87"/>
      <c r="AS441" s="92"/>
      <c r="AT441" s="92"/>
      <c r="AU441" s="87"/>
      <c r="BH441" s="88"/>
      <c r="BI441" s="88"/>
      <c r="BJ441" s="88"/>
      <c r="BK441" s="88"/>
      <c r="CD441" s="90"/>
      <c r="CE441" s="90"/>
      <c r="CF441" s="90"/>
      <c r="CG441" s="90"/>
      <c r="CI441" s="89"/>
    </row>
    <row r="442" spans="2:87">
      <c r="B442" s="278"/>
      <c r="C442" s="296"/>
      <c r="D442" s="86"/>
      <c r="E442" s="292"/>
      <c r="F442" s="293"/>
      <c r="G442" s="294"/>
      <c r="H442" s="294"/>
      <c r="I442" s="295"/>
      <c r="K442" s="292"/>
      <c r="L442" s="293"/>
      <c r="M442" s="293"/>
      <c r="N442" s="294"/>
      <c r="O442" s="294"/>
      <c r="P442" s="295"/>
      <c r="R442" s="328"/>
      <c r="S442" s="82"/>
      <c r="T442" s="82"/>
      <c r="U442" s="285"/>
      <c r="V442" s="82"/>
      <c r="W442" s="82"/>
      <c r="X442" s="286"/>
      <c r="Y442" s="287"/>
      <c r="Z442" s="352"/>
      <c r="AA442" s="363"/>
      <c r="AB442" s="249"/>
      <c r="AC442" s="106"/>
      <c r="AM442" s="91"/>
      <c r="AN442" s="91"/>
      <c r="AO442" s="91"/>
      <c r="AP442" s="91"/>
      <c r="AQ442" s="87"/>
      <c r="AR442" s="87"/>
      <c r="AS442" s="92"/>
      <c r="AT442" s="92"/>
      <c r="AU442" s="87"/>
      <c r="BH442" s="88"/>
      <c r="BI442" s="88"/>
      <c r="BJ442" s="88"/>
      <c r="BK442" s="88"/>
      <c r="CD442" s="90"/>
      <c r="CE442" s="90"/>
      <c r="CF442" s="90"/>
      <c r="CG442" s="90"/>
      <c r="CI442" s="89"/>
    </row>
    <row r="443" spans="2:87">
      <c r="B443" s="278"/>
      <c r="C443" s="296"/>
      <c r="D443" s="86"/>
      <c r="E443" s="292"/>
      <c r="F443" s="293"/>
      <c r="G443" s="294"/>
      <c r="H443" s="294"/>
      <c r="I443" s="295"/>
      <c r="K443" s="292"/>
      <c r="L443" s="293"/>
      <c r="M443" s="293"/>
      <c r="N443" s="294"/>
      <c r="O443" s="294"/>
      <c r="P443" s="295"/>
      <c r="R443" s="328"/>
      <c r="S443" s="82"/>
      <c r="T443" s="82"/>
      <c r="U443" s="285"/>
      <c r="V443" s="82"/>
      <c r="W443" s="82"/>
      <c r="X443" s="286"/>
      <c r="Y443" s="287"/>
      <c r="Z443" s="352"/>
      <c r="AA443" s="363"/>
      <c r="AB443" s="249"/>
      <c r="AC443" s="106"/>
      <c r="AM443" s="91"/>
      <c r="AN443" s="91"/>
      <c r="AO443" s="91"/>
      <c r="AP443" s="91"/>
      <c r="AQ443" s="87"/>
      <c r="AR443" s="87"/>
      <c r="AS443" s="92"/>
      <c r="AT443" s="92"/>
      <c r="AU443" s="87"/>
      <c r="BH443" s="88"/>
      <c r="BI443" s="88"/>
      <c r="BJ443" s="88"/>
      <c r="BK443" s="88"/>
      <c r="CD443" s="90"/>
      <c r="CE443" s="90"/>
      <c r="CF443" s="90"/>
      <c r="CG443" s="90"/>
      <c r="CI443" s="89"/>
    </row>
    <row r="444" spans="2:87">
      <c r="B444" s="278"/>
      <c r="C444" s="296"/>
      <c r="D444" s="86"/>
      <c r="E444" s="292"/>
      <c r="F444" s="293"/>
      <c r="G444" s="294"/>
      <c r="H444" s="294"/>
      <c r="I444" s="295"/>
      <c r="K444" s="292"/>
      <c r="L444" s="293"/>
      <c r="M444" s="293"/>
      <c r="N444" s="294"/>
      <c r="O444" s="294"/>
      <c r="P444" s="295"/>
      <c r="R444" s="328"/>
      <c r="S444" s="82"/>
      <c r="T444" s="82"/>
      <c r="U444" s="285"/>
      <c r="V444" s="82"/>
      <c r="W444" s="82"/>
      <c r="X444" s="286"/>
      <c r="Y444" s="287"/>
      <c r="Z444" s="352"/>
      <c r="AA444" s="363"/>
      <c r="AB444" s="249"/>
      <c r="AC444" s="106"/>
      <c r="AM444" s="91"/>
      <c r="AN444" s="91"/>
      <c r="AO444" s="91"/>
      <c r="AP444" s="91"/>
      <c r="AQ444" s="87"/>
      <c r="AR444" s="87"/>
      <c r="AS444" s="92"/>
      <c r="AT444" s="92"/>
      <c r="AU444" s="87"/>
      <c r="BH444" s="88"/>
      <c r="BI444" s="88"/>
      <c r="BJ444" s="88"/>
      <c r="BK444" s="88"/>
      <c r="CD444" s="90"/>
      <c r="CE444" s="90"/>
      <c r="CF444" s="90"/>
      <c r="CG444" s="90"/>
      <c r="CI444" s="89"/>
    </row>
    <row r="445" spans="2:87">
      <c r="B445" s="278"/>
      <c r="C445" s="296"/>
      <c r="D445" s="86"/>
      <c r="E445" s="292"/>
      <c r="F445" s="293"/>
      <c r="G445" s="294"/>
      <c r="H445" s="294"/>
      <c r="I445" s="295"/>
      <c r="K445" s="292"/>
      <c r="L445" s="293"/>
      <c r="M445" s="293"/>
      <c r="N445" s="294"/>
      <c r="O445" s="294"/>
      <c r="P445" s="295"/>
      <c r="R445" s="328"/>
      <c r="S445" s="82"/>
      <c r="T445" s="82"/>
      <c r="U445" s="285"/>
      <c r="V445" s="82"/>
      <c r="W445" s="82"/>
      <c r="X445" s="286"/>
      <c r="Y445" s="287"/>
      <c r="Z445" s="352"/>
      <c r="AA445" s="363"/>
      <c r="AB445" s="249"/>
      <c r="AC445" s="106"/>
      <c r="AM445" s="91"/>
      <c r="AN445" s="91"/>
      <c r="AO445" s="91"/>
      <c r="AP445" s="91"/>
      <c r="AQ445" s="87"/>
      <c r="AR445" s="87"/>
      <c r="AS445" s="92"/>
      <c r="AT445" s="92"/>
      <c r="AU445" s="87"/>
      <c r="BH445" s="88"/>
      <c r="BI445" s="88"/>
      <c r="BJ445" s="88"/>
      <c r="BK445" s="88"/>
      <c r="CD445" s="90"/>
      <c r="CE445" s="90"/>
      <c r="CF445" s="90"/>
      <c r="CG445" s="90"/>
      <c r="CI445" s="89"/>
    </row>
    <row r="446" spans="2:87">
      <c r="B446" s="278"/>
      <c r="C446" s="296"/>
      <c r="D446" s="86"/>
      <c r="E446" s="292"/>
      <c r="F446" s="293"/>
      <c r="G446" s="294"/>
      <c r="H446" s="294"/>
      <c r="I446" s="295"/>
      <c r="K446" s="292"/>
      <c r="L446" s="293"/>
      <c r="M446" s="293"/>
      <c r="N446" s="294"/>
      <c r="O446" s="294"/>
      <c r="P446" s="295"/>
      <c r="R446" s="328"/>
      <c r="S446" s="82"/>
      <c r="T446" s="82"/>
      <c r="U446" s="285"/>
      <c r="V446" s="82"/>
      <c r="W446" s="82"/>
      <c r="X446" s="286"/>
      <c r="Y446" s="287"/>
      <c r="Z446" s="352"/>
      <c r="AA446" s="363"/>
      <c r="AB446" s="249"/>
      <c r="AC446" s="106"/>
      <c r="AM446" s="91"/>
      <c r="AN446" s="91"/>
      <c r="AO446" s="91"/>
      <c r="AP446" s="91"/>
      <c r="AQ446" s="87"/>
      <c r="AR446" s="87"/>
      <c r="AS446" s="92"/>
      <c r="AT446" s="92"/>
      <c r="AU446" s="87"/>
      <c r="BH446" s="88"/>
      <c r="BI446" s="88"/>
      <c r="BJ446" s="88"/>
      <c r="BK446" s="88"/>
      <c r="CD446" s="90"/>
      <c r="CE446" s="90"/>
      <c r="CF446" s="90"/>
      <c r="CG446" s="90"/>
      <c r="CI446" s="89"/>
    </row>
    <row r="447" spans="2:87">
      <c r="B447" s="278"/>
      <c r="C447" s="296"/>
      <c r="D447" s="86"/>
      <c r="E447" s="292"/>
      <c r="F447" s="293"/>
      <c r="G447" s="294"/>
      <c r="H447" s="294"/>
      <c r="I447" s="295"/>
      <c r="K447" s="292"/>
      <c r="L447" s="293"/>
      <c r="M447" s="293"/>
      <c r="N447" s="294"/>
      <c r="O447" s="294"/>
      <c r="P447" s="295"/>
      <c r="R447" s="328"/>
      <c r="S447" s="82"/>
      <c r="T447" s="82"/>
      <c r="U447" s="285"/>
      <c r="V447" s="82"/>
      <c r="W447" s="82"/>
      <c r="X447" s="286"/>
      <c r="Y447" s="287"/>
      <c r="Z447" s="352"/>
      <c r="AA447" s="363"/>
      <c r="AB447" s="249"/>
      <c r="AC447" s="106"/>
      <c r="AM447" s="91"/>
      <c r="AN447" s="91"/>
      <c r="AO447" s="91"/>
      <c r="AP447" s="91"/>
      <c r="AQ447" s="87"/>
      <c r="AR447" s="87"/>
      <c r="AS447" s="92"/>
      <c r="AT447" s="92"/>
      <c r="AU447" s="87"/>
      <c r="BH447" s="88"/>
      <c r="BI447" s="88"/>
      <c r="BJ447" s="88"/>
      <c r="BK447" s="88"/>
      <c r="CD447" s="90"/>
      <c r="CE447" s="90"/>
      <c r="CF447" s="90"/>
      <c r="CG447" s="90"/>
      <c r="CI447" s="89"/>
    </row>
    <row r="448" spans="2:87">
      <c r="B448" s="278"/>
      <c r="C448" s="296"/>
      <c r="D448" s="86"/>
      <c r="E448" s="292"/>
      <c r="F448" s="293"/>
      <c r="G448" s="294"/>
      <c r="H448" s="294"/>
      <c r="I448" s="295"/>
      <c r="K448" s="292"/>
      <c r="L448" s="293"/>
      <c r="M448" s="293"/>
      <c r="N448" s="294"/>
      <c r="O448" s="294"/>
      <c r="P448" s="295"/>
      <c r="R448" s="328"/>
      <c r="S448" s="82"/>
      <c r="T448" s="82"/>
      <c r="U448" s="285"/>
      <c r="V448" s="82"/>
      <c r="W448" s="82"/>
      <c r="X448" s="286"/>
      <c r="Y448" s="287"/>
      <c r="Z448" s="352"/>
      <c r="AA448" s="363"/>
      <c r="AB448" s="249"/>
      <c r="AC448" s="106"/>
      <c r="AM448" s="91"/>
      <c r="AN448" s="91"/>
      <c r="AO448" s="91"/>
      <c r="AP448" s="91"/>
      <c r="AQ448" s="87"/>
      <c r="AR448" s="87"/>
      <c r="AS448" s="92"/>
      <c r="AT448" s="92"/>
      <c r="AU448" s="87"/>
      <c r="BH448" s="88"/>
      <c r="BI448" s="88"/>
      <c r="BJ448" s="88"/>
      <c r="BK448" s="88"/>
      <c r="CD448" s="90"/>
      <c r="CE448" s="90"/>
      <c r="CF448" s="90"/>
      <c r="CG448" s="90"/>
      <c r="CI448" s="89"/>
    </row>
    <row r="449" spans="2:87">
      <c r="B449" s="278"/>
      <c r="C449" s="296"/>
      <c r="D449" s="86"/>
      <c r="E449" s="292"/>
      <c r="F449" s="293"/>
      <c r="G449" s="294"/>
      <c r="H449" s="294"/>
      <c r="I449" s="295"/>
      <c r="K449" s="292"/>
      <c r="L449" s="293"/>
      <c r="M449" s="293"/>
      <c r="N449" s="294"/>
      <c r="O449" s="294"/>
      <c r="P449" s="295"/>
      <c r="R449" s="328"/>
      <c r="S449" s="82"/>
      <c r="T449" s="82"/>
      <c r="U449" s="285"/>
      <c r="V449" s="82"/>
      <c r="W449" s="82"/>
      <c r="X449" s="286"/>
      <c r="Y449" s="287"/>
      <c r="Z449" s="352"/>
      <c r="AA449" s="363"/>
      <c r="AB449" s="249"/>
      <c r="AC449" s="106"/>
      <c r="AM449" s="91"/>
      <c r="AN449" s="91"/>
      <c r="AO449" s="91"/>
      <c r="AP449" s="91"/>
      <c r="AQ449" s="87"/>
      <c r="AR449" s="87"/>
      <c r="AS449" s="92"/>
      <c r="AT449" s="92"/>
      <c r="AU449" s="87"/>
      <c r="BH449" s="88"/>
      <c r="BI449" s="88"/>
      <c r="BJ449" s="88"/>
      <c r="BK449" s="88"/>
      <c r="CD449" s="90"/>
      <c r="CE449" s="90"/>
      <c r="CF449" s="90"/>
      <c r="CG449" s="90"/>
      <c r="CI449" s="89"/>
    </row>
    <row r="450" spans="2:87">
      <c r="B450" s="278"/>
      <c r="C450" s="296"/>
      <c r="D450" s="86"/>
      <c r="E450" s="292"/>
      <c r="F450" s="293"/>
      <c r="G450" s="294"/>
      <c r="H450" s="294"/>
      <c r="I450" s="295"/>
      <c r="K450" s="292"/>
      <c r="L450" s="293"/>
      <c r="M450" s="293"/>
      <c r="N450" s="294"/>
      <c r="O450" s="294"/>
      <c r="P450" s="295"/>
      <c r="R450" s="328"/>
      <c r="S450" s="82"/>
      <c r="T450" s="82"/>
      <c r="U450" s="285"/>
      <c r="V450" s="82"/>
      <c r="W450" s="82"/>
      <c r="X450" s="286"/>
      <c r="Y450" s="287"/>
      <c r="Z450" s="352"/>
      <c r="AA450" s="363"/>
      <c r="AB450" s="249"/>
      <c r="AC450" s="106"/>
      <c r="AM450" s="91"/>
      <c r="AN450" s="91"/>
      <c r="AO450" s="91"/>
      <c r="AP450" s="91"/>
      <c r="AQ450" s="87"/>
      <c r="AR450" s="87"/>
      <c r="AS450" s="92"/>
      <c r="AT450" s="92"/>
      <c r="AU450" s="87"/>
      <c r="BH450" s="88"/>
      <c r="BI450" s="88"/>
      <c r="BJ450" s="88"/>
      <c r="BK450" s="88"/>
      <c r="CD450" s="90"/>
      <c r="CE450" s="90"/>
      <c r="CF450" s="90"/>
      <c r="CG450" s="90"/>
      <c r="CI450" s="89"/>
    </row>
    <row r="451" spans="2:87">
      <c r="B451" s="278"/>
      <c r="C451" s="296"/>
      <c r="D451" s="86"/>
      <c r="E451" s="292"/>
      <c r="F451" s="293"/>
      <c r="G451" s="294"/>
      <c r="H451" s="294"/>
      <c r="I451" s="295"/>
      <c r="K451" s="292"/>
      <c r="L451" s="293"/>
      <c r="M451" s="293"/>
      <c r="N451" s="294"/>
      <c r="O451" s="294"/>
      <c r="P451" s="295"/>
      <c r="R451" s="328"/>
      <c r="S451" s="82"/>
      <c r="T451" s="82"/>
      <c r="U451" s="285"/>
      <c r="V451" s="82"/>
      <c r="W451" s="82"/>
      <c r="X451" s="286"/>
      <c r="Y451" s="287"/>
      <c r="Z451" s="352"/>
      <c r="AA451" s="363"/>
      <c r="AB451" s="249"/>
      <c r="AC451" s="106"/>
      <c r="AM451" s="91"/>
      <c r="AN451" s="91"/>
      <c r="AO451" s="91"/>
      <c r="AP451" s="91"/>
      <c r="AQ451" s="87"/>
      <c r="AR451" s="87"/>
      <c r="AS451" s="92"/>
      <c r="AT451" s="92"/>
      <c r="AU451" s="87"/>
      <c r="BH451" s="88"/>
      <c r="BI451" s="88"/>
      <c r="BJ451" s="88"/>
      <c r="BK451" s="88"/>
      <c r="CD451" s="90"/>
      <c r="CE451" s="90"/>
      <c r="CF451" s="90"/>
      <c r="CG451" s="90"/>
      <c r="CI451" s="89"/>
    </row>
    <row r="452" spans="2:87">
      <c r="B452" s="278"/>
      <c r="C452" s="296"/>
      <c r="D452" s="86"/>
      <c r="E452" s="292"/>
      <c r="F452" s="293"/>
      <c r="G452" s="294"/>
      <c r="H452" s="294"/>
      <c r="I452" s="295"/>
      <c r="K452" s="292"/>
      <c r="L452" s="293"/>
      <c r="M452" s="293"/>
      <c r="N452" s="294"/>
      <c r="O452" s="294"/>
      <c r="P452" s="295"/>
      <c r="R452" s="328"/>
      <c r="S452" s="82"/>
      <c r="T452" s="82"/>
      <c r="U452" s="285"/>
      <c r="V452" s="82"/>
      <c r="W452" s="82"/>
      <c r="X452" s="286"/>
      <c r="Y452" s="287"/>
      <c r="Z452" s="352"/>
      <c r="AA452" s="363"/>
      <c r="AB452" s="249"/>
      <c r="AC452" s="106"/>
      <c r="AM452" s="91"/>
      <c r="AN452" s="91"/>
      <c r="AO452" s="91"/>
      <c r="AP452" s="91"/>
      <c r="AQ452" s="87"/>
      <c r="AR452" s="87"/>
      <c r="AS452" s="92"/>
      <c r="AT452" s="92"/>
      <c r="AU452" s="87"/>
      <c r="BH452" s="88"/>
      <c r="BI452" s="88"/>
      <c r="BJ452" s="88"/>
      <c r="BK452" s="88"/>
      <c r="CD452" s="90"/>
      <c r="CE452" s="90"/>
      <c r="CF452" s="90"/>
      <c r="CG452" s="90"/>
      <c r="CI452" s="89"/>
    </row>
    <row r="453" spans="2:87">
      <c r="B453" s="278"/>
      <c r="C453" s="296"/>
      <c r="D453" s="86"/>
      <c r="E453" s="292"/>
      <c r="F453" s="293"/>
      <c r="G453" s="294"/>
      <c r="H453" s="294"/>
      <c r="I453" s="295"/>
      <c r="K453" s="292"/>
      <c r="L453" s="293"/>
      <c r="M453" s="293"/>
      <c r="N453" s="294"/>
      <c r="O453" s="294"/>
      <c r="P453" s="295"/>
      <c r="R453" s="328"/>
      <c r="S453" s="82"/>
      <c r="T453" s="82"/>
      <c r="U453" s="285"/>
      <c r="V453" s="82"/>
      <c r="W453" s="82"/>
      <c r="X453" s="286"/>
      <c r="Y453" s="287"/>
      <c r="Z453" s="352"/>
      <c r="AA453" s="363"/>
      <c r="AB453" s="249"/>
      <c r="AC453" s="106"/>
      <c r="AM453" s="91"/>
      <c r="AN453" s="91"/>
      <c r="AO453" s="91"/>
      <c r="AP453" s="91"/>
      <c r="AQ453" s="87"/>
      <c r="AR453" s="87"/>
      <c r="AS453" s="92"/>
      <c r="AT453" s="92"/>
      <c r="AU453" s="87"/>
      <c r="BH453" s="88"/>
      <c r="BI453" s="88"/>
      <c r="BJ453" s="88"/>
      <c r="BK453" s="88"/>
      <c r="CD453" s="90"/>
      <c r="CE453" s="90"/>
      <c r="CF453" s="90"/>
      <c r="CG453" s="90"/>
      <c r="CI453" s="89"/>
    </row>
    <row r="454" spans="2:87">
      <c r="B454" s="278"/>
      <c r="C454" s="296"/>
      <c r="D454" s="86"/>
      <c r="E454" s="292"/>
      <c r="F454" s="293"/>
      <c r="G454" s="294"/>
      <c r="H454" s="294"/>
      <c r="I454" s="295"/>
      <c r="K454" s="292"/>
      <c r="L454" s="293"/>
      <c r="M454" s="293"/>
      <c r="N454" s="294"/>
      <c r="O454" s="294"/>
      <c r="P454" s="295"/>
      <c r="R454" s="328"/>
      <c r="S454" s="82"/>
      <c r="T454" s="82"/>
      <c r="U454" s="285"/>
      <c r="V454" s="82"/>
      <c r="W454" s="82"/>
      <c r="X454" s="286"/>
      <c r="Y454" s="287"/>
      <c r="Z454" s="352"/>
      <c r="AA454" s="363"/>
      <c r="AB454" s="249"/>
      <c r="AC454" s="106"/>
      <c r="AM454" s="91"/>
      <c r="AN454" s="91"/>
      <c r="AO454" s="91"/>
      <c r="AP454" s="91"/>
      <c r="AQ454" s="87"/>
      <c r="AR454" s="87"/>
      <c r="AS454" s="92"/>
      <c r="AT454" s="92"/>
      <c r="AU454" s="87"/>
      <c r="BH454" s="88"/>
      <c r="BI454" s="88"/>
      <c r="BJ454" s="88"/>
      <c r="BK454" s="88"/>
      <c r="CD454" s="90"/>
      <c r="CE454" s="90"/>
      <c r="CF454" s="90"/>
      <c r="CG454" s="90"/>
      <c r="CI454" s="89"/>
    </row>
    <row r="455" spans="2:87">
      <c r="B455" s="278"/>
      <c r="C455" s="296"/>
      <c r="D455" s="86"/>
      <c r="E455" s="292"/>
      <c r="F455" s="293"/>
      <c r="G455" s="294"/>
      <c r="H455" s="294"/>
      <c r="I455" s="295"/>
      <c r="K455" s="292"/>
      <c r="L455" s="293"/>
      <c r="M455" s="293"/>
      <c r="N455" s="294"/>
      <c r="O455" s="294"/>
      <c r="P455" s="295"/>
      <c r="R455" s="328"/>
      <c r="S455" s="82"/>
      <c r="T455" s="82"/>
      <c r="U455" s="285"/>
      <c r="V455" s="82"/>
      <c r="W455" s="82"/>
      <c r="X455" s="286"/>
      <c r="Y455" s="287"/>
      <c r="Z455" s="352"/>
      <c r="AA455" s="363"/>
      <c r="AB455" s="249"/>
      <c r="AC455" s="106"/>
      <c r="AM455" s="91"/>
      <c r="AN455" s="91"/>
      <c r="AO455" s="91"/>
      <c r="AP455" s="91"/>
      <c r="AQ455" s="87"/>
      <c r="AR455" s="87"/>
      <c r="AS455" s="92"/>
      <c r="AT455" s="92"/>
      <c r="AU455" s="87"/>
      <c r="BH455" s="88"/>
      <c r="BI455" s="88"/>
      <c r="BJ455" s="88"/>
      <c r="BK455" s="88"/>
      <c r="CD455" s="90"/>
      <c r="CE455" s="90"/>
      <c r="CF455" s="90"/>
      <c r="CG455" s="90"/>
      <c r="CI455" s="89"/>
    </row>
    <row r="456" spans="2:87">
      <c r="B456" s="278"/>
      <c r="C456" s="296"/>
      <c r="D456" s="86"/>
      <c r="E456" s="292"/>
      <c r="F456" s="293"/>
      <c r="G456" s="294"/>
      <c r="H456" s="294"/>
      <c r="I456" s="295"/>
      <c r="K456" s="292"/>
      <c r="L456" s="293"/>
      <c r="M456" s="293"/>
      <c r="N456" s="294"/>
      <c r="O456" s="294"/>
      <c r="P456" s="295"/>
      <c r="R456" s="328"/>
      <c r="S456" s="82"/>
      <c r="T456" s="82"/>
      <c r="U456" s="285"/>
      <c r="V456" s="82"/>
      <c r="W456" s="82"/>
      <c r="X456" s="286"/>
      <c r="Y456" s="287"/>
      <c r="Z456" s="352"/>
      <c r="AA456" s="363"/>
      <c r="AB456" s="249"/>
      <c r="AC456" s="106"/>
      <c r="AM456" s="91"/>
      <c r="AN456" s="91"/>
      <c r="AO456" s="91"/>
      <c r="AP456" s="91"/>
      <c r="AQ456" s="87"/>
      <c r="AR456" s="87"/>
      <c r="AS456" s="92"/>
      <c r="AT456" s="92"/>
      <c r="AU456" s="87"/>
      <c r="BH456" s="88"/>
      <c r="BI456" s="88"/>
      <c r="BJ456" s="88"/>
      <c r="BK456" s="88"/>
      <c r="CD456" s="90"/>
      <c r="CE456" s="90"/>
      <c r="CF456" s="90"/>
      <c r="CG456" s="90"/>
      <c r="CI456" s="89"/>
    </row>
    <row r="457" spans="2:87">
      <c r="B457" s="278"/>
      <c r="C457" s="296"/>
      <c r="D457" s="86"/>
      <c r="E457" s="292"/>
      <c r="F457" s="293"/>
      <c r="G457" s="294"/>
      <c r="H457" s="294"/>
      <c r="I457" s="295"/>
      <c r="K457" s="292"/>
      <c r="L457" s="293"/>
      <c r="M457" s="293"/>
      <c r="N457" s="294"/>
      <c r="O457" s="294"/>
      <c r="P457" s="295"/>
      <c r="R457" s="328"/>
      <c r="S457" s="82"/>
      <c r="T457" s="82"/>
      <c r="U457" s="285"/>
      <c r="V457" s="82"/>
      <c r="W457" s="82"/>
      <c r="X457" s="286"/>
      <c r="Y457" s="287"/>
      <c r="Z457" s="352"/>
      <c r="AA457" s="363"/>
      <c r="AB457" s="249"/>
      <c r="AC457" s="106"/>
      <c r="AM457" s="91"/>
      <c r="AN457" s="91"/>
      <c r="AO457" s="91"/>
      <c r="AP457" s="91"/>
      <c r="AQ457" s="87"/>
      <c r="AR457" s="87"/>
      <c r="AS457" s="92"/>
      <c r="AT457" s="92"/>
      <c r="AU457" s="87"/>
      <c r="BH457" s="88"/>
      <c r="BI457" s="88"/>
      <c r="BJ457" s="88"/>
      <c r="BK457" s="88"/>
      <c r="CI457" s="89"/>
    </row>
    <row r="458" spans="2:87">
      <c r="B458" s="278"/>
      <c r="C458" s="296"/>
      <c r="D458" s="86"/>
      <c r="E458" s="292"/>
      <c r="F458" s="293"/>
      <c r="G458" s="294"/>
      <c r="H458" s="294"/>
      <c r="I458" s="295"/>
      <c r="K458" s="292"/>
      <c r="L458" s="293"/>
      <c r="M458" s="293"/>
      <c r="N458" s="294"/>
      <c r="O458" s="294"/>
      <c r="P458" s="295"/>
      <c r="R458" s="328"/>
      <c r="S458" s="82"/>
      <c r="T458" s="82"/>
      <c r="U458" s="285"/>
      <c r="V458" s="82"/>
      <c r="W458" s="82"/>
      <c r="X458" s="286"/>
      <c r="Y458" s="287"/>
      <c r="Z458" s="352"/>
      <c r="AA458" s="363"/>
      <c r="AB458" s="249"/>
      <c r="AC458" s="106"/>
      <c r="AM458" s="91"/>
      <c r="AN458" s="91"/>
      <c r="AO458" s="91"/>
      <c r="AP458" s="91"/>
      <c r="AQ458" s="87"/>
      <c r="AR458" s="87"/>
      <c r="AS458" s="92"/>
      <c r="AT458" s="92"/>
      <c r="AU458" s="87"/>
      <c r="BH458" s="88"/>
      <c r="BI458" s="88"/>
      <c r="BJ458" s="88"/>
      <c r="BK458" s="88"/>
      <c r="CI458" s="89"/>
    </row>
    <row r="459" spans="2:87">
      <c r="B459" s="278"/>
      <c r="C459" s="296"/>
      <c r="D459" s="86"/>
      <c r="E459" s="292"/>
      <c r="F459" s="293"/>
      <c r="G459" s="294"/>
      <c r="H459" s="294"/>
      <c r="I459" s="295"/>
      <c r="K459" s="292"/>
      <c r="L459" s="293"/>
      <c r="M459" s="293"/>
      <c r="N459" s="294"/>
      <c r="O459" s="294"/>
      <c r="P459" s="295"/>
      <c r="R459" s="328"/>
      <c r="S459" s="82"/>
      <c r="T459" s="82"/>
      <c r="U459" s="285"/>
      <c r="V459" s="82"/>
      <c r="W459" s="82"/>
      <c r="X459" s="286"/>
      <c r="Y459" s="287"/>
      <c r="Z459" s="352"/>
      <c r="AA459" s="363"/>
      <c r="AB459" s="249"/>
      <c r="AC459" s="106"/>
      <c r="AM459" s="91"/>
      <c r="AN459" s="91"/>
      <c r="AO459" s="91"/>
      <c r="AP459" s="91"/>
      <c r="AQ459" s="87"/>
      <c r="AR459" s="87"/>
      <c r="AS459" s="92"/>
      <c r="AT459" s="92"/>
      <c r="AU459" s="87"/>
      <c r="BH459" s="88"/>
      <c r="BI459" s="88"/>
      <c r="BJ459" s="88"/>
      <c r="BK459" s="88"/>
      <c r="CI459" s="89"/>
    </row>
    <row r="460" spans="2:87">
      <c r="B460" s="278"/>
      <c r="C460" s="296"/>
      <c r="D460" s="86"/>
      <c r="E460" s="292"/>
      <c r="F460" s="293"/>
      <c r="G460" s="294"/>
      <c r="H460" s="294"/>
      <c r="I460" s="295"/>
      <c r="K460" s="292"/>
      <c r="L460" s="293"/>
      <c r="M460" s="293"/>
      <c r="N460" s="294"/>
      <c r="O460" s="294"/>
      <c r="P460" s="295"/>
      <c r="R460" s="328"/>
      <c r="S460" s="82"/>
      <c r="T460" s="82"/>
      <c r="U460" s="285"/>
      <c r="V460" s="82"/>
      <c r="W460" s="82"/>
      <c r="X460" s="286"/>
      <c r="Y460" s="287"/>
      <c r="Z460" s="352"/>
      <c r="AA460" s="363"/>
      <c r="AB460" s="249"/>
      <c r="AC460" s="106"/>
      <c r="AM460" s="91"/>
      <c r="AN460" s="91"/>
      <c r="AO460" s="91"/>
      <c r="AP460" s="91"/>
      <c r="AQ460" s="87"/>
      <c r="AR460" s="87"/>
      <c r="AS460" s="92"/>
      <c r="AT460" s="92"/>
      <c r="AU460" s="87"/>
      <c r="BH460" s="88"/>
      <c r="BI460" s="88"/>
      <c r="BJ460" s="88"/>
      <c r="BK460" s="88"/>
      <c r="CI460" s="89"/>
    </row>
    <row r="461" spans="2:87">
      <c r="B461" s="278"/>
      <c r="C461" s="296"/>
      <c r="D461" s="86"/>
      <c r="E461" s="292"/>
      <c r="F461" s="293"/>
      <c r="G461" s="294"/>
      <c r="H461" s="294"/>
      <c r="I461" s="295"/>
      <c r="K461" s="292"/>
      <c r="L461" s="293"/>
      <c r="M461" s="293"/>
      <c r="N461" s="294"/>
      <c r="O461" s="294"/>
      <c r="P461" s="295"/>
      <c r="R461" s="328"/>
      <c r="S461" s="82"/>
      <c r="T461" s="82"/>
      <c r="U461" s="285"/>
      <c r="V461" s="82"/>
      <c r="W461" s="82"/>
      <c r="X461" s="286"/>
      <c r="Y461" s="287"/>
      <c r="Z461" s="352"/>
      <c r="AA461" s="363"/>
      <c r="AB461" s="249"/>
      <c r="AC461" s="106"/>
      <c r="AM461" s="91"/>
      <c r="AN461" s="91"/>
      <c r="AO461" s="91"/>
      <c r="AP461" s="91"/>
      <c r="AQ461" s="87"/>
      <c r="AR461" s="87"/>
      <c r="AS461" s="92"/>
      <c r="AT461" s="92"/>
      <c r="AU461" s="87"/>
      <c r="BH461" s="88"/>
      <c r="BI461" s="88"/>
      <c r="BJ461" s="88"/>
      <c r="BK461" s="88"/>
      <c r="CI461" s="89"/>
    </row>
    <row r="462" spans="2:87">
      <c r="B462" s="278"/>
      <c r="C462" s="296"/>
      <c r="D462" s="86"/>
      <c r="E462" s="292"/>
      <c r="F462" s="293"/>
      <c r="G462" s="294"/>
      <c r="H462" s="294"/>
      <c r="I462" s="295"/>
      <c r="K462" s="292"/>
      <c r="L462" s="293"/>
      <c r="M462" s="293"/>
      <c r="N462" s="294"/>
      <c r="O462" s="294"/>
      <c r="P462" s="295"/>
      <c r="R462" s="328"/>
      <c r="S462" s="82"/>
      <c r="T462" s="82"/>
      <c r="U462" s="285"/>
      <c r="V462" s="82"/>
      <c r="W462" s="82"/>
      <c r="X462" s="286"/>
      <c r="Y462" s="287"/>
      <c r="Z462" s="352"/>
      <c r="AA462" s="363"/>
      <c r="AB462" s="249"/>
      <c r="AC462" s="106"/>
      <c r="AM462" s="91"/>
      <c r="AN462" s="91"/>
      <c r="AO462" s="91"/>
      <c r="AP462" s="91"/>
      <c r="AQ462" s="87"/>
      <c r="AR462" s="87"/>
      <c r="AS462" s="92"/>
      <c r="AT462" s="92"/>
      <c r="AU462" s="87"/>
      <c r="BH462" s="88"/>
      <c r="BI462" s="88"/>
      <c r="BJ462" s="88"/>
      <c r="BK462" s="88"/>
      <c r="CI462" s="89"/>
    </row>
    <row r="463" spans="2:87">
      <c r="B463" s="278"/>
      <c r="C463" s="296"/>
      <c r="D463" s="86"/>
      <c r="E463" s="292"/>
      <c r="F463" s="293"/>
      <c r="G463" s="294"/>
      <c r="H463" s="294"/>
      <c r="I463" s="295"/>
      <c r="K463" s="292"/>
      <c r="L463" s="293"/>
      <c r="M463" s="293"/>
      <c r="N463" s="294"/>
      <c r="O463" s="294"/>
      <c r="P463" s="295"/>
      <c r="R463" s="328"/>
      <c r="S463" s="82"/>
      <c r="T463" s="82"/>
      <c r="U463" s="285"/>
      <c r="V463" s="82"/>
      <c r="W463" s="82"/>
      <c r="X463" s="286"/>
      <c r="Y463" s="287"/>
      <c r="Z463" s="352"/>
      <c r="AA463" s="363"/>
      <c r="AB463" s="249"/>
      <c r="AC463" s="106"/>
      <c r="AM463" s="91"/>
      <c r="AN463" s="91"/>
      <c r="AO463" s="91"/>
      <c r="AP463" s="91"/>
      <c r="AQ463" s="87"/>
      <c r="AR463" s="87"/>
      <c r="AS463" s="92"/>
      <c r="AT463" s="92"/>
      <c r="AU463" s="87"/>
      <c r="BH463" s="88"/>
      <c r="BI463" s="88"/>
      <c r="BJ463" s="88"/>
      <c r="BK463" s="88"/>
      <c r="CI463" s="89"/>
    </row>
    <row r="464" spans="2:87">
      <c r="B464" s="278"/>
      <c r="C464" s="296"/>
      <c r="D464" s="86"/>
      <c r="E464" s="292"/>
      <c r="F464" s="293"/>
      <c r="G464" s="294"/>
      <c r="H464" s="294"/>
      <c r="I464" s="295"/>
      <c r="K464" s="292"/>
      <c r="L464" s="293"/>
      <c r="M464" s="293"/>
      <c r="N464" s="294"/>
      <c r="O464" s="294"/>
      <c r="P464" s="295"/>
      <c r="R464" s="328"/>
      <c r="S464" s="82"/>
      <c r="T464" s="82"/>
      <c r="U464" s="285"/>
      <c r="V464" s="82"/>
      <c r="W464" s="82"/>
      <c r="X464" s="286"/>
      <c r="Y464" s="287"/>
      <c r="Z464" s="352"/>
      <c r="AA464" s="363"/>
      <c r="AB464" s="249"/>
      <c r="AC464" s="106"/>
      <c r="AM464" s="91"/>
      <c r="AN464" s="91"/>
      <c r="AO464" s="91"/>
      <c r="AP464" s="91"/>
      <c r="AQ464" s="87"/>
      <c r="AR464" s="87"/>
      <c r="AS464" s="92"/>
      <c r="AT464" s="92"/>
      <c r="AU464" s="87"/>
      <c r="BH464" s="88"/>
      <c r="BI464" s="88"/>
      <c r="BJ464" s="88"/>
      <c r="BK464" s="88"/>
      <c r="CI464" s="89"/>
    </row>
    <row r="465" spans="2:87">
      <c r="B465" s="278"/>
      <c r="C465" s="296"/>
      <c r="D465" s="86"/>
      <c r="E465" s="292"/>
      <c r="F465" s="293"/>
      <c r="G465" s="294"/>
      <c r="H465" s="294"/>
      <c r="I465" s="295"/>
      <c r="K465" s="292"/>
      <c r="L465" s="293"/>
      <c r="M465" s="293"/>
      <c r="N465" s="294"/>
      <c r="O465" s="294"/>
      <c r="P465" s="295"/>
      <c r="R465" s="328"/>
      <c r="S465" s="82"/>
      <c r="T465" s="82"/>
      <c r="U465" s="285"/>
      <c r="V465" s="82"/>
      <c r="W465" s="82"/>
      <c r="X465" s="286"/>
      <c r="Y465" s="287"/>
      <c r="Z465" s="352"/>
      <c r="AA465" s="363"/>
      <c r="AB465" s="249"/>
      <c r="AC465" s="106"/>
      <c r="AM465" s="91"/>
      <c r="AN465" s="91"/>
      <c r="AO465" s="91"/>
      <c r="AP465" s="91"/>
      <c r="AQ465" s="87"/>
      <c r="AR465" s="87"/>
      <c r="AS465" s="92"/>
      <c r="AT465" s="92"/>
      <c r="AU465" s="87"/>
      <c r="BH465" s="88"/>
      <c r="BI465" s="88"/>
      <c r="BJ465" s="88"/>
      <c r="BK465" s="88"/>
      <c r="CI465" s="89"/>
    </row>
    <row r="466" spans="2:87">
      <c r="B466" s="278"/>
      <c r="C466" s="296"/>
      <c r="D466" s="86"/>
      <c r="E466" s="292"/>
      <c r="F466" s="293"/>
      <c r="G466" s="294"/>
      <c r="H466" s="294"/>
      <c r="I466" s="295"/>
      <c r="K466" s="292"/>
      <c r="L466" s="293"/>
      <c r="M466" s="293"/>
      <c r="N466" s="294"/>
      <c r="O466" s="294"/>
      <c r="P466" s="295"/>
      <c r="R466" s="328"/>
      <c r="S466" s="82"/>
      <c r="T466" s="82"/>
      <c r="U466" s="285"/>
      <c r="V466" s="82"/>
      <c r="W466" s="82"/>
      <c r="X466" s="286"/>
      <c r="Y466" s="287"/>
      <c r="Z466" s="352"/>
      <c r="AA466" s="363"/>
      <c r="AB466" s="249"/>
      <c r="AC466" s="106"/>
      <c r="AM466" s="91"/>
      <c r="AN466" s="91"/>
      <c r="AO466" s="91"/>
      <c r="AP466" s="91"/>
      <c r="AQ466" s="87"/>
      <c r="AR466" s="87"/>
      <c r="AS466" s="92"/>
      <c r="AT466" s="92"/>
      <c r="AU466" s="87"/>
      <c r="BH466" s="88"/>
      <c r="BI466" s="88"/>
      <c r="BJ466" s="88"/>
      <c r="BK466" s="88"/>
      <c r="CI466" s="89"/>
    </row>
    <row r="467" spans="2:87">
      <c r="B467" s="278"/>
      <c r="C467" s="296"/>
      <c r="D467" s="86"/>
      <c r="E467" s="292"/>
      <c r="F467" s="293"/>
      <c r="G467" s="294"/>
      <c r="H467" s="294"/>
      <c r="I467" s="295"/>
      <c r="K467" s="292"/>
      <c r="L467" s="293"/>
      <c r="M467" s="293"/>
      <c r="N467" s="294"/>
      <c r="O467" s="294"/>
      <c r="P467" s="295"/>
      <c r="R467" s="328"/>
      <c r="S467" s="82"/>
      <c r="T467" s="82"/>
      <c r="U467" s="285"/>
      <c r="V467" s="82"/>
      <c r="W467" s="82"/>
      <c r="X467" s="286"/>
      <c r="Y467" s="287"/>
      <c r="Z467" s="352"/>
      <c r="AA467" s="363"/>
      <c r="AB467" s="249"/>
      <c r="AC467" s="106"/>
      <c r="AM467" s="91"/>
      <c r="AN467" s="91"/>
      <c r="AO467" s="91"/>
      <c r="AP467" s="91"/>
      <c r="AQ467" s="87"/>
      <c r="AR467" s="87"/>
      <c r="AS467" s="92"/>
      <c r="AT467" s="92"/>
      <c r="AU467" s="87"/>
      <c r="BH467" s="88"/>
      <c r="BI467" s="88"/>
      <c r="BJ467" s="88"/>
      <c r="BK467" s="88"/>
      <c r="CI467" s="89"/>
    </row>
    <row r="468" spans="2:87">
      <c r="B468" s="278"/>
      <c r="C468" s="296"/>
      <c r="D468" s="86"/>
      <c r="E468" s="292"/>
      <c r="F468" s="293"/>
      <c r="G468" s="294"/>
      <c r="H468" s="294"/>
      <c r="I468" s="295"/>
      <c r="K468" s="292"/>
      <c r="L468" s="293"/>
      <c r="M468" s="293"/>
      <c r="N468" s="294"/>
      <c r="O468" s="294"/>
      <c r="P468" s="295"/>
      <c r="R468" s="328"/>
      <c r="S468" s="82"/>
      <c r="T468" s="82"/>
      <c r="U468" s="285"/>
      <c r="V468" s="82"/>
      <c r="W468" s="82"/>
      <c r="X468" s="286"/>
      <c r="Y468" s="287"/>
      <c r="Z468" s="352"/>
      <c r="AA468" s="363"/>
      <c r="AB468" s="249"/>
      <c r="AC468" s="106"/>
      <c r="AM468" s="91"/>
      <c r="AN468" s="91"/>
      <c r="AO468" s="91"/>
      <c r="AP468" s="91"/>
      <c r="AQ468" s="87"/>
      <c r="AR468" s="87"/>
      <c r="AS468" s="92"/>
      <c r="AT468" s="92"/>
      <c r="AU468" s="87"/>
      <c r="BH468" s="88"/>
      <c r="BI468" s="88"/>
      <c r="BJ468" s="88"/>
      <c r="BK468" s="88"/>
      <c r="CI468" s="89"/>
    </row>
    <row r="469" spans="2:87">
      <c r="B469" s="278"/>
      <c r="C469" s="296"/>
      <c r="D469" s="86"/>
      <c r="E469" s="292"/>
      <c r="F469" s="293"/>
      <c r="G469" s="294"/>
      <c r="H469" s="294"/>
      <c r="I469" s="295"/>
      <c r="K469" s="292"/>
      <c r="L469" s="293"/>
      <c r="M469" s="293"/>
      <c r="N469" s="294"/>
      <c r="O469" s="294"/>
      <c r="P469" s="295"/>
      <c r="R469" s="328"/>
      <c r="S469" s="82"/>
      <c r="T469" s="82"/>
      <c r="U469" s="285"/>
      <c r="V469" s="82"/>
      <c r="W469" s="82"/>
      <c r="X469" s="286"/>
      <c r="Y469" s="287"/>
      <c r="Z469" s="352"/>
      <c r="AA469" s="363"/>
      <c r="AB469" s="249"/>
      <c r="AC469" s="106"/>
      <c r="AM469" s="91"/>
      <c r="AN469" s="91"/>
      <c r="AO469" s="91"/>
      <c r="AP469" s="91"/>
      <c r="AQ469" s="87"/>
      <c r="AR469" s="87"/>
      <c r="AS469" s="92"/>
      <c r="AT469" s="92"/>
      <c r="AU469" s="87"/>
      <c r="BH469" s="88"/>
      <c r="BI469" s="88"/>
      <c r="BJ469" s="88"/>
      <c r="BK469" s="88"/>
      <c r="CI469" s="89"/>
    </row>
    <row r="470" spans="2:87">
      <c r="B470" s="278"/>
      <c r="C470" s="296"/>
      <c r="D470" s="86"/>
      <c r="E470" s="292"/>
      <c r="F470" s="293"/>
      <c r="G470" s="294"/>
      <c r="H470" s="294"/>
      <c r="I470" s="295"/>
      <c r="K470" s="292"/>
      <c r="L470" s="293"/>
      <c r="M470" s="293"/>
      <c r="N470" s="294"/>
      <c r="O470" s="294"/>
      <c r="P470" s="295"/>
      <c r="R470" s="328"/>
      <c r="S470" s="82"/>
      <c r="T470" s="82"/>
      <c r="U470" s="285"/>
      <c r="V470" s="82"/>
      <c r="W470" s="82"/>
      <c r="X470" s="286"/>
      <c r="Y470" s="287"/>
      <c r="Z470" s="352"/>
      <c r="AA470" s="363"/>
      <c r="AB470" s="249"/>
      <c r="AC470" s="106"/>
      <c r="AM470" s="91"/>
      <c r="AN470" s="91"/>
      <c r="AO470" s="91"/>
      <c r="AP470" s="91"/>
      <c r="AQ470" s="87"/>
      <c r="AR470" s="87"/>
      <c r="AS470" s="92"/>
      <c r="AT470" s="92"/>
      <c r="AU470" s="87"/>
      <c r="BH470" s="88"/>
      <c r="BI470" s="88"/>
      <c r="BJ470" s="88"/>
      <c r="BK470" s="88"/>
      <c r="CI470" s="89"/>
    </row>
    <row r="471" spans="2:87">
      <c r="B471" s="278"/>
      <c r="C471" s="296"/>
      <c r="D471" s="86"/>
      <c r="E471" s="292"/>
      <c r="F471" s="293"/>
      <c r="G471" s="294"/>
      <c r="H471" s="294"/>
      <c r="I471" s="295"/>
      <c r="K471" s="292"/>
      <c r="L471" s="293"/>
      <c r="M471" s="293"/>
      <c r="N471" s="294"/>
      <c r="O471" s="294"/>
      <c r="P471" s="295"/>
      <c r="R471" s="328"/>
      <c r="S471" s="82"/>
      <c r="T471" s="82"/>
      <c r="U471" s="285"/>
      <c r="V471" s="82"/>
      <c r="W471" s="82"/>
      <c r="X471" s="286"/>
      <c r="Y471" s="287"/>
      <c r="Z471" s="352"/>
      <c r="AA471" s="363"/>
      <c r="AB471" s="249"/>
      <c r="AC471" s="106"/>
      <c r="AM471" s="91"/>
      <c r="AN471" s="91"/>
      <c r="AO471" s="91"/>
      <c r="AP471" s="91"/>
      <c r="AQ471" s="87"/>
      <c r="AR471" s="87"/>
      <c r="AS471" s="92"/>
      <c r="AT471" s="92"/>
      <c r="AU471" s="87"/>
      <c r="BH471" s="88"/>
      <c r="BI471" s="88"/>
      <c r="BJ471" s="88"/>
      <c r="BK471" s="88"/>
      <c r="CI471" s="89"/>
    </row>
    <row r="472" spans="2:87">
      <c r="B472" s="278"/>
      <c r="C472" s="296"/>
      <c r="D472" s="86"/>
      <c r="E472" s="292"/>
      <c r="F472" s="293"/>
      <c r="G472" s="294"/>
      <c r="H472" s="294"/>
      <c r="I472" s="295"/>
      <c r="K472" s="292"/>
      <c r="L472" s="293"/>
      <c r="M472" s="293"/>
      <c r="N472" s="294"/>
      <c r="O472" s="294"/>
      <c r="P472" s="295"/>
      <c r="R472" s="328"/>
      <c r="S472" s="82"/>
      <c r="T472" s="82"/>
      <c r="U472" s="285"/>
      <c r="V472" s="82"/>
      <c r="W472" s="82"/>
      <c r="X472" s="286"/>
      <c r="Y472" s="287"/>
      <c r="Z472" s="352"/>
      <c r="AA472" s="363"/>
      <c r="AB472" s="249"/>
      <c r="AC472" s="106"/>
      <c r="AM472" s="91"/>
      <c r="AN472" s="91"/>
      <c r="AO472" s="91"/>
      <c r="AP472" s="91"/>
      <c r="AQ472" s="87"/>
      <c r="AR472" s="87"/>
      <c r="AS472" s="92"/>
      <c r="AT472" s="92"/>
      <c r="AU472" s="87"/>
      <c r="BH472" s="88"/>
      <c r="BI472" s="88"/>
      <c r="BJ472" s="88"/>
      <c r="BK472" s="88"/>
      <c r="CI472" s="30"/>
    </row>
    <row r="473" spans="2:87">
      <c r="B473" s="278"/>
      <c r="C473" s="296"/>
      <c r="D473" s="86"/>
      <c r="E473" s="292"/>
      <c r="F473" s="293"/>
      <c r="G473" s="294"/>
      <c r="H473" s="294"/>
      <c r="I473" s="295"/>
      <c r="K473" s="292"/>
      <c r="L473" s="293"/>
      <c r="M473" s="293"/>
      <c r="N473" s="294"/>
      <c r="O473" s="294"/>
      <c r="P473" s="295"/>
      <c r="R473" s="328"/>
      <c r="S473" s="82"/>
      <c r="T473" s="82"/>
      <c r="U473" s="285"/>
      <c r="V473" s="82"/>
      <c r="W473" s="82"/>
      <c r="X473" s="286"/>
      <c r="Y473" s="287"/>
      <c r="Z473" s="352"/>
      <c r="AA473" s="363"/>
      <c r="AB473" s="249"/>
      <c r="AC473" s="106"/>
      <c r="AM473" s="91"/>
      <c r="AN473" s="91"/>
      <c r="AO473" s="91"/>
      <c r="AP473" s="91"/>
      <c r="AQ473" s="87"/>
      <c r="AR473" s="87"/>
      <c r="AS473" s="92"/>
      <c r="AT473" s="92"/>
      <c r="AU473" s="87"/>
      <c r="BH473" s="88"/>
      <c r="BI473" s="88"/>
      <c r="BJ473" s="88"/>
      <c r="BK473" s="88"/>
      <c r="CI473" s="30"/>
    </row>
    <row r="474" spans="2:87">
      <c r="B474" s="278"/>
      <c r="C474" s="296"/>
      <c r="D474" s="86"/>
      <c r="E474" s="292"/>
      <c r="F474" s="293"/>
      <c r="G474" s="294"/>
      <c r="H474" s="294"/>
      <c r="I474" s="295"/>
      <c r="K474" s="292"/>
      <c r="L474" s="293"/>
      <c r="M474" s="293"/>
      <c r="N474" s="294"/>
      <c r="O474" s="294"/>
      <c r="P474" s="295"/>
      <c r="R474" s="328"/>
      <c r="S474" s="82"/>
      <c r="T474" s="82"/>
      <c r="U474" s="285"/>
      <c r="V474" s="82"/>
      <c r="W474" s="82"/>
      <c r="X474" s="286"/>
      <c r="Y474" s="287"/>
      <c r="Z474" s="352"/>
      <c r="AA474" s="363"/>
      <c r="AB474" s="249"/>
      <c r="AC474" s="106"/>
      <c r="AM474" s="91"/>
      <c r="AN474" s="91"/>
      <c r="AO474" s="91"/>
      <c r="AP474" s="91"/>
      <c r="AQ474" s="87"/>
      <c r="AR474" s="87"/>
      <c r="AS474" s="92"/>
      <c r="AT474" s="92"/>
      <c r="AU474" s="87"/>
      <c r="BH474" s="88"/>
      <c r="BI474" s="88"/>
      <c r="BJ474" s="88"/>
      <c r="BK474" s="88"/>
      <c r="CI474" s="30"/>
    </row>
    <row r="475" spans="2:87">
      <c r="B475" s="278"/>
      <c r="C475" s="296"/>
      <c r="D475" s="86"/>
      <c r="E475" s="292"/>
      <c r="F475" s="293"/>
      <c r="G475" s="294"/>
      <c r="H475" s="294"/>
      <c r="I475" s="295"/>
      <c r="K475" s="292"/>
      <c r="L475" s="293"/>
      <c r="M475" s="293"/>
      <c r="N475" s="294"/>
      <c r="O475" s="294"/>
      <c r="P475" s="295"/>
      <c r="R475" s="328"/>
      <c r="S475" s="82"/>
      <c r="T475" s="82"/>
      <c r="U475" s="285"/>
      <c r="V475" s="82"/>
      <c r="W475" s="82"/>
      <c r="X475" s="286"/>
      <c r="Y475" s="287"/>
      <c r="Z475" s="352"/>
      <c r="AA475" s="363"/>
      <c r="AB475" s="249"/>
      <c r="AC475" s="106"/>
      <c r="AM475" s="91"/>
      <c r="AN475" s="91"/>
      <c r="AO475" s="91"/>
      <c r="AP475" s="91"/>
      <c r="AQ475" s="87"/>
      <c r="AR475" s="87"/>
      <c r="AS475" s="92"/>
      <c r="AT475" s="92"/>
      <c r="AU475" s="87"/>
      <c r="BH475" s="88"/>
      <c r="BI475" s="88"/>
      <c r="BJ475" s="88"/>
      <c r="BK475" s="88"/>
      <c r="CI475" s="30"/>
    </row>
    <row r="476" spans="2:87">
      <c r="B476" s="278"/>
      <c r="C476" s="296"/>
      <c r="D476" s="86"/>
      <c r="E476" s="292"/>
      <c r="F476" s="293"/>
      <c r="G476" s="294"/>
      <c r="H476" s="294"/>
      <c r="I476" s="295"/>
      <c r="K476" s="292"/>
      <c r="L476" s="293"/>
      <c r="M476" s="293"/>
      <c r="N476" s="294"/>
      <c r="O476" s="294"/>
      <c r="P476" s="295"/>
      <c r="R476" s="328"/>
      <c r="S476" s="82"/>
      <c r="T476" s="82"/>
      <c r="U476" s="285"/>
      <c r="V476" s="82"/>
      <c r="W476" s="82"/>
      <c r="X476" s="286"/>
      <c r="Y476" s="287"/>
      <c r="Z476" s="352"/>
      <c r="AA476" s="363"/>
      <c r="AB476" s="249"/>
      <c r="AC476" s="106"/>
      <c r="AM476" s="91"/>
      <c r="AN476" s="91"/>
      <c r="AO476" s="91"/>
      <c r="AP476" s="91"/>
      <c r="AQ476" s="87"/>
      <c r="AR476" s="87"/>
      <c r="AS476" s="92"/>
      <c r="AT476" s="92"/>
      <c r="AU476" s="87"/>
      <c r="BH476" s="88"/>
      <c r="BI476" s="88"/>
      <c r="BJ476" s="88"/>
      <c r="BK476" s="88"/>
      <c r="CI476" s="30"/>
    </row>
    <row r="477" spans="2:87">
      <c r="B477" s="278"/>
      <c r="C477" s="296"/>
      <c r="D477" s="86"/>
      <c r="E477" s="292"/>
      <c r="F477" s="293"/>
      <c r="G477" s="294"/>
      <c r="H477" s="294"/>
      <c r="I477" s="295"/>
      <c r="K477" s="292"/>
      <c r="L477" s="293"/>
      <c r="M477" s="293"/>
      <c r="N477" s="294"/>
      <c r="O477" s="294"/>
      <c r="P477" s="295"/>
      <c r="R477" s="328"/>
      <c r="S477" s="82"/>
      <c r="T477" s="82"/>
      <c r="U477" s="285"/>
      <c r="V477" s="82"/>
      <c r="W477" s="82"/>
      <c r="X477" s="286"/>
      <c r="Y477" s="287"/>
      <c r="Z477" s="352"/>
      <c r="AA477" s="363"/>
      <c r="AB477" s="249"/>
      <c r="AC477" s="106"/>
      <c r="AM477" s="91"/>
      <c r="AN477" s="91"/>
      <c r="AO477" s="91"/>
      <c r="AP477" s="91"/>
      <c r="AQ477" s="87"/>
      <c r="AR477" s="87"/>
      <c r="AS477" s="92"/>
      <c r="AT477" s="92"/>
      <c r="AU477" s="87"/>
      <c r="BH477" s="88"/>
      <c r="BI477" s="88"/>
      <c r="BJ477" s="88"/>
      <c r="BK477" s="88"/>
      <c r="CI477" s="30"/>
    </row>
    <row r="478" spans="2:87">
      <c r="B478" s="278"/>
      <c r="C478" s="296"/>
      <c r="D478" s="86"/>
      <c r="E478" s="292"/>
      <c r="F478" s="293"/>
      <c r="G478" s="294"/>
      <c r="H478" s="294"/>
      <c r="I478" s="295"/>
      <c r="K478" s="292"/>
      <c r="L478" s="293"/>
      <c r="M478" s="293"/>
      <c r="N478" s="294"/>
      <c r="O478" s="294"/>
      <c r="P478" s="295"/>
      <c r="R478" s="328"/>
      <c r="S478" s="82"/>
      <c r="T478" s="82"/>
      <c r="U478" s="285"/>
      <c r="V478" s="82"/>
      <c r="W478" s="82"/>
      <c r="X478" s="286"/>
      <c r="Y478" s="287"/>
      <c r="Z478" s="352"/>
      <c r="AA478" s="363"/>
      <c r="AB478" s="249"/>
      <c r="AC478" s="106"/>
      <c r="AM478" s="91"/>
      <c r="AN478" s="91"/>
      <c r="AO478" s="91"/>
      <c r="AP478" s="91"/>
      <c r="AQ478" s="87"/>
      <c r="AR478" s="87"/>
      <c r="AS478" s="92"/>
      <c r="AT478" s="92"/>
      <c r="AU478" s="87"/>
      <c r="BH478" s="88"/>
      <c r="BI478" s="88"/>
      <c r="BJ478" s="88"/>
      <c r="BK478" s="88"/>
      <c r="CI478" s="30"/>
    </row>
    <row r="479" spans="2:87">
      <c r="B479" s="278"/>
      <c r="C479" s="296"/>
      <c r="D479" s="86"/>
      <c r="E479" s="292"/>
      <c r="F479" s="293"/>
      <c r="G479" s="294"/>
      <c r="H479" s="294"/>
      <c r="I479" s="295"/>
      <c r="K479" s="292"/>
      <c r="L479" s="293"/>
      <c r="M479" s="293"/>
      <c r="N479" s="294"/>
      <c r="O479" s="294"/>
      <c r="P479" s="295"/>
      <c r="R479" s="328"/>
      <c r="S479" s="82"/>
      <c r="T479" s="82"/>
      <c r="U479" s="285"/>
      <c r="V479" s="82"/>
      <c r="W479" s="82"/>
      <c r="X479" s="286"/>
      <c r="Y479" s="287"/>
      <c r="Z479" s="352"/>
      <c r="AA479" s="363"/>
      <c r="AB479" s="249"/>
      <c r="AC479" s="106"/>
      <c r="AM479" s="91"/>
      <c r="AN479" s="91"/>
      <c r="AO479" s="91"/>
      <c r="AP479" s="91"/>
      <c r="AQ479" s="87"/>
      <c r="AR479" s="87"/>
      <c r="AS479" s="92"/>
      <c r="AT479" s="92"/>
      <c r="AU479" s="87"/>
      <c r="BH479" s="88"/>
      <c r="BI479" s="88"/>
      <c r="BJ479" s="88"/>
      <c r="BK479" s="88"/>
      <c r="CI479" s="30"/>
    </row>
    <row r="480" spans="2:87">
      <c r="B480" s="278"/>
      <c r="C480" s="296"/>
      <c r="D480" s="86"/>
      <c r="E480" s="292"/>
      <c r="F480" s="293"/>
      <c r="G480" s="294"/>
      <c r="H480" s="294"/>
      <c r="I480" s="295"/>
      <c r="K480" s="292"/>
      <c r="L480" s="293"/>
      <c r="M480" s="293"/>
      <c r="N480" s="294"/>
      <c r="O480" s="294"/>
      <c r="P480" s="295"/>
      <c r="R480" s="328"/>
      <c r="S480" s="82"/>
      <c r="T480" s="82"/>
      <c r="U480" s="285"/>
      <c r="V480" s="82"/>
      <c r="W480" s="82"/>
      <c r="X480" s="286"/>
      <c r="Y480" s="287"/>
      <c r="Z480" s="352"/>
      <c r="AA480" s="363"/>
      <c r="AB480" s="249"/>
      <c r="AC480" s="106"/>
      <c r="AM480" s="91"/>
      <c r="AN480" s="91"/>
      <c r="AO480" s="91"/>
      <c r="AP480" s="91"/>
      <c r="AQ480" s="87"/>
      <c r="AR480" s="87"/>
      <c r="AS480" s="92"/>
      <c r="AT480" s="92"/>
      <c r="AU480" s="87"/>
      <c r="BH480" s="88"/>
      <c r="BI480" s="88"/>
      <c r="BJ480" s="88"/>
      <c r="BK480" s="88"/>
      <c r="CI480" s="30"/>
    </row>
    <row r="481" spans="2:87">
      <c r="B481" s="278"/>
      <c r="C481" s="296"/>
      <c r="D481" s="86"/>
      <c r="E481" s="292"/>
      <c r="F481" s="293"/>
      <c r="G481" s="294"/>
      <c r="H481" s="294"/>
      <c r="I481" s="295"/>
      <c r="K481" s="292"/>
      <c r="L481" s="293"/>
      <c r="M481" s="293"/>
      <c r="N481" s="294"/>
      <c r="O481" s="294"/>
      <c r="P481" s="295"/>
      <c r="R481" s="328"/>
      <c r="S481" s="82"/>
      <c r="T481" s="82"/>
      <c r="U481" s="285"/>
      <c r="V481" s="82"/>
      <c r="W481" s="82"/>
      <c r="X481" s="286"/>
      <c r="Y481" s="287"/>
      <c r="Z481" s="352"/>
      <c r="AA481" s="363"/>
      <c r="AB481" s="249"/>
      <c r="AC481" s="106"/>
      <c r="AM481" s="91"/>
      <c r="AN481" s="91"/>
      <c r="AO481" s="91"/>
      <c r="AP481" s="91"/>
      <c r="AQ481" s="87"/>
      <c r="AR481" s="87"/>
      <c r="AS481" s="92"/>
      <c r="AT481" s="92"/>
      <c r="AU481" s="87"/>
      <c r="BH481" s="88"/>
      <c r="BI481" s="88"/>
      <c r="BJ481" s="88"/>
      <c r="BK481" s="88"/>
      <c r="CI481" s="30"/>
    </row>
    <row r="482" spans="2:87">
      <c r="B482" s="278"/>
      <c r="C482" s="296"/>
      <c r="D482" s="86"/>
      <c r="E482" s="292"/>
      <c r="F482" s="293"/>
      <c r="G482" s="294"/>
      <c r="H482" s="294"/>
      <c r="I482" s="295"/>
      <c r="K482" s="292"/>
      <c r="L482" s="293"/>
      <c r="M482" s="293"/>
      <c r="N482" s="294"/>
      <c r="O482" s="294"/>
      <c r="P482" s="295"/>
      <c r="R482" s="328"/>
      <c r="S482" s="82"/>
      <c r="T482" s="82"/>
      <c r="U482" s="285"/>
      <c r="V482" s="82"/>
      <c r="W482" s="82"/>
      <c r="X482" s="286"/>
      <c r="Y482" s="287"/>
      <c r="Z482" s="352"/>
      <c r="AA482" s="363"/>
      <c r="AB482" s="249"/>
      <c r="AC482" s="106"/>
      <c r="AM482" s="91"/>
      <c r="AN482" s="91"/>
      <c r="AO482" s="91"/>
      <c r="AP482" s="91"/>
      <c r="AQ482" s="87"/>
      <c r="AR482" s="87"/>
      <c r="AS482" s="92"/>
      <c r="AT482" s="92"/>
      <c r="AU482" s="87"/>
      <c r="BH482" s="88"/>
      <c r="BI482" s="88"/>
      <c r="BJ482" s="88"/>
      <c r="BK482" s="88"/>
      <c r="CI482" s="30"/>
    </row>
    <row r="483" spans="2:87">
      <c r="B483" s="278"/>
      <c r="C483" s="296"/>
      <c r="D483" s="86"/>
      <c r="E483" s="292"/>
      <c r="F483" s="293"/>
      <c r="G483" s="294"/>
      <c r="H483" s="294"/>
      <c r="I483" s="295"/>
      <c r="K483" s="292"/>
      <c r="L483" s="293"/>
      <c r="M483" s="293"/>
      <c r="N483" s="294"/>
      <c r="O483" s="294"/>
      <c r="P483" s="295"/>
      <c r="R483" s="328"/>
      <c r="S483" s="82"/>
      <c r="T483" s="82"/>
      <c r="U483" s="285"/>
      <c r="V483" s="82"/>
      <c r="W483" s="82"/>
      <c r="X483" s="286"/>
      <c r="Y483" s="287"/>
      <c r="Z483" s="352"/>
      <c r="AA483" s="363"/>
      <c r="AB483" s="249"/>
      <c r="AC483" s="106"/>
      <c r="AM483" s="91"/>
      <c r="AN483" s="91"/>
      <c r="AO483" s="91"/>
      <c r="AP483" s="91"/>
      <c r="AQ483" s="87"/>
      <c r="AR483" s="87"/>
      <c r="AS483" s="92"/>
      <c r="AT483" s="92"/>
      <c r="AU483" s="87"/>
      <c r="BH483" s="88"/>
      <c r="BI483" s="88"/>
      <c r="BJ483" s="88"/>
      <c r="BK483" s="88"/>
      <c r="CI483" s="30"/>
    </row>
    <row r="484" spans="2:87">
      <c r="B484" s="278"/>
      <c r="C484" s="296"/>
      <c r="D484" s="86"/>
      <c r="E484" s="292"/>
      <c r="F484" s="293"/>
      <c r="G484" s="294"/>
      <c r="H484" s="294"/>
      <c r="I484" s="295"/>
      <c r="K484" s="292"/>
      <c r="L484" s="293"/>
      <c r="M484" s="293"/>
      <c r="N484" s="294"/>
      <c r="O484" s="294"/>
      <c r="P484" s="295"/>
      <c r="R484" s="328"/>
      <c r="S484" s="82"/>
      <c r="T484" s="82"/>
      <c r="U484" s="285"/>
      <c r="V484" s="82"/>
      <c r="W484" s="82"/>
      <c r="X484" s="286"/>
      <c r="Y484" s="287"/>
      <c r="Z484" s="352"/>
      <c r="AA484" s="363"/>
      <c r="AB484" s="249"/>
      <c r="AC484" s="106"/>
      <c r="AM484" s="91"/>
      <c r="AN484" s="91"/>
      <c r="AO484" s="91"/>
      <c r="AP484" s="91"/>
      <c r="AQ484" s="87"/>
      <c r="AR484" s="87"/>
      <c r="AS484" s="92"/>
      <c r="AT484" s="92"/>
      <c r="AU484" s="87"/>
      <c r="BH484" s="88"/>
      <c r="BI484" s="88"/>
      <c r="BJ484" s="88"/>
      <c r="BK484" s="88"/>
      <c r="CI484" s="30"/>
    </row>
    <row r="485" spans="2:87">
      <c r="B485" s="278"/>
      <c r="C485" s="296"/>
      <c r="D485" s="86"/>
      <c r="E485" s="292"/>
      <c r="F485" s="293"/>
      <c r="G485" s="294"/>
      <c r="H485" s="294"/>
      <c r="I485" s="295"/>
      <c r="K485" s="292"/>
      <c r="L485" s="293"/>
      <c r="M485" s="293"/>
      <c r="N485" s="294"/>
      <c r="O485" s="294"/>
      <c r="P485" s="295"/>
      <c r="R485" s="328"/>
      <c r="S485" s="82"/>
      <c r="T485" s="82"/>
      <c r="U485" s="285"/>
      <c r="V485" s="82"/>
      <c r="W485" s="82"/>
      <c r="X485" s="286"/>
      <c r="Y485" s="287"/>
      <c r="Z485" s="352"/>
      <c r="AA485" s="363"/>
      <c r="AB485" s="249"/>
      <c r="AC485" s="106"/>
      <c r="AM485" s="91"/>
      <c r="AN485" s="91"/>
      <c r="AO485" s="91"/>
      <c r="AP485" s="91"/>
      <c r="AQ485" s="87"/>
      <c r="AR485" s="87"/>
      <c r="AS485" s="92"/>
      <c r="AT485" s="92"/>
      <c r="AU485" s="87"/>
      <c r="BH485" s="88"/>
      <c r="BI485" s="88"/>
      <c r="BJ485" s="88"/>
      <c r="BK485" s="88"/>
      <c r="CI485" s="30"/>
    </row>
    <row r="486" spans="2:87">
      <c r="B486" s="278"/>
      <c r="C486" s="296"/>
      <c r="D486" s="86"/>
      <c r="E486" s="292"/>
      <c r="F486" s="293"/>
      <c r="G486" s="294"/>
      <c r="H486" s="294"/>
      <c r="I486" s="295"/>
      <c r="K486" s="292"/>
      <c r="L486" s="293"/>
      <c r="M486" s="293"/>
      <c r="N486" s="294"/>
      <c r="O486" s="294"/>
      <c r="P486" s="295"/>
      <c r="R486" s="328"/>
      <c r="S486" s="82"/>
      <c r="T486" s="82"/>
      <c r="U486" s="285"/>
      <c r="V486" s="82"/>
      <c r="W486" s="82"/>
      <c r="X486" s="286"/>
      <c r="Y486" s="287"/>
      <c r="Z486" s="352"/>
      <c r="AA486" s="363"/>
      <c r="AB486" s="249"/>
      <c r="AC486" s="106"/>
      <c r="AM486" s="91"/>
      <c r="AN486" s="91"/>
      <c r="AO486" s="91"/>
      <c r="AP486" s="91"/>
      <c r="AQ486" s="87"/>
      <c r="AR486" s="87"/>
      <c r="AS486" s="92"/>
      <c r="AT486" s="92"/>
      <c r="AU486" s="87"/>
      <c r="BH486" s="88"/>
      <c r="BI486" s="88"/>
      <c r="BJ486" s="88"/>
      <c r="BK486" s="88"/>
      <c r="CI486" s="30"/>
    </row>
    <row r="487" spans="2:87">
      <c r="B487" s="278"/>
      <c r="C487" s="296"/>
      <c r="D487" s="86"/>
      <c r="E487" s="292"/>
      <c r="F487" s="293"/>
      <c r="G487" s="294"/>
      <c r="H487" s="294"/>
      <c r="I487" s="295"/>
      <c r="K487" s="292"/>
      <c r="L487" s="293"/>
      <c r="M487" s="293"/>
      <c r="N487" s="294"/>
      <c r="O487" s="294"/>
      <c r="P487" s="295"/>
      <c r="R487" s="328"/>
      <c r="S487" s="82"/>
      <c r="T487" s="82"/>
      <c r="U487" s="285"/>
      <c r="V487" s="82"/>
      <c r="W487" s="82"/>
      <c r="X487" s="286"/>
      <c r="Y487" s="287"/>
      <c r="Z487" s="352"/>
      <c r="AA487" s="363"/>
      <c r="AB487" s="249"/>
      <c r="AC487" s="106"/>
      <c r="AM487" s="91"/>
      <c r="AN487" s="91"/>
      <c r="AO487" s="91"/>
      <c r="AP487" s="91"/>
      <c r="AQ487" s="87"/>
      <c r="AR487" s="87"/>
      <c r="AS487" s="92"/>
      <c r="AT487" s="92"/>
      <c r="AU487" s="87"/>
      <c r="BH487" s="88"/>
      <c r="BI487" s="88"/>
      <c r="BJ487" s="88"/>
      <c r="BK487" s="88"/>
      <c r="CI487" s="30"/>
    </row>
    <row r="488" spans="2:87">
      <c r="B488" s="278"/>
      <c r="C488" s="296"/>
      <c r="D488" s="86"/>
      <c r="E488" s="292"/>
      <c r="F488" s="293"/>
      <c r="G488" s="294"/>
      <c r="H488" s="294"/>
      <c r="I488" s="295"/>
      <c r="K488" s="292"/>
      <c r="L488" s="293"/>
      <c r="M488" s="293"/>
      <c r="N488" s="294"/>
      <c r="O488" s="294"/>
      <c r="P488" s="295"/>
      <c r="R488" s="328"/>
      <c r="S488" s="82"/>
      <c r="T488" s="82"/>
      <c r="U488" s="285"/>
      <c r="V488" s="82"/>
      <c r="W488" s="82"/>
      <c r="X488" s="286"/>
      <c r="Y488" s="84"/>
      <c r="Z488" s="352"/>
      <c r="AA488" s="363"/>
      <c r="AB488" s="249"/>
      <c r="AC488" s="106"/>
      <c r="AM488" s="91"/>
      <c r="AN488" s="91"/>
      <c r="AO488" s="91"/>
      <c r="AP488" s="91"/>
      <c r="AQ488" s="87"/>
      <c r="AR488" s="87"/>
      <c r="AS488" s="92"/>
      <c r="AT488" s="92"/>
      <c r="AU488" s="87"/>
      <c r="BH488" s="88"/>
      <c r="BI488" s="88"/>
      <c r="BJ488" s="88"/>
      <c r="BK488" s="88"/>
      <c r="CI488" s="30"/>
    </row>
    <row r="489" spans="2:87">
      <c r="B489" s="278"/>
      <c r="C489" s="296"/>
      <c r="D489" s="86"/>
      <c r="E489" s="292"/>
      <c r="F489" s="293"/>
      <c r="G489" s="294"/>
      <c r="H489" s="294"/>
      <c r="I489" s="295"/>
      <c r="K489" s="292"/>
      <c r="L489" s="293"/>
      <c r="M489" s="293"/>
      <c r="N489" s="294"/>
      <c r="O489" s="294"/>
      <c r="P489" s="295"/>
      <c r="R489" s="328"/>
      <c r="S489" s="82"/>
      <c r="T489" s="82"/>
      <c r="U489" s="285"/>
      <c r="V489" s="82"/>
      <c r="W489" s="82"/>
      <c r="X489" s="286"/>
      <c r="Y489" s="84"/>
      <c r="Z489" s="352"/>
      <c r="AA489" s="363"/>
      <c r="AB489" s="249"/>
      <c r="AC489" s="106"/>
      <c r="AM489" s="91"/>
      <c r="AN489" s="91"/>
      <c r="AO489" s="91"/>
      <c r="AP489" s="91"/>
      <c r="AQ489" s="87"/>
      <c r="AR489" s="87"/>
      <c r="AS489" s="92"/>
      <c r="AT489" s="92"/>
      <c r="AU489" s="87"/>
      <c r="BH489" s="88"/>
      <c r="BI489" s="88"/>
      <c r="BJ489" s="88"/>
      <c r="BK489" s="88"/>
      <c r="CI489" s="30"/>
    </row>
    <row r="490" spans="2:87">
      <c r="B490" s="278"/>
      <c r="C490" s="296"/>
      <c r="D490" s="86"/>
      <c r="E490" s="292"/>
      <c r="F490" s="293"/>
      <c r="G490" s="294"/>
      <c r="H490" s="294"/>
      <c r="I490" s="295"/>
      <c r="K490" s="292"/>
      <c r="L490" s="293"/>
      <c r="M490" s="293"/>
      <c r="N490" s="294"/>
      <c r="O490" s="294"/>
      <c r="P490" s="295"/>
      <c r="R490" s="328"/>
      <c r="S490" s="82"/>
      <c r="T490" s="82"/>
      <c r="U490" s="285"/>
      <c r="V490" s="82"/>
      <c r="W490" s="82"/>
      <c r="X490" s="286"/>
      <c r="Y490" s="84"/>
      <c r="Z490" s="352"/>
      <c r="AA490" s="363"/>
      <c r="AB490" s="249"/>
      <c r="AC490" s="106"/>
      <c r="AM490" s="91"/>
      <c r="AN490" s="91"/>
      <c r="AO490" s="91"/>
      <c r="AP490" s="91"/>
      <c r="AQ490" s="87"/>
      <c r="AR490" s="87"/>
      <c r="AS490" s="92"/>
      <c r="AT490" s="92"/>
      <c r="AU490" s="87"/>
      <c r="BH490" s="88"/>
      <c r="BI490" s="88"/>
      <c r="BJ490" s="88"/>
      <c r="BK490" s="88"/>
      <c r="CI490" s="30"/>
    </row>
    <row r="491" spans="2:87">
      <c r="B491" s="278"/>
      <c r="C491" s="296"/>
      <c r="D491" s="86"/>
      <c r="E491" s="292"/>
      <c r="F491" s="293"/>
      <c r="G491" s="294"/>
      <c r="H491" s="294"/>
      <c r="I491" s="295"/>
      <c r="K491" s="292"/>
      <c r="L491" s="293"/>
      <c r="M491" s="293"/>
      <c r="N491" s="294"/>
      <c r="O491" s="294"/>
      <c r="P491" s="295"/>
      <c r="R491" s="328"/>
      <c r="S491" s="82"/>
      <c r="T491" s="82"/>
      <c r="U491" s="285"/>
      <c r="V491" s="82"/>
      <c r="W491" s="82"/>
      <c r="X491" s="286"/>
      <c r="Y491" s="84"/>
      <c r="Z491" s="352"/>
      <c r="AA491" s="363"/>
      <c r="AB491" s="249"/>
      <c r="AC491" s="106"/>
      <c r="AM491" s="91"/>
      <c r="AN491" s="91"/>
      <c r="AO491" s="91"/>
      <c r="AP491" s="91"/>
      <c r="AQ491" s="87"/>
      <c r="AR491" s="87"/>
      <c r="AS491" s="92"/>
      <c r="AT491" s="92"/>
      <c r="AU491" s="87"/>
      <c r="BH491" s="88"/>
      <c r="BI491" s="88"/>
      <c r="BJ491" s="88"/>
      <c r="BK491" s="88"/>
      <c r="CI491" s="30"/>
    </row>
    <row r="492" spans="2:87">
      <c r="B492" s="278"/>
      <c r="C492" s="296"/>
      <c r="D492" s="86"/>
      <c r="E492" s="292"/>
      <c r="F492" s="293"/>
      <c r="G492" s="294"/>
      <c r="H492" s="294"/>
      <c r="I492" s="295"/>
      <c r="K492" s="292"/>
      <c r="L492" s="293"/>
      <c r="M492" s="293"/>
      <c r="N492" s="294"/>
      <c r="O492" s="294"/>
      <c r="P492" s="295"/>
      <c r="R492" s="328"/>
      <c r="S492" s="82"/>
      <c r="T492" s="82"/>
      <c r="U492" s="285"/>
      <c r="V492" s="82"/>
      <c r="W492" s="82"/>
      <c r="X492" s="286"/>
      <c r="Y492" s="84"/>
      <c r="Z492" s="352"/>
      <c r="AA492" s="363"/>
      <c r="AB492" s="249"/>
      <c r="AC492" s="106"/>
      <c r="AM492" s="91"/>
      <c r="AN492" s="91"/>
      <c r="AO492" s="91"/>
      <c r="AP492" s="91"/>
      <c r="AQ492" s="87"/>
      <c r="AR492" s="87"/>
      <c r="AS492" s="92"/>
      <c r="AT492" s="92"/>
      <c r="AU492" s="87"/>
      <c r="BH492" s="88"/>
      <c r="BI492" s="88"/>
      <c r="BJ492" s="88"/>
      <c r="BK492" s="88"/>
      <c r="CI492" s="30"/>
    </row>
    <row r="493" spans="2:87">
      <c r="B493" s="278"/>
      <c r="C493" s="296"/>
      <c r="D493" s="86"/>
      <c r="E493" s="292"/>
      <c r="F493" s="293"/>
      <c r="G493" s="294"/>
      <c r="H493" s="294"/>
      <c r="I493" s="295"/>
      <c r="K493" s="292"/>
      <c r="L493" s="293"/>
      <c r="M493" s="293"/>
      <c r="N493" s="294"/>
      <c r="O493" s="294"/>
      <c r="P493" s="295"/>
      <c r="R493" s="328"/>
      <c r="S493" s="82"/>
      <c r="T493" s="82"/>
      <c r="U493" s="285"/>
      <c r="V493" s="82"/>
      <c r="W493" s="82"/>
      <c r="X493" s="286"/>
      <c r="Y493" s="84"/>
      <c r="Z493" s="352"/>
      <c r="AA493" s="363"/>
      <c r="AB493" s="249"/>
      <c r="AC493" s="106"/>
      <c r="AM493" s="91"/>
      <c r="AN493" s="91"/>
      <c r="AO493" s="91"/>
      <c r="AP493" s="91"/>
      <c r="AQ493" s="87"/>
      <c r="AR493" s="87"/>
      <c r="AS493" s="92"/>
      <c r="AT493" s="92"/>
      <c r="AU493" s="87"/>
      <c r="BH493" s="88"/>
      <c r="BI493" s="88"/>
      <c r="BJ493" s="88"/>
      <c r="BK493" s="88"/>
      <c r="CI493" s="30"/>
    </row>
    <row r="494" spans="2:87">
      <c r="B494" s="278"/>
      <c r="C494" s="296"/>
      <c r="D494" s="86"/>
      <c r="E494" s="292"/>
      <c r="F494" s="293"/>
      <c r="G494" s="294"/>
      <c r="H494" s="294"/>
      <c r="I494" s="295"/>
      <c r="K494" s="292"/>
      <c r="L494" s="293"/>
      <c r="M494" s="293"/>
      <c r="N494" s="294"/>
      <c r="O494" s="294"/>
      <c r="P494" s="295"/>
      <c r="R494" s="328"/>
      <c r="S494" s="82"/>
      <c r="T494" s="82"/>
      <c r="U494" s="285"/>
      <c r="V494" s="82"/>
      <c r="W494" s="82"/>
      <c r="X494" s="286"/>
      <c r="Y494" s="84"/>
      <c r="Z494" s="352"/>
      <c r="AA494" s="363"/>
      <c r="AB494" s="249"/>
      <c r="AC494" s="106"/>
      <c r="AM494" s="91"/>
      <c r="AN494" s="91"/>
      <c r="AO494" s="91"/>
      <c r="AP494" s="91"/>
      <c r="AQ494" s="87"/>
      <c r="AR494" s="87"/>
      <c r="AS494" s="92"/>
      <c r="AT494" s="92"/>
      <c r="AU494" s="87"/>
      <c r="BH494" s="88"/>
      <c r="BI494" s="88"/>
      <c r="BJ494" s="88"/>
      <c r="BK494" s="88"/>
      <c r="CI494" s="30"/>
    </row>
    <row r="495" spans="2:87">
      <c r="B495" s="278"/>
      <c r="C495" s="296"/>
      <c r="D495" s="86"/>
      <c r="E495" s="292"/>
      <c r="F495" s="293"/>
      <c r="G495" s="294"/>
      <c r="H495" s="294"/>
      <c r="I495" s="295"/>
      <c r="K495" s="292"/>
      <c r="L495" s="293"/>
      <c r="M495" s="293"/>
      <c r="N495" s="294"/>
      <c r="O495" s="294"/>
      <c r="P495" s="295"/>
      <c r="R495" s="328"/>
      <c r="S495" s="82"/>
      <c r="T495" s="82"/>
      <c r="U495" s="285"/>
      <c r="V495" s="82"/>
      <c r="W495" s="82"/>
      <c r="X495" s="286"/>
      <c r="Y495" s="84"/>
      <c r="Z495" s="352"/>
      <c r="AA495" s="363"/>
      <c r="AB495" s="249"/>
      <c r="AC495" s="106"/>
      <c r="AM495" s="91"/>
      <c r="AN495" s="91"/>
      <c r="AO495" s="91"/>
      <c r="AP495" s="91"/>
      <c r="AQ495" s="87"/>
      <c r="AR495" s="87"/>
      <c r="AS495" s="92"/>
      <c r="AT495" s="92"/>
      <c r="AU495" s="87"/>
      <c r="BH495" s="88"/>
      <c r="BI495" s="88"/>
      <c r="BJ495" s="88"/>
      <c r="BK495" s="88"/>
      <c r="CI495" s="30"/>
    </row>
    <row r="496" spans="2:87">
      <c r="B496" s="278"/>
      <c r="C496" s="296"/>
      <c r="D496" s="86"/>
      <c r="E496" s="292"/>
      <c r="F496" s="293"/>
      <c r="G496" s="294"/>
      <c r="H496" s="294"/>
      <c r="I496" s="295"/>
      <c r="K496" s="292"/>
      <c r="L496" s="293"/>
      <c r="M496" s="293"/>
      <c r="N496" s="294"/>
      <c r="O496" s="294"/>
      <c r="P496" s="295"/>
      <c r="R496" s="328"/>
      <c r="S496" s="82"/>
      <c r="T496" s="82"/>
      <c r="U496" s="285"/>
      <c r="V496" s="82"/>
      <c r="W496" s="82"/>
      <c r="X496" s="286"/>
      <c r="Y496" s="84"/>
      <c r="Z496" s="352"/>
      <c r="AA496" s="363"/>
      <c r="AB496" s="249"/>
      <c r="AC496" s="106"/>
      <c r="AM496" s="91"/>
      <c r="AN496" s="91"/>
      <c r="AO496" s="91"/>
      <c r="AP496" s="91"/>
      <c r="AQ496" s="87"/>
      <c r="AR496" s="87"/>
      <c r="AS496" s="92"/>
      <c r="AT496" s="92"/>
      <c r="AU496" s="87"/>
      <c r="BH496" s="88"/>
      <c r="BI496" s="88"/>
      <c r="BJ496" s="88"/>
      <c r="BK496" s="88"/>
      <c r="CI496" s="30"/>
    </row>
    <row r="497" spans="2:87">
      <c r="B497" s="278"/>
      <c r="C497" s="296"/>
      <c r="D497" s="86"/>
      <c r="E497" s="292"/>
      <c r="F497" s="293"/>
      <c r="G497" s="294"/>
      <c r="H497" s="294"/>
      <c r="I497" s="295"/>
      <c r="K497" s="292"/>
      <c r="L497" s="293"/>
      <c r="M497" s="293"/>
      <c r="N497" s="294"/>
      <c r="O497" s="294"/>
      <c r="P497" s="295"/>
      <c r="R497" s="328"/>
      <c r="S497" s="82"/>
      <c r="T497" s="82"/>
      <c r="U497" s="285"/>
      <c r="V497" s="82"/>
      <c r="W497" s="82"/>
      <c r="X497" s="286"/>
      <c r="Y497" s="84"/>
      <c r="Z497" s="352"/>
      <c r="AA497" s="363"/>
      <c r="AB497" s="249"/>
      <c r="AC497" s="106"/>
      <c r="AM497" s="91"/>
      <c r="AN497" s="91"/>
      <c r="AO497" s="91"/>
      <c r="AP497" s="91"/>
      <c r="AQ497" s="87"/>
      <c r="AR497" s="87"/>
      <c r="AS497" s="92"/>
      <c r="AT497" s="92"/>
      <c r="AU497" s="87"/>
      <c r="BH497" s="88"/>
      <c r="BI497" s="88"/>
      <c r="BJ497" s="88"/>
      <c r="BK497" s="88"/>
      <c r="CI497" s="30"/>
    </row>
    <row r="498" spans="2:87">
      <c r="B498" s="278"/>
      <c r="C498" s="296"/>
      <c r="D498" s="86"/>
      <c r="E498" s="292"/>
      <c r="F498" s="293"/>
      <c r="G498" s="294"/>
      <c r="H498" s="294"/>
      <c r="I498" s="295"/>
      <c r="K498" s="292"/>
      <c r="L498" s="293"/>
      <c r="M498" s="293"/>
      <c r="N498" s="294"/>
      <c r="O498" s="294"/>
      <c r="P498" s="295"/>
      <c r="R498" s="328"/>
      <c r="S498" s="82"/>
      <c r="T498" s="82"/>
      <c r="U498" s="285"/>
      <c r="V498" s="82"/>
      <c r="W498" s="82"/>
      <c r="X498" s="286"/>
      <c r="Y498" s="84"/>
      <c r="Z498" s="352"/>
      <c r="AA498" s="363"/>
      <c r="AB498" s="249"/>
      <c r="AC498" s="106"/>
      <c r="AM498" s="91"/>
      <c r="AN498" s="91"/>
      <c r="AO498" s="91"/>
      <c r="AP498" s="91"/>
      <c r="AQ498" s="87"/>
      <c r="AR498" s="87"/>
      <c r="AS498" s="92"/>
      <c r="AT498" s="92"/>
      <c r="AU498" s="87"/>
      <c r="BH498" s="88"/>
      <c r="BI498" s="88"/>
      <c r="BJ498" s="88"/>
      <c r="BK498" s="88"/>
      <c r="CI498" s="30"/>
    </row>
    <row r="499" spans="2:87">
      <c r="B499" s="278"/>
      <c r="C499" s="296"/>
      <c r="D499" s="86"/>
      <c r="E499" s="292"/>
      <c r="F499" s="293"/>
      <c r="G499" s="294"/>
      <c r="H499" s="294"/>
      <c r="I499" s="295"/>
      <c r="K499" s="292"/>
      <c r="L499" s="293"/>
      <c r="M499" s="293"/>
      <c r="N499" s="294"/>
      <c r="O499" s="294"/>
      <c r="P499" s="295"/>
      <c r="R499" s="328"/>
      <c r="S499" s="82"/>
      <c r="T499" s="82"/>
      <c r="U499" s="285"/>
      <c r="V499" s="82"/>
      <c r="W499" s="82"/>
      <c r="X499" s="286"/>
      <c r="Y499" s="84"/>
      <c r="Z499" s="352"/>
      <c r="AA499" s="363"/>
      <c r="AB499" s="249"/>
      <c r="AC499" s="106"/>
      <c r="AM499" s="91"/>
      <c r="AN499" s="91"/>
      <c r="AO499" s="91"/>
      <c r="AP499" s="91"/>
      <c r="AQ499" s="87"/>
      <c r="AR499" s="87"/>
      <c r="AS499" s="92"/>
      <c r="AT499" s="92"/>
      <c r="AU499" s="87"/>
      <c r="BH499" s="88"/>
      <c r="BI499" s="88"/>
      <c r="BJ499" s="88"/>
      <c r="BK499" s="88"/>
      <c r="CI499" s="30"/>
    </row>
    <row r="500" spans="2:87">
      <c r="B500" s="278"/>
      <c r="C500" s="296"/>
      <c r="D500" s="86"/>
      <c r="E500" s="292"/>
      <c r="F500" s="293"/>
      <c r="G500" s="294"/>
      <c r="H500" s="294"/>
      <c r="I500" s="295"/>
      <c r="K500" s="292"/>
      <c r="L500" s="293"/>
      <c r="M500" s="293"/>
      <c r="N500" s="294"/>
      <c r="O500" s="294"/>
      <c r="P500" s="295"/>
      <c r="R500" s="328"/>
      <c r="S500" s="82"/>
      <c r="T500" s="82"/>
      <c r="U500" s="285"/>
      <c r="V500" s="82"/>
      <c r="W500" s="82"/>
      <c r="X500" s="286"/>
      <c r="Y500" s="84"/>
      <c r="Z500" s="352"/>
      <c r="AA500" s="363"/>
      <c r="AB500" s="249"/>
      <c r="AC500" s="106"/>
      <c r="AM500" s="91"/>
      <c r="AN500" s="91"/>
      <c r="AO500" s="91"/>
      <c r="AP500" s="91"/>
      <c r="AQ500" s="87"/>
      <c r="AR500" s="87"/>
      <c r="AS500" s="92"/>
      <c r="AT500" s="92"/>
      <c r="AU500" s="87"/>
      <c r="BH500" s="88"/>
      <c r="BI500" s="88"/>
      <c r="BJ500" s="88"/>
      <c r="BK500" s="88"/>
      <c r="CI500" s="30"/>
    </row>
    <row r="501" spans="2:87">
      <c r="B501" s="278"/>
      <c r="C501" s="296"/>
      <c r="D501" s="86"/>
      <c r="E501" s="292"/>
      <c r="F501" s="293"/>
      <c r="G501" s="294"/>
      <c r="H501" s="294"/>
      <c r="I501" s="295"/>
      <c r="K501" s="292"/>
      <c r="L501" s="293"/>
      <c r="M501" s="293"/>
      <c r="N501" s="294"/>
      <c r="O501" s="294"/>
      <c r="P501" s="295"/>
      <c r="R501" s="328"/>
      <c r="S501" s="82"/>
      <c r="T501" s="82"/>
      <c r="U501" s="285"/>
      <c r="V501" s="82"/>
      <c r="W501" s="82"/>
      <c r="X501" s="286"/>
      <c r="Y501" s="84"/>
      <c r="Z501" s="352"/>
      <c r="AA501" s="363"/>
      <c r="AB501" s="249"/>
      <c r="AC501" s="106"/>
      <c r="AM501" s="91"/>
      <c r="AN501" s="91"/>
      <c r="AO501" s="91"/>
      <c r="AP501" s="91"/>
      <c r="AQ501" s="87"/>
      <c r="AR501" s="87"/>
      <c r="AS501" s="92"/>
      <c r="AT501" s="92"/>
      <c r="AU501" s="87"/>
      <c r="BH501" s="88"/>
      <c r="BI501" s="88"/>
      <c r="BJ501" s="88"/>
      <c r="BK501" s="88"/>
      <c r="CI501" s="30"/>
    </row>
    <row r="502" spans="2:87">
      <c r="B502" s="278"/>
      <c r="C502" s="296"/>
      <c r="D502" s="86"/>
      <c r="E502" s="292"/>
      <c r="F502" s="293"/>
      <c r="G502" s="294"/>
      <c r="H502" s="294"/>
      <c r="I502" s="295"/>
      <c r="K502" s="292"/>
      <c r="L502" s="293"/>
      <c r="M502" s="293"/>
      <c r="N502" s="294"/>
      <c r="O502" s="294"/>
      <c r="P502" s="295"/>
      <c r="R502" s="328"/>
      <c r="S502" s="82"/>
      <c r="T502" s="82"/>
      <c r="U502" s="285"/>
      <c r="V502" s="82"/>
      <c r="W502" s="82"/>
      <c r="X502" s="286"/>
      <c r="Y502" s="84"/>
      <c r="Z502" s="352"/>
      <c r="AA502" s="363"/>
      <c r="AB502" s="249"/>
      <c r="AC502" s="106"/>
      <c r="AM502" s="91"/>
      <c r="AN502" s="91"/>
      <c r="AO502" s="91"/>
      <c r="AP502" s="91"/>
      <c r="AQ502" s="87"/>
      <c r="AR502" s="87"/>
      <c r="AS502" s="92"/>
      <c r="AT502" s="92"/>
      <c r="AU502" s="87"/>
      <c r="BH502" s="88"/>
      <c r="BI502" s="88"/>
      <c r="BJ502" s="88"/>
      <c r="BK502" s="88"/>
      <c r="CI502" s="30"/>
    </row>
    <row r="503" spans="2:87">
      <c r="B503" s="278"/>
      <c r="C503" s="296"/>
      <c r="D503" s="86"/>
      <c r="E503" s="292"/>
      <c r="F503" s="293"/>
      <c r="G503" s="294"/>
      <c r="H503" s="294"/>
      <c r="I503" s="295"/>
      <c r="K503" s="292"/>
      <c r="L503" s="293"/>
      <c r="M503" s="293"/>
      <c r="N503" s="294"/>
      <c r="O503" s="294"/>
      <c r="P503" s="295"/>
      <c r="R503" s="328"/>
      <c r="S503" s="82"/>
      <c r="T503" s="82"/>
      <c r="U503" s="285"/>
      <c r="V503" s="82"/>
      <c r="W503" s="82"/>
      <c r="X503" s="286"/>
      <c r="Y503" s="84"/>
      <c r="Z503" s="352"/>
      <c r="AA503" s="363"/>
      <c r="AB503" s="249"/>
      <c r="AC503" s="106"/>
      <c r="AM503" s="91"/>
      <c r="AN503" s="91"/>
      <c r="AO503" s="91"/>
      <c r="AP503" s="91"/>
      <c r="AQ503" s="87"/>
      <c r="AR503" s="87"/>
      <c r="AS503" s="92"/>
      <c r="AT503" s="92"/>
      <c r="AU503" s="87"/>
      <c r="BH503" s="88"/>
      <c r="BI503" s="88"/>
      <c r="BJ503" s="88"/>
      <c r="BK503" s="88"/>
      <c r="CI503" s="30"/>
    </row>
    <row r="504" spans="2:87">
      <c r="B504" s="278"/>
      <c r="C504" s="296"/>
      <c r="D504" s="86"/>
      <c r="E504" s="292"/>
      <c r="F504" s="293"/>
      <c r="G504" s="294"/>
      <c r="H504" s="294"/>
      <c r="I504" s="295"/>
      <c r="K504" s="292"/>
      <c r="L504" s="293"/>
      <c r="M504" s="293"/>
      <c r="N504" s="294"/>
      <c r="O504" s="294"/>
      <c r="P504" s="295"/>
      <c r="R504" s="328"/>
      <c r="S504" s="82"/>
      <c r="T504" s="82"/>
      <c r="U504" s="285"/>
      <c r="V504" s="82"/>
      <c r="W504" s="82"/>
      <c r="X504" s="286"/>
      <c r="Y504" s="84"/>
      <c r="Z504" s="352"/>
      <c r="AA504" s="363"/>
      <c r="AB504" s="249"/>
      <c r="AC504" s="106"/>
      <c r="AM504" s="91"/>
      <c r="AN504" s="91"/>
      <c r="AO504" s="91"/>
      <c r="AP504" s="91"/>
      <c r="AQ504" s="87"/>
      <c r="AR504" s="87"/>
      <c r="AS504" s="92"/>
      <c r="AT504" s="92"/>
      <c r="AU504" s="87"/>
      <c r="BH504" s="88"/>
      <c r="BI504" s="88"/>
      <c r="BJ504" s="88"/>
      <c r="BK504" s="88"/>
      <c r="CI504" s="30"/>
    </row>
    <row r="505" spans="2:87">
      <c r="B505" s="278"/>
      <c r="C505" s="296"/>
      <c r="D505" s="86"/>
      <c r="E505" s="292"/>
      <c r="F505" s="293"/>
      <c r="G505" s="294"/>
      <c r="H505" s="294"/>
      <c r="I505" s="295"/>
      <c r="K505" s="292"/>
      <c r="L505" s="293"/>
      <c r="M505" s="293"/>
      <c r="N505" s="294"/>
      <c r="O505" s="294"/>
      <c r="P505" s="295"/>
      <c r="R505" s="328"/>
      <c r="S505" s="82"/>
      <c r="T505" s="82"/>
      <c r="U505" s="285"/>
      <c r="V505" s="82"/>
      <c r="W505" s="82"/>
      <c r="X505" s="286"/>
      <c r="Y505" s="84"/>
      <c r="Z505" s="352"/>
      <c r="AA505" s="363"/>
      <c r="AB505" s="249"/>
      <c r="AC505" s="106"/>
      <c r="AM505" s="91"/>
      <c r="AN505" s="91"/>
      <c r="AO505" s="91"/>
      <c r="AP505" s="91"/>
      <c r="AQ505" s="87"/>
      <c r="AR505" s="87"/>
      <c r="AS505" s="92"/>
      <c r="AT505" s="92"/>
      <c r="AU505" s="87"/>
      <c r="BH505" s="88"/>
      <c r="BI505" s="88"/>
      <c r="BJ505" s="88"/>
      <c r="BK505" s="88"/>
    </row>
    <row r="506" spans="2:87">
      <c r="B506" s="278"/>
      <c r="C506" s="296"/>
      <c r="D506" s="86"/>
      <c r="E506" s="292"/>
      <c r="F506" s="293"/>
      <c r="G506" s="294"/>
      <c r="H506" s="294"/>
      <c r="I506" s="295"/>
      <c r="K506" s="292"/>
      <c r="L506" s="293"/>
      <c r="M506" s="293"/>
      <c r="N506" s="294"/>
      <c r="O506" s="294"/>
      <c r="P506" s="295"/>
      <c r="R506" s="328"/>
      <c r="S506" s="82"/>
      <c r="T506" s="82"/>
      <c r="U506" s="285"/>
      <c r="V506" s="82"/>
      <c r="W506" s="82"/>
      <c r="X506" s="286"/>
      <c r="Y506" s="84"/>
      <c r="Z506" s="352"/>
      <c r="AA506" s="363"/>
      <c r="AB506" s="249"/>
      <c r="AC506" s="106"/>
      <c r="AM506" s="91"/>
      <c r="AN506" s="91"/>
      <c r="AO506" s="91"/>
      <c r="AP506" s="91"/>
      <c r="AQ506" s="87"/>
      <c r="AR506" s="87"/>
      <c r="AS506" s="92"/>
      <c r="AT506" s="92"/>
      <c r="AU506" s="87"/>
      <c r="BH506" s="88"/>
      <c r="BI506" s="88"/>
      <c r="BJ506" s="88"/>
      <c r="BK506" s="88"/>
    </row>
    <row r="507" spans="2:87">
      <c r="B507" s="278"/>
      <c r="C507" s="296"/>
      <c r="D507" s="86"/>
      <c r="E507" s="292"/>
      <c r="F507" s="293"/>
      <c r="G507" s="294"/>
      <c r="H507" s="294"/>
      <c r="I507" s="295"/>
      <c r="K507" s="292"/>
      <c r="L507" s="293"/>
      <c r="M507" s="293"/>
      <c r="N507" s="294"/>
      <c r="O507" s="294"/>
      <c r="P507" s="295"/>
      <c r="R507" s="328"/>
      <c r="S507" s="82"/>
      <c r="T507" s="82"/>
      <c r="U507" s="285"/>
      <c r="V507" s="82"/>
      <c r="W507" s="82"/>
      <c r="X507" s="286"/>
      <c r="Y507" s="84"/>
      <c r="Z507" s="352"/>
      <c r="AA507" s="363"/>
      <c r="AB507" s="249"/>
      <c r="AC507" s="106"/>
      <c r="AM507" s="91"/>
      <c r="AN507" s="91"/>
      <c r="AO507" s="91"/>
      <c r="AP507" s="91"/>
      <c r="AQ507" s="87"/>
      <c r="AR507" s="87"/>
      <c r="AS507" s="92"/>
      <c r="AT507" s="92"/>
      <c r="AU507" s="87"/>
      <c r="BH507" s="88"/>
      <c r="BI507" s="88"/>
      <c r="BJ507" s="88"/>
      <c r="BK507" s="88"/>
    </row>
    <row r="508" spans="2:87">
      <c r="B508" s="278"/>
      <c r="C508" s="296"/>
      <c r="D508" s="86"/>
      <c r="E508" s="292"/>
      <c r="F508" s="293"/>
      <c r="G508" s="294"/>
      <c r="H508" s="294"/>
      <c r="I508" s="295"/>
      <c r="K508" s="292"/>
      <c r="L508" s="293"/>
      <c r="M508" s="293"/>
      <c r="N508" s="294"/>
      <c r="O508" s="294"/>
      <c r="P508" s="295"/>
      <c r="R508" s="328"/>
      <c r="S508" s="82"/>
      <c r="T508" s="82"/>
      <c r="U508" s="285"/>
      <c r="V508" s="82"/>
      <c r="W508" s="82"/>
      <c r="X508" s="286"/>
      <c r="Y508" s="84"/>
      <c r="Z508" s="352"/>
      <c r="AA508" s="363"/>
      <c r="AB508" s="249"/>
      <c r="AC508" s="106"/>
      <c r="AM508" s="91"/>
      <c r="AN508" s="91"/>
      <c r="AO508" s="91"/>
      <c r="AP508" s="91"/>
      <c r="AQ508" s="87"/>
      <c r="AR508" s="87"/>
      <c r="AS508" s="92"/>
      <c r="AT508" s="92"/>
      <c r="AU508" s="87"/>
      <c r="BH508" s="88"/>
      <c r="BI508" s="88"/>
      <c r="BJ508" s="88"/>
      <c r="BK508" s="88"/>
    </row>
    <row r="509" spans="2:87">
      <c r="B509" s="278"/>
      <c r="C509" s="296"/>
      <c r="D509" s="86"/>
      <c r="E509" s="292"/>
      <c r="F509" s="293"/>
      <c r="G509" s="294"/>
      <c r="H509" s="294"/>
      <c r="I509" s="295"/>
      <c r="K509" s="292"/>
      <c r="L509" s="293"/>
      <c r="M509" s="293"/>
      <c r="N509" s="294"/>
      <c r="O509" s="294"/>
      <c r="P509" s="295"/>
      <c r="R509" s="328"/>
      <c r="S509" s="82"/>
      <c r="T509" s="82"/>
      <c r="U509" s="285"/>
      <c r="V509" s="82"/>
      <c r="W509" s="82"/>
      <c r="X509" s="286"/>
      <c r="Y509" s="84"/>
      <c r="Z509" s="352"/>
      <c r="AA509" s="363"/>
      <c r="AB509" s="249"/>
      <c r="AC509" s="106"/>
      <c r="AM509" s="91"/>
      <c r="AN509" s="91"/>
      <c r="AO509" s="91"/>
      <c r="AP509" s="91"/>
      <c r="AQ509" s="87"/>
      <c r="AR509" s="87"/>
      <c r="AS509" s="92"/>
      <c r="AT509" s="92"/>
      <c r="AU509" s="87"/>
      <c r="BH509" s="88"/>
      <c r="BI509" s="88"/>
      <c r="BJ509" s="88"/>
      <c r="BK509" s="88"/>
    </row>
    <row r="510" spans="2:87">
      <c r="B510" s="278"/>
      <c r="C510" s="296"/>
      <c r="D510" s="86"/>
      <c r="E510" s="292"/>
      <c r="F510" s="293"/>
      <c r="G510" s="294"/>
      <c r="H510" s="294"/>
      <c r="I510" s="295"/>
      <c r="K510" s="292"/>
      <c r="L510" s="293"/>
      <c r="M510" s="293"/>
      <c r="N510" s="294"/>
      <c r="O510" s="294"/>
      <c r="P510" s="295"/>
      <c r="R510" s="328"/>
      <c r="S510" s="82"/>
      <c r="T510" s="82"/>
      <c r="U510" s="285"/>
      <c r="V510" s="82"/>
      <c r="W510" s="82"/>
      <c r="X510" s="286"/>
      <c r="Y510" s="84"/>
      <c r="Z510" s="352"/>
      <c r="AA510" s="363"/>
      <c r="AB510" s="249"/>
      <c r="AC510" s="106"/>
      <c r="AM510" s="91"/>
      <c r="AN510" s="91"/>
      <c r="AO510" s="91"/>
      <c r="AP510" s="91"/>
      <c r="AQ510" s="87"/>
      <c r="AR510" s="87"/>
      <c r="AS510" s="92"/>
      <c r="AT510" s="92"/>
      <c r="AU510" s="87"/>
      <c r="BH510" s="88"/>
      <c r="BI510" s="88"/>
      <c r="BJ510" s="88"/>
      <c r="BK510" s="88"/>
    </row>
    <row r="511" spans="2:87">
      <c r="B511" s="278"/>
      <c r="C511" s="296"/>
      <c r="D511" s="86"/>
      <c r="E511" s="292"/>
      <c r="F511" s="293"/>
      <c r="G511" s="294"/>
      <c r="H511" s="294"/>
      <c r="I511" s="295"/>
      <c r="K511" s="292"/>
      <c r="L511" s="293"/>
      <c r="M511" s="293"/>
      <c r="N511" s="294"/>
      <c r="O511" s="294"/>
      <c r="P511" s="295"/>
      <c r="R511" s="328"/>
      <c r="S511" s="82"/>
      <c r="T511" s="82"/>
      <c r="U511" s="285"/>
      <c r="V511" s="82"/>
      <c r="W511" s="82"/>
      <c r="X511" s="286"/>
      <c r="Y511" s="84"/>
      <c r="Z511" s="352"/>
      <c r="AA511" s="363"/>
      <c r="AB511" s="249"/>
      <c r="AC511" s="106"/>
      <c r="AM511" s="91"/>
      <c r="AN511" s="91"/>
      <c r="AO511" s="91"/>
      <c r="AP511" s="91"/>
      <c r="AQ511" s="87"/>
      <c r="AR511" s="87"/>
      <c r="AS511" s="92"/>
      <c r="AT511" s="92"/>
      <c r="AU511" s="87"/>
      <c r="BH511" s="88"/>
      <c r="BI511" s="88"/>
      <c r="BJ511" s="88"/>
      <c r="BK511" s="88"/>
    </row>
    <row r="512" spans="2:87">
      <c r="B512" s="278"/>
      <c r="C512" s="296"/>
      <c r="D512" s="86"/>
      <c r="E512" s="292"/>
      <c r="F512" s="293"/>
      <c r="G512" s="294"/>
      <c r="H512" s="294"/>
      <c r="I512" s="295"/>
      <c r="K512" s="292"/>
      <c r="L512" s="293"/>
      <c r="M512" s="293"/>
      <c r="N512" s="294"/>
      <c r="O512" s="294"/>
      <c r="P512" s="295"/>
      <c r="R512" s="328"/>
      <c r="S512" s="82"/>
      <c r="T512" s="82"/>
      <c r="U512" s="285"/>
      <c r="V512" s="82"/>
      <c r="W512" s="82"/>
      <c r="X512" s="286"/>
      <c r="Y512" s="84"/>
      <c r="Z512" s="352"/>
      <c r="AA512" s="363"/>
      <c r="AB512" s="249"/>
      <c r="AC512" s="106"/>
      <c r="AM512" s="91"/>
      <c r="AN512" s="91"/>
      <c r="AO512" s="91"/>
      <c r="AP512" s="91"/>
      <c r="AQ512" s="87"/>
      <c r="AR512" s="87"/>
      <c r="AS512" s="92"/>
      <c r="AT512" s="92"/>
      <c r="AU512" s="87"/>
      <c r="BH512" s="88"/>
      <c r="BI512" s="88"/>
      <c r="BJ512" s="88"/>
      <c r="BK512" s="88"/>
    </row>
    <row r="513" spans="2:63">
      <c r="B513" s="278"/>
      <c r="C513" s="296"/>
      <c r="D513" s="86"/>
      <c r="E513" s="292"/>
      <c r="F513" s="293"/>
      <c r="G513" s="294"/>
      <c r="H513" s="294"/>
      <c r="I513" s="295"/>
      <c r="K513" s="292"/>
      <c r="L513" s="293"/>
      <c r="M513" s="293"/>
      <c r="N513" s="294"/>
      <c r="O513" s="294"/>
      <c r="P513" s="295"/>
      <c r="R513" s="328"/>
      <c r="S513" s="82"/>
      <c r="T513" s="82"/>
      <c r="U513" s="285"/>
      <c r="V513" s="82"/>
      <c r="W513" s="82"/>
      <c r="X513" s="286"/>
      <c r="Y513" s="84"/>
      <c r="Z513" s="352"/>
      <c r="AA513" s="363"/>
      <c r="AB513" s="249"/>
      <c r="AC513" s="106"/>
      <c r="AM513" s="91"/>
      <c r="AN513" s="91"/>
      <c r="AO513" s="91"/>
      <c r="AP513" s="91"/>
      <c r="AQ513" s="87"/>
      <c r="AR513" s="87"/>
      <c r="AS513" s="92"/>
      <c r="AT513" s="92"/>
      <c r="AU513" s="87"/>
      <c r="BH513" s="88"/>
      <c r="BI513" s="88"/>
      <c r="BJ513" s="88"/>
      <c r="BK513" s="88"/>
    </row>
    <row r="514" spans="2:63">
      <c r="B514" s="278"/>
      <c r="C514" s="296"/>
      <c r="D514" s="86"/>
      <c r="E514" s="292"/>
      <c r="F514" s="293"/>
      <c r="G514" s="294"/>
      <c r="H514" s="294"/>
      <c r="I514" s="295"/>
      <c r="K514" s="292"/>
      <c r="L514" s="293"/>
      <c r="M514" s="293"/>
      <c r="N514" s="294"/>
      <c r="O514" s="294"/>
      <c r="P514" s="295"/>
      <c r="R514" s="328"/>
      <c r="S514" s="82"/>
      <c r="T514" s="82"/>
      <c r="U514" s="285"/>
      <c r="V514" s="82"/>
      <c r="W514" s="82"/>
      <c r="X514" s="286"/>
      <c r="Y514" s="84"/>
      <c r="Z514" s="352"/>
      <c r="AA514" s="363"/>
      <c r="AB514" s="249"/>
      <c r="AC514" s="106"/>
      <c r="AM514" s="91"/>
      <c r="AN514" s="91"/>
      <c r="AO514" s="91"/>
      <c r="AP514" s="91"/>
      <c r="AQ514" s="87"/>
      <c r="AR514" s="87"/>
      <c r="AS514" s="92"/>
      <c r="AT514" s="92"/>
      <c r="AU514" s="87"/>
      <c r="BH514" s="88"/>
      <c r="BI514" s="88"/>
      <c r="BJ514" s="88"/>
      <c r="BK514" s="88"/>
    </row>
    <row r="515" spans="2:63">
      <c r="B515" s="278"/>
      <c r="C515" s="296"/>
      <c r="D515" s="86"/>
      <c r="E515" s="292"/>
      <c r="F515" s="293"/>
      <c r="G515" s="294"/>
      <c r="H515" s="294"/>
      <c r="I515" s="295"/>
      <c r="K515" s="292"/>
      <c r="L515" s="293"/>
      <c r="M515" s="293"/>
      <c r="N515" s="294"/>
      <c r="O515" s="294"/>
      <c r="P515" s="295"/>
      <c r="R515" s="328"/>
      <c r="S515" s="82"/>
      <c r="T515" s="82"/>
      <c r="U515" s="285"/>
      <c r="V515" s="82"/>
      <c r="W515" s="82"/>
      <c r="X515" s="286"/>
      <c r="Y515" s="84"/>
      <c r="Z515" s="352"/>
      <c r="AA515" s="363"/>
      <c r="AB515" s="249"/>
      <c r="AC515" s="106"/>
      <c r="AM515" s="91"/>
      <c r="AN515" s="91"/>
      <c r="AO515" s="91"/>
      <c r="AP515" s="91"/>
      <c r="AQ515" s="87"/>
      <c r="AR515" s="87"/>
      <c r="AS515" s="92"/>
      <c r="AT515" s="92"/>
      <c r="AU515" s="87"/>
      <c r="BH515" s="88"/>
      <c r="BI515" s="88"/>
      <c r="BJ515" s="88"/>
      <c r="BK515" s="88"/>
    </row>
    <row r="516" spans="2:63">
      <c r="B516" s="278"/>
      <c r="C516" s="296"/>
      <c r="D516" s="86"/>
      <c r="E516" s="292"/>
      <c r="F516" s="293"/>
      <c r="G516" s="294"/>
      <c r="H516" s="294"/>
      <c r="I516" s="295"/>
      <c r="K516" s="292"/>
      <c r="L516" s="293"/>
      <c r="M516" s="293"/>
      <c r="N516" s="294"/>
      <c r="O516" s="294"/>
      <c r="P516" s="295"/>
      <c r="R516" s="328"/>
      <c r="S516" s="82"/>
      <c r="T516" s="82"/>
      <c r="U516" s="285"/>
      <c r="V516" s="82"/>
      <c r="W516" s="82"/>
      <c r="X516" s="286"/>
      <c r="Y516" s="84"/>
      <c r="Z516" s="352"/>
      <c r="AA516" s="363"/>
      <c r="AB516" s="249"/>
      <c r="AC516" s="106"/>
      <c r="AM516" s="91"/>
      <c r="AN516" s="91"/>
      <c r="AO516" s="91"/>
      <c r="AP516" s="91"/>
      <c r="AQ516" s="87"/>
      <c r="AR516" s="87"/>
      <c r="AS516" s="92"/>
      <c r="AT516" s="92"/>
      <c r="AU516" s="87"/>
      <c r="BH516" s="88"/>
      <c r="BI516" s="88"/>
      <c r="BJ516" s="88"/>
      <c r="BK516" s="88"/>
    </row>
    <row r="517" spans="2:63">
      <c r="B517" s="278"/>
      <c r="C517" s="296"/>
      <c r="D517" s="86"/>
      <c r="E517" s="292"/>
      <c r="F517" s="293"/>
      <c r="G517" s="294"/>
      <c r="H517" s="294"/>
      <c r="I517" s="295"/>
      <c r="K517" s="292"/>
      <c r="L517" s="293"/>
      <c r="M517" s="293"/>
      <c r="N517" s="294"/>
      <c r="O517" s="294"/>
      <c r="P517" s="295"/>
      <c r="R517" s="328"/>
      <c r="S517" s="82"/>
      <c r="T517" s="82"/>
      <c r="U517" s="285"/>
      <c r="V517" s="82"/>
      <c r="W517" s="82"/>
      <c r="X517" s="286"/>
      <c r="Y517" s="84"/>
      <c r="Z517" s="352"/>
      <c r="AA517" s="363"/>
      <c r="AM517" s="91"/>
      <c r="AN517" s="91"/>
      <c r="AO517" s="91"/>
      <c r="AP517" s="91"/>
      <c r="AQ517" s="87"/>
      <c r="AR517" s="87"/>
      <c r="AS517" s="92"/>
      <c r="AT517" s="92"/>
      <c r="AU517" s="87"/>
      <c r="BH517" s="88"/>
      <c r="BI517" s="88"/>
      <c r="BJ517" s="88"/>
      <c r="BK517" s="88"/>
    </row>
    <row r="518" spans="2:63">
      <c r="B518" s="278"/>
      <c r="C518" s="296"/>
      <c r="D518" s="86"/>
      <c r="E518" s="292"/>
      <c r="F518" s="293"/>
      <c r="G518" s="294"/>
      <c r="H518" s="294"/>
      <c r="I518" s="295"/>
      <c r="K518" s="292"/>
      <c r="L518" s="293"/>
      <c r="M518" s="293"/>
      <c r="N518" s="294"/>
      <c r="O518" s="294"/>
      <c r="P518" s="295"/>
      <c r="R518" s="328"/>
      <c r="S518" s="82"/>
      <c r="T518" s="82"/>
      <c r="U518" s="285"/>
      <c r="V518" s="82"/>
      <c r="W518" s="82"/>
      <c r="X518" s="286"/>
      <c r="Y518" s="84"/>
      <c r="Z518" s="352"/>
      <c r="AA518" s="363"/>
      <c r="AM518" s="91"/>
      <c r="AN518" s="91"/>
      <c r="AO518" s="91"/>
      <c r="AP518" s="91"/>
      <c r="AQ518" s="87"/>
      <c r="AR518" s="87"/>
      <c r="AS518" s="92"/>
      <c r="AT518" s="92"/>
      <c r="AU518" s="87"/>
      <c r="BH518" s="88"/>
      <c r="BI518" s="88"/>
      <c r="BJ518" s="88"/>
      <c r="BK518" s="88"/>
    </row>
    <row r="519" spans="2:63">
      <c r="B519" s="278"/>
      <c r="C519" s="296"/>
      <c r="D519" s="86"/>
      <c r="E519" s="292"/>
      <c r="F519" s="293"/>
      <c r="G519" s="294"/>
      <c r="H519" s="294"/>
      <c r="I519" s="295"/>
      <c r="K519" s="292"/>
      <c r="L519" s="293"/>
      <c r="M519" s="293"/>
      <c r="N519" s="294"/>
      <c r="O519" s="294"/>
      <c r="P519" s="295"/>
      <c r="R519" s="328"/>
      <c r="S519" s="82"/>
      <c r="T519" s="82"/>
      <c r="U519" s="285"/>
      <c r="V519" s="82"/>
      <c r="W519" s="82"/>
      <c r="X519" s="286"/>
      <c r="Y519" s="84"/>
      <c r="Z519" s="352"/>
      <c r="AA519" s="363"/>
      <c r="AM519" s="91"/>
      <c r="AN519" s="91"/>
      <c r="AO519" s="91"/>
      <c r="AP519" s="91"/>
      <c r="AQ519" s="87"/>
      <c r="AR519" s="87"/>
      <c r="AS519" s="92"/>
      <c r="AT519" s="92"/>
      <c r="AU519" s="87"/>
      <c r="BH519" s="88"/>
      <c r="BI519" s="88"/>
      <c r="BJ519" s="88"/>
      <c r="BK519" s="88"/>
    </row>
    <row r="520" spans="2:63">
      <c r="B520" s="278"/>
      <c r="C520" s="296"/>
      <c r="D520" s="86"/>
      <c r="E520" s="292"/>
      <c r="F520" s="293"/>
      <c r="G520" s="294"/>
      <c r="H520" s="294"/>
      <c r="I520" s="295"/>
      <c r="K520" s="292"/>
      <c r="L520" s="293"/>
      <c r="M520" s="293"/>
      <c r="N520" s="294"/>
      <c r="O520" s="294"/>
      <c r="P520" s="295"/>
      <c r="R520" s="328"/>
      <c r="S520" s="82"/>
      <c r="T520" s="82"/>
      <c r="U520" s="285"/>
      <c r="V520" s="82"/>
      <c r="W520" s="82"/>
      <c r="X520" s="286"/>
      <c r="Y520" s="84"/>
      <c r="Z520" s="352"/>
      <c r="AA520" s="363"/>
      <c r="AM520" s="91"/>
      <c r="AN520" s="91"/>
      <c r="AO520" s="91"/>
      <c r="AP520" s="91"/>
      <c r="AQ520" s="87"/>
      <c r="AR520" s="87"/>
      <c r="AS520" s="92"/>
      <c r="AT520" s="92"/>
      <c r="AU520" s="87"/>
      <c r="BH520" s="88"/>
      <c r="BI520" s="88"/>
      <c r="BJ520" s="88"/>
      <c r="BK520" s="88"/>
    </row>
    <row r="521" spans="2:63">
      <c r="B521" s="278"/>
      <c r="C521" s="296"/>
      <c r="D521" s="86"/>
      <c r="E521" s="292"/>
      <c r="F521" s="293"/>
      <c r="G521" s="294"/>
      <c r="H521" s="294"/>
      <c r="I521" s="295"/>
      <c r="K521" s="292"/>
      <c r="L521" s="293"/>
      <c r="M521" s="293"/>
      <c r="N521" s="294"/>
      <c r="O521" s="294"/>
      <c r="P521" s="295"/>
      <c r="R521" s="328"/>
      <c r="S521" s="82"/>
      <c r="T521" s="82"/>
      <c r="U521" s="285"/>
      <c r="V521" s="82"/>
      <c r="W521" s="82"/>
      <c r="X521" s="286"/>
      <c r="Y521" s="84"/>
      <c r="Z521" s="352"/>
      <c r="AA521" s="363"/>
      <c r="AM521" s="91"/>
      <c r="AN521" s="91"/>
      <c r="AO521" s="91"/>
      <c r="AP521" s="91"/>
      <c r="AQ521" s="87"/>
      <c r="AR521" s="87"/>
      <c r="AS521" s="92"/>
      <c r="AT521" s="92"/>
      <c r="AU521" s="87"/>
      <c r="BH521" s="88"/>
      <c r="BI521" s="88"/>
      <c r="BJ521" s="88"/>
      <c r="BK521" s="88"/>
    </row>
    <row r="522" spans="2:63">
      <c r="B522" s="278"/>
      <c r="C522" s="296"/>
      <c r="D522" s="86"/>
      <c r="E522" s="292"/>
      <c r="F522" s="293"/>
      <c r="G522" s="294"/>
      <c r="H522" s="294"/>
      <c r="I522" s="295"/>
      <c r="K522" s="292"/>
      <c r="L522" s="293"/>
      <c r="M522" s="293"/>
      <c r="N522" s="294"/>
      <c r="O522" s="294"/>
      <c r="P522" s="295"/>
      <c r="R522" s="328"/>
      <c r="S522" s="82"/>
      <c r="T522" s="82"/>
      <c r="U522" s="285"/>
      <c r="V522" s="82"/>
      <c r="W522" s="82"/>
      <c r="X522" s="286"/>
      <c r="Y522" s="84"/>
      <c r="Z522" s="352"/>
      <c r="AA522" s="363"/>
      <c r="AM522" s="91"/>
      <c r="AN522" s="91"/>
      <c r="AO522" s="91"/>
      <c r="AP522" s="91"/>
      <c r="AQ522" s="87"/>
      <c r="AR522" s="87"/>
      <c r="AS522" s="92"/>
      <c r="AT522" s="92"/>
      <c r="AU522" s="87"/>
      <c r="BH522" s="88"/>
      <c r="BI522" s="88"/>
      <c r="BJ522" s="88"/>
      <c r="BK522" s="88"/>
    </row>
    <row r="523" spans="2:63">
      <c r="B523" s="278"/>
      <c r="C523" s="296"/>
      <c r="D523" s="86"/>
      <c r="E523" s="292"/>
      <c r="F523" s="293"/>
      <c r="G523" s="294"/>
      <c r="H523" s="294"/>
      <c r="I523" s="295"/>
      <c r="K523" s="292"/>
      <c r="L523" s="293"/>
      <c r="M523" s="293"/>
      <c r="N523" s="294"/>
      <c r="O523" s="294"/>
      <c r="P523" s="295"/>
      <c r="R523" s="328"/>
      <c r="S523" s="82"/>
      <c r="T523" s="82"/>
      <c r="U523" s="285"/>
      <c r="V523" s="82"/>
      <c r="W523" s="82"/>
      <c r="X523" s="286"/>
      <c r="Y523" s="84"/>
      <c r="Z523" s="352"/>
      <c r="AA523" s="363"/>
      <c r="AM523" s="91"/>
      <c r="AN523" s="91"/>
      <c r="AO523" s="91"/>
      <c r="AP523" s="91"/>
      <c r="AQ523" s="87"/>
      <c r="AR523" s="87"/>
      <c r="AS523" s="92"/>
      <c r="AT523" s="92"/>
      <c r="AU523" s="87"/>
      <c r="BH523" s="88"/>
      <c r="BI523" s="88"/>
      <c r="BJ523" s="88"/>
      <c r="BK523" s="88"/>
    </row>
    <row r="524" spans="2:63">
      <c r="B524" s="278"/>
      <c r="C524" s="296"/>
      <c r="D524" s="86"/>
      <c r="E524" s="292"/>
      <c r="F524" s="293"/>
      <c r="G524" s="294"/>
      <c r="H524" s="294"/>
      <c r="I524" s="295"/>
      <c r="K524" s="292"/>
      <c r="L524" s="293"/>
      <c r="M524" s="293"/>
      <c r="N524" s="294"/>
      <c r="O524" s="294"/>
      <c r="P524" s="295"/>
      <c r="R524" s="328"/>
      <c r="S524" s="82"/>
      <c r="T524" s="82"/>
      <c r="U524" s="285"/>
      <c r="V524" s="82"/>
      <c r="W524" s="82"/>
      <c r="X524" s="286"/>
      <c r="Y524" s="84"/>
      <c r="Z524" s="352"/>
      <c r="AA524" s="363"/>
      <c r="AM524" s="91"/>
      <c r="AN524" s="91"/>
      <c r="AO524" s="91"/>
      <c r="AP524" s="91"/>
      <c r="AQ524" s="87"/>
      <c r="AR524" s="87"/>
      <c r="AS524" s="92"/>
      <c r="AT524" s="92"/>
      <c r="AU524" s="87"/>
      <c r="BH524" s="88"/>
      <c r="BI524" s="88"/>
      <c r="BJ524" s="88"/>
      <c r="BK524" s="88"/>
    </row>
    <row r="525" spans="2:63">
      <c r="B525" s="278"/>
      <c r="C525" s="296"/>
      <c r="D525" s="86"/>
      <c r="E525" s="292"/>
      <c r="F525" s="293"/>
      <c r="G525" s="294"/>
      <c r="H525" s="294"/>
      <c r="I525" s="295"/>
      <c r="K525" s="292"/>
      <c r="L525" s="293"/>
      <c r="M525" s="293"/>
      <c r="N525" s="294"/>
      <c r="O525" s="294"/>
      <c r="P525" s="295"/>
      <c r="R525" s="328"/>
      <c r="S525" s="82"/>
      <c r="T525" s="82"/>
      <c r="U525" s="285"/>
      <c r="V525" s="82"/>
      <c r="W525" s="82"/>
      <c r="X525" s="286"/>
      <c r="Y525" s="84"/>
      <c r="Z525" s="352"/>
      <c r="AA525" s="363"/>
      <c r="AM525" s="91"/>
      <c r="AN525" s="91"/>
      <c r="AO525" s="91"/>
      <c r="AP525" s="91"/>
      <c r="AQ525" s="87"/>
      <c r="AR525" s="87"/>
      <c r="AS525" s="92"/>
      <c r="AT525" s="92"/>
      <c r="AU525" s="87"/>
      <c r="BH525" s="88"/>
      <c r="BI525" s="88"/>
      <c r="BJ525" s="88"/>
      <c r="BK525" s="88"/>
    </row>
    <row r="526" spans="2:63">
      <c r="B526" s="278"/>
      <c r="C526" s="296"/>
      <c r="D526" s="86"/>
      <c r="E526" s="292"/>
      <c r="F526" s="293"/>
      <c r="G526" s="294"/>
      <c r="H526" s="294"/>
      <c r="I526" s="295"/>
      <c r="K526" s="292"/>
      <c r="L526" s="293"/>
      <c r="M526" s="293"/>
      <c r="N526" s="294"/>
      <c r="O526" s="294"/>
      <c r="P526" s="295"/>
      <c r="R526" s="328"/>
      <c r="S526" s="82"/>
      <c r="T526" s="82"/>
      <c r="U526" s="285"/>
      <c r="V526" s="82"/>
      <c r="W526" s="82"/>
      <c r="X526" s="286"/>
      <c r="Y526" s="84"/>
      <c r="Z526" s="352"/>
      <c r="AA526" s="363"/>
      <c r="AM526" s="91"/>
      <c r="AN526" s="91"/>
      <c r="AO526" s="91"/>
      <c r="AP526" s="91"/>
      <c r="AQ526" s="87"/>
      <c r="AR526" s="87"/>
      <c r="AS526" s="92"/>
      <c r="AT526" s="92"/>
      <c r="AU526" s="87"/>
      <c r="BH526" s="88"/>
      <c r="BI526" s="88"/>
      <c r="BJ526" s="88"/>
      <c r="BK526" s="88"/>
    </row>
    <row r="527" spans="2:63">
      <c r="B527" s="278"/>
      <c r="C527" s="296"/>
      <c r="D527" s="86"/>
      <c r="E527" s="292"/>
      <c r="F527" s="293"/>
      <c r="G527" s="294"/>
      <c r="H527" s="294"/>
      <c r="I527" s="295"/>
      <c r="K527" s="292"/>
      <c r="L527" s="293"/>
      <c r="M527" s="293"/>
      <c r="N527" s="294"/>
      <c r="O527" s="294"/>
      <c r="P527" s="295"/>
      <c r="R527" s="328"/>
      <c r="S527" s="82"/>
      <c r="T527" s="82"/>
      <c r="U527" s="285"/>
      <c r="V527" s="82"/>
      <c r="W527" s="82"/>
      <c r="X527" s="286"/>
      <c r="Y527" s="84"/>
      <c r="Z527" s="352"/>
      <c r="AA527" s="363"/>
      <c r="AM527" s="91"/>
      <c r="AN527" s="91"/>
      <c r="AO527" s="91"/>
      <c r="AP527" s="91"/>
      <c r="AQ527" s="87"/>
      <c r="AR527" s="87"/>
      <c r="AS527" s="92"/>
      <c r="AT527" s="92"/>
      <c r="AU527" s="87"/>
      <c r="BH527" s="88"/>
      <c r="BI527" s="88"/>
      <c r="BJ527" s="88"/>
      <c r="BK527" s="88"/>
    </row>
    <row r="528" spans="2:63">
      <c r="B528" s="278"/>
      <c r="C528" s="296"/>
      <c r="D528" s="86"/>
      <c r="E528" s="292"/>
      <c r="F528" s="293"/>
      <c r="G528" s="294"/>
      <c r="H528" s="294"/>
      <c r="I528" s="295"/>
      <c r="K528" s="292"/>
      <c r="L528" s="293"/>
      <c r="M528" s="293"/>
      <c r="N528" s="294"/>
      <c r="O528" s="294"/>
      <c r="P528" s="295"/>
      <c r="R528" s="328"/>
      <c r="S528" s="82"/>
      <c r="T528" s="82"/>
      <c r="U528" s="285"/>
      <c r="V528" s="82"/>
      <c r="W528" s="82"/>
      <c r="X528" s="286"/>
      <c r="Y528" s="84"/>
      <c r="Z528" s="352"/>
      <c r="AA528" s="363"/>
      <c r="AM528" s="91"/>
      <c r="AN528" s="91"/>
      <c r="AO528" s="91"/>
      <c r="AP528" s="91"/>
      <c r="AQ528" s="87"/>
      <c r="AR528" s="87"/>
      <c r="AS528" s="92"/>
      <c r="AT528" s="92"/>
      <c r="AU528" s="87"/>
      <c r="BH528" s="88"/>
      <c r="BI528" s="88"/>
      <c r="BJ528" s="88"/>
      <c r="BK528" s="88"/>
    </row>
    <row r="529" spans="2:63">
      <c r="B529" s="278"/>
      <c r="C529" s="296"/>
      <c r="D529" s="86"/>
      <c r="E529" s="292"/>
      <c r="F529" s="293"/>
      <c r="G529" s="294"/>
      <c r="H529" s="294"/>
      <c r="I529" s="295"/>
      <c r="K529" s="292"/>
      <c r="L529" s="293"/>
      <c r="M529" s="293"/>
      <c r="N529" s="294"/>
      <c r="O529" s="294"/>
      <c r="P529" s="295"/>
      <c r="R529" s="328"/>
      <c r="S529" s="82"/>
      <c r="T529" s="82"/>
      <c r="U529" s="285"/>
      <c r="V529" s="82"/>
      <c r="W529" s="82"/>
      <c r="X529" s="286"/>
      <c r="Y529" s="84"/>
      <c r="Z529" s="352"/>
      <c r="AA529" s="363"/>
      <c r="AM529" s="91"/>
      <c r="AN529" s="91"/>
      <c r="AO529" s="91"/>
      <c r="AP529" s="91"/>
      <c r="AQ529" s="87"/>
      <c r="AR529" s="87"/>
      <c r="AS529" s="91"/>
      <c r="AT529" s="91"/>
      <c r="AU529" s="87"/>
      <c r="BH529" s="88"/>
      <c r="BI529" s="88"/>
      <c r="BJ529" s="88"/>
      <c r="BK529" s="88"/>
    </row>
    <row r="530" spans="2:63">
      <c r="B530" s="278"/>
      <c r="C530" s="296"/>
      <c r="D530" s="86"/>
      <c r="E530" s="292"/>
      <c r="F530" s="293"/>
      <c r="G530" s="294"/>
      <c r="H530" s="294"/>
      <c r="I530" s="295"/>
      <c r="K530" s="292"/>
      <c r="L530" s="293"/>
      <c r="M530" s="293"/>
      <c r="N530" s="294"/>
      <c r="O530" s="294"/>
      <c r="P530" s="295"/>
      <c r="R530" s="328"/>
      <c r="S530" s="82"/>
      <c r="T530" s="82"/>
      <c r="U530" s="285"/>
      <c r="V530" s="82"/>
      <c r="W530" s="82"/>
      <c r="X530" s="286"/>
      <c r="Y530" s="84"/>
      <c r="Z530" s="352"/>
      <c r="AA530" s="363"/>
      <c r="AM530" s="91"/>
      <c r="AN530" s="91"/>
      <c r="AO530" s="91"/>
      <c r="AP530" s="91"/>
      <c r="AQ530" s="87"/>
      <c r="AR530" s="87"/>
      <c r="AS530" s="91"/>
      <c r="AT530" s="91"/>
      <c r="AU530" s="87"/>
      <c r="BH530" s="88"/>
      <c r="BI530" s="88"/>
      <c r="BJ530" s="88"/>
      <c r="BK530" s="88"/>
    </row>
    <row r="531" spans="2:63">
      <c r="B531" s="278"/>
      <c r="C531" s="296"/>
      <c r="D531" s="86"/>
      <c r="E531" s="292"/>
      <c r="F531" s="293"/>
      <c r="G531" s="294"/>
      <c r="H531" s="294"/>
      <c r="I531" s="295"/>
      <c r="K531" s="292"/>
      <c r="L531" s="293"/>
      <c r="M531" s="293"/>
      <c r="N531" s="294"/>
      <c r="O531" s="294"/>
      <c r="P531" s="295"/>
      <c r="R531" s="328"/>
      <c r="S531" s="82"/>
      <c r="T531" s="82"/>
      <c r="U531" s="285"/>
      <c r="V531" s="82"/>
      <c r="W531" s="82"/>
      <c r="X531" s="286"/>
      <c r="Y531" s="82"/>
      <c r="Z531" s="352"/>
      <c r="AA531" s="363"/>
      <c r="AM531" s="91"/>
      <c r="AN531" s="91"/>
      <c r="AO531" s="91"/>
      <c r="AP531" s="91"/>
      <c r="AQ531" s="87"/>
      <c r="AR531" s="87"/>
      <c r="AS531" s="91"/>
      <c r="AT531" s="91"/>
      <c r="AU531" s="87"/>
      <c r="BH531" s="88"/>
      <c r="BI531" s="88"/>
      <c r="BJ531" s="88"/>
      <c r="BK531" s="88"/>
    </row>
    <row r="532" spans="2:63">
      <c r="B532" s="278"/>
      <c r="C532" s="296"/>
      <c r="D532" s="86"/>
      <c r="E532" s="292"/>
      <c r="F532" s="293"/>
      <c r="G532" s="294"/>
      <c r="H532" s="294"/>
      <c r="I532" s="295"/>
      <c r="K532" s="292"/>
      <c r="L532" s="293"/>
      <c r="M532" s="293"/>
      <c r="N532" s="294"/>
      <c r="O532" s="294"/>
      <c r="P532" s="295"/>
      <c r="R532" s="328"/>
      <c r="S532" s="82"/>
      <c r="T532" s="82"/>
      <c r="U532" s="285"/>
      <c r="V532" s="82"/>
      <c r="W532" s="82"/>
      <c r="X532" s="286"/>
      <c r="Y532" s="82"/>
      <c r="Z532" s="352"/>
      <c r="AA532" s="363"/>
      <c r="AM532" s="91"/>
      <c r="AN532" s="91"/>
      <c r="AO532" s="91"/>
      <c r="AP532" s="91"/>
      <c r="AQ532" s="87"/>
      <c r="AR532" s="87"/>
      <c r="AS532" s="91"/>
      <c r="AT532" s="91"/>
      <c r="AU532" s="87"/>
      <c r="BH532" s="88"/>
      <c r="BI532" s="88"/>
      <c r="BJ532" s="88"/>
      <c r="BK532" s="88"/>
    </row>
    <row r="533" spans="2:63">
      <c r="B533" s="278"/>
      <c r="C533" s="296"/>
      <c r="D533" s="86"/>
      <c r="E533" s="292"/>
      <c r="F533" s="293"/>
      <c r="G533" s="294"/>
      <c r="H533" s="294"/>
      <c r="I533" s="295"/>
      <c r="K533" s="292"/>
      <c r="L533" s="293"/>
      <c r="M533" s="293"/>
      <c r="N533" s="294"/>
      <c r="O533" s="294"/>
      <c r="P533" s="295"/>
      <c r="R533" s="328"/>
      <c r="S533" s="82"/>
      <c r="T533" s="82"/>
      <c r="U533" s="285"/>
      <c r="V533" s="82"/>
      <c r="W533" s="82"/>
      <c r="X533" s="286"/>
      <c r="Y533" s="82"/>
      <c r="Z533" s="352"/>
      <c r="AA533" s="363"/>
      <c r="AM533" s="91"/>
      <c r="AN533" s="91"/>
      <c r="AO533" s="91"/>
      <c r="AP533" s="91"/>
      <c r="AQ533" s="87"/>
      <c r="AR533" s="87"/>
      <c r="AS533" s="91"/>
      <c r="AT533" s="91"/>
      <c r="AU533" s="87"/>
      <c r="BH533" s="88"/>
      <c r="BI533" s="88"/>
      <c r="BJ533" s="88"/>
      <c r="BK533" s="88"/>
    </row>
    <row r="534" spans="2:63">
      <c r="B534" s="278"/>
      <c r="C534" s="296"/>
      <c r="D534" s="86"/>
      <c r="E534" s="292"/>
      <c r="F534" s="293"/>
      <c r="G534" s="294"/>
      <c r="H534" s="294"/>
      <c r="I534" s="295"/>
      <c r="K534" s="292"/>
      <c r="L534" s="293"/>
      <c r="M534" s="293"/>
      <c r="N534" s="294"/>
      <c r="O534" s="294"/>
      <c r="P534" s="295"/>
      <c r="R534" s="328"/>
      <c r="S534" s="82"/>
      <c r="T534" s="82"/>
      <c r="U534" s="285"/>
      <c r="V534" s="82"/>
      <c r="W534" s="82"/>
      <c r="X534" s="286"/>
      <c r="Y534" s="82"/>
      <c r="Z534" s="352"/>
      <c r="AA534" s="363"/>
      <c r="AM534" s="91"/>
      <c r="AN534" s="91"/>
      <c r="AO534" s="91"/>
      <c r="AP534" s="91"/>
      <c r="AQ534" s="87"/>
      <c r="AR534" s="87"/>
      <c r="AS534" s="91"/>
      <c r="AT534" s="91"/>
      <c r="AU534" s="87"/>
      <c r="BH534" s="88"/>
      <c r="BI534" s="88"/>
      <c r="BJ534" s="88"/>
      <c r="BK534" s="88"/>
    </row>
    <row r="535" spans="2:63">
      <c r="B535" s="278"/>
      <c r="C535" s="296"/>
      <c r="D535" s="86"/>
      <c r="E535" s="292"/>
      <c r="F535" s="293"/>
      <c r="G535" s="294"/>
      <c r="H535" s="294"/>
      <c r="I535" s="295"/>
      <c r="K535" s="292"/>
      <c r="L535" s="293"/>
      <c r="M535" s="293"/>
      <c r="N535" s="294"/>
      <c r="O535" s="294"/>
      <c r="P535" s="295"/>
      <c r="R535" s="328"/>
      <c r="S535" s="82"/>
      <c r="T535" s="82"/>
      <c r="U535" s="285"/>
      <c r="V535" s="82"/>
      <c r="W535" s="82"/>
      <c r="X535" s="286"/>
      <c r="Y535" s="82"/>
      <c r="Z535" s="352"/>
      <c r="AA535" s="363"/>
      <c r="AM535" s="91"/>
      <c r="AN535" s="91"/>
      <c r="AO535" s="91"/>
      <c r="AP535" s="91"/>
      <c r="AQ535" s="87"/>
      <c r="AR535" s="87"/>
      <c r="AS535" s="91"/>
      <c r="AT535" s="91"/>
      <c r="AU535" s="87"/>
      <c r="BH535" s="88"/>
      <c r="BI535" s="88"/>
      <c r="BJ535" s="88"/>
      <c r="BK535" s="88"/>
    </row>
    <row r="536" spans="2:63">
      <c r="B536" s="278"/>
      <c r="C536" s="296"/>
      <c r="D536" s="86"/>
      <c r="E536" s="292"/>
      <c r="F536" s="293"/>
      <c r="G536" s="294"/>
      <c r="H536" s="294"/>
      <c r="I536" s="295"/>
      <c r="K536" s="292"/>
      <c r="L536" s="293"/>
      <c r="M536" s="293"/>
      <c r="N536" s="294"/>
      <c r="O536" s="294"/>
      <c r="P536" s="295"/>
      <c r="R536" s="328"/>
      <c r="S536" s="82"/>
      <c r="T536" s="82"/>
      <c r="U536" s="285"/>
      <c r="V536" s="82"/>
      <c r="W536" s="82"/>
      <c r="X536" s="286"/>
      <c r="Y536" s="82"/>
      <c r="Z536" s="352"/>
      <c r="AA536" s="363"/>
      <c r="AM536" s="91"/>
      <c r="AN536" s="91"/>
      <c r="AO536" s="91"/>
      <c r="AP536" s="91"/>
      <c r="AQ536" s="87"/>
      <c r="AR536" s="87"/>
      <c r="AS536" s="91"/>
      <c r="AT536" s="91"/>
      <c r="AU536" s="87"/>
      <c r="BH536" s="88"/>
      <c r="BI536" s="88"/>
      <c r="BJ536" s="88"/>
      <c r="BK536" s="88"/>
    </row>
    <row r="537" spans="2:63">
      <c r="B537" s="278"/>
      <c r="C537" s="296"/>
      <c r="D537" s="86"/>
      <c r="E537" s="292"/>
      <c r="F537" s="293"/>
      <c r="G537" s="294"/>
      <c r="H537" s="294"/>
      <c r="I537" s="295"/>
      <c r="K537" s="292"/>
      <c r="L537" s="293"/>
      <c r="M537" s="293"/>
      <c r="N537" s="294"/>
      <c r="O537" s="294"/>
      <c r="P537" s="295"/>
      <c r="R537" s="328"/>
      <c r="S537" s="82"/>
      <c r="T537" s="82"/>
      <c r="U537" s="285"/>
      <c r="V537" s="82"/>
      <c r="W537" s="82"/>
      <c r="X537" s="286"/>
      <c r="Y537" s="82"/>
      <c r="Z537" s="352"/>
      <c r="AA537" s="363"/>
      <c r="AM537" s="91"/>
      <c r="AN537" s="91"/>
      <c r="AO537" s="91"/>
      <c r="AP537" s="91"/>
      <c r="AQ537" s="87"/>
      <c r="AR537" s="87"/>
      <c r="AS537" s="91"/>
      <c r="AT537" s="91"/>
      <c r="AU537" s="87"/>
      <c r="BH537" s="88"/>
      <c r="BI537" s="88"/>
      <c r="BJ537" s="88"/>
      <c r="BK537" s="88"/>
    </row>
    <row r="538" spans="2:63">
      <c r="B538" s="278"/>
      <c r="C538" s="296"/>
      <c r="D538" s="86"/>
      <c r="E538" s="292"/>
      <c r="F538" s="293"/>
      <c r="G538" s="294"/>
      <c r="H538" s="294"/>
      <c r="I538" s="295"/>
      <c r="K538" s="292"/>
      <c r="L538" s="293"/>
      <c r="M538" s="293"/>
      <c r="N538" s="294"/>
      <c r="O538" s="294"/>
      <c r="P538" s="295"/>
      <c r="R538" s="328"/>
      <c r="S538" s="82"/>
      <c r="T538" s="82"/>
      <c r="U538" s="285"/>
      <c r="V538" s="82"/>
      <c r="W538" s="82"/>
      <c r="X538" s="286"/>
      <c r="Y538" s="82"/>
      <c r="Z538" s="352"/>
      <c r="AA538" s="363"/>
      <c r="AM538" s="91"/>
      <c r="AN538" s="91"/>
      <c r="AO538" s="91"/>
      <c r="AP538" s="91"/>
      <c r="AQ538" s="87"/>
      <c r="AR538" s="87"/>
      <c r="AS538" s="91"/>
      <c r="AT538" s="91"/>
      <c r="AU538" s="87"/>
      <c r="BH538" s="88"/>
      <c r="BI538" s="88"/>
      <c r="BJ538" s="88"/>
      <c r="BK538" s="88"/>
    </row>
    <row r="539" spans="2:63">
      <c r="B539" s="278"/>
      <c r="C539" s="296"/>
      <c r="D539" s="86"/>
      <c r="E539" s="292"/>
      <c r="F539" s="293"/>
      <c r="G539" s="294"/>
      <c r="H539" s="294"/>
      <c r="I539" s="295"/>
      <c r="K539" s="292"/>
      <c r="L539" s="293"/>
      <c r="M539" s="293"/>
      <c r="N539" s="294"/>
      <c r="O539" s="294"/>
      <c r="P539" s="295"/>
      <c r="R539" s="328"/>
      <c r="S539" s="82"/>
      <c r="T539" s="82"/>
      <c r="U539" s="285"/>
      <c r="V539" s="82"/>
      <c r="W539" s="82"/>
      <c r="X539" s="286"/>
      <c r="Y539" s="82"/>
      <c r="Z539" s="352"/>
      <c r="AA539" s="363"/>
      <c r="AM539" s="91"/>
      <c r="AN539" s="91"/>
      <c r="AO539" s="91"/>
      <c r="AP539" s="91"/>
      <c r="AQ539" s="87"/>
      <c r="AR539" s="87"/>
      <c r="AS539" s="91"/>
      <c r="AT539" s="91"/>
      <c r="AU539" s="87"/>
      <c r="BH539" s="88"/>
      <c r="BI539" s="88"/>
      <c r="BJ539" s="88"/>
      <c r="BK539" s="88"/>
    </row>
    <row r="540" spans="2:63">
      <c r="B540" s="278"/>
      <c r="C540" s="296"/>
      <c r="D540" s="86"/>
      <c r="E540" s="292"/>
      <c r="F540" s="293"/>
      <c r="G540" s="294"/>
      <c r="H540" s="294"/>
      <c r="I540" s="295"/>
      <c r="K540" s="292"/>
      <c r="L540" s="293"/>
      <c r="M540" s="293"/>
      <c r="N540" s="294"/>
      <c r="O540" s="294"/>
      <c r="P540" s="295"/>
      <c r="R540" s="328"/>
      <c r="S540" s="82"/>
      <c r="T540" s="82"/>
      <c r="U540" s="285"/>
      <c r="V540" s="82"/>
      <c r="W540" s="82"/>
      <c r="X540" s="286"/>
      <c r="Y540" s="82"/>
      <c r="Z540" s="352"/>
      <c r="AA540" s="363"/>
      <c r="AM540" s="91"/>
      <c r="AN540" s="91"/>
      <c r="AO540" s="91"/>
      <c r="AP540" s="91"/>
      <c r="AQ540" s="87"/>
      <c r="AR540" s="87"/>
      <c r="AS540" s="91"/>
      <c r="AT540" s="91"/>
      <c r="AU540" s="87"/>
      <c r="BH540" s="88"/>
      <c r="BI540" s="88"/>
      <c r="BJ540" s="88"/>
      <c r="BK540" s="88"/>
    </row>
    <row r="541" spans="2:63">
      <c r="B541" s="278"/>
      <c r="C541" s="296"/>
      <c r="D541" s="86"/>
      <c r="E541" s="292"/>
      <c r="F541" s="293"/>
      <c r="G541" s="294"/>
      <c r="H541" s="294"/>
      <c r="I541" s="295"/>
      <c r="K541" s="292"/>
      <c r="L541" s="293"/>
      <c r="M541" s="293"/>
      <c r="N541" s="294"/>
      <c r="O541" s="294"/>
      <c r="P541" s="295"/>
      <c r="R541" s="328"/>
      <c r="S541" s="82"/>
      <c r="T541" s="82"/>
      <c r="U541" s="285"/>
      <c r="V541" s="82"/>
      <c r="W541" s="82"/>
      <c r="X541" s="286"/>
      <c r="Y541" s="82"/>
      <c r="Z541" s="352"/>
      <c r="AA541" s="363"/>
      <c r="AM541" s="91"/>
      <c r="AN541" s="91"/>
      <c r="AO541" s="91"/>
      <c r="AP541" s="91"/>
      <c r="AQ541" s="87"/>
      <c r="AR541" s="87"/>
      <c r="AS541" s="91"/>
      <c r="AT541" s="91"/>
      <c r="AU541" s="87"/>
      <c r="BH541" s="88"/>
      <c r="BI541" s="88"/>
      <c r="BJ541" s="88"/>
      <c r="BK541" s="88"/>
    </row>
    <row r="542" spans="2:63">
      <c r="B542" s="278"/>
      <c r="C542" s="296"/>
      <c r="D542" s="86"/>
      <c r="E542" s="292"/>
      <c r="F542" s="293"/>
      <c r="G542" s="294"/>
      <c r="H542" s="294"/>
      <c r="I542" s="295"/>
      <c r="K542" s="292"/>
      <c r="L542" s="293"/>
      <c r="M542" s="293"/>
      <c r="N542" s="294"/>
      <c r="O542" s="294"/>
      <c r="P542" s="295"/>
      <c r="R542" s="328"/>
      <c r="S542" s="82"/>
      <c r="T542" s="82"/>
      <c r="U542" s="285"/>
      <c r="V542" s="82"/>
      <c r="W542" s="82"/>
      <c r="X542" s="286"/>
      <c r="Y542" s="82"/>
      <c r="Z542" s="352"/>
      <c r="AA542" s="363"/>
      <c r="AM542" s="91"/>
      <c r="AN542" s="91"/>
      <c r="AO542" s="91"/>
      <c r="AP542" s="91"/>
      <c r="AQ542" s="87"/>
      <c r="AR542" s="87"/>
      <c r="AS542" s="91"/>
      <c r="AT542" s="91"/>
      <c r="AU542" s="87"/>
      <c r="BH542" s="88"/>
      <c r="BI542" s="88"/>
      <c r="BJ542" s="88"/>
      <c r="BK542" s="88"/>
    </row>
    <row r="543" spans="2:63">
      <c r="B543" s="278"/>
      <c r="C543" s="296"/>
      <c r="D543" s="86"/>
      <c r="E543" s="292"/>
      <c r="F543" s="293"/>
      <c r="G543" s="294"/>
      <c r="H543" s="294"/>
      <c r="I543" s="295"/>
      <c r="K543" s="292"/>
      <c r="L543" s="293"/>
      <c r="M543" s="293"/>
      <c r="N543" s="294"/>
      <c r="O543" s="294"/>
      <c r="P543" s="295"/>
      <c r="R543" s="328"/>
      <c r="S543" s="82"/>
      <c r="T543" s="82"/>
      <c r="U543" s="285"/>
      <c r="V543" s="82"/>
      <c r="W543" s="82"/>
      <c r="X543" s="286"/>
      <c r="Y543" s="82"/>
      <c r="Z543" s="352"/>
      <c r="AA543" s="363"/>
      <c r="AM543" s="91"/>
      <c r="AN543" s="91"/>
      <c r="AO543" s="91"/>
      <c r="AP543" s="91"/>
      <c r="AQ543" s="87"/>
      <c r="AR543" s="87"/>
      <c r="AS543" s="91"/>
      <c r="AT543" s="91"/>
      <c r="AU543" s="87"/>
      <c r="BH543" s="88"/>
      <c r="BI543" s="88"/>
      <c r="BJ543" s="88"/>
      <c r="BK543" s="88"/>
    </row>
    <row r="544" spans="2:63">
      <c r="B544" s="278"/>
      <c r="C544" s="296"/>
      <c r="D544" s="86"/>
      <c r="E544" s="292"/>
      <c r="F544" s="293"/>
      <c r="G544" s="294"/>
      <c r="H544" s="294"/>
      <c r="I544" s="295"/>
      <c r="K544" s="292"/>
      <c r="L544" s="293"/>
      <c r="M544" s="293"/>
      <c r="N544" s="294"/>
      <c r="O544" s="294"/>
      <c r="P544" s="295"/>
      <c r="R544" s="328"/>
      <c r="S544" s="82"/>
      <c r="T544" s="82"/>
      <c r="U544" s="285"/>
      <c r="V544" s="82"/>
      <c r="W544" s="82"/>
      <c r="X544" s="286"/>
      <c r="Y544" s="82"/>
      <c r="Z544" s="352"/>
      <c r="AA544" s="363"/>
      <c r="AM544" s="91"/>
      <c r="AN544" s="91"/>
      <c r="AO544" s="91"/>
      <c r="AP544" s="91"/>
      <c r="AQ544" s="87"/>
      <c r="AR544" s="87"/>
      <c r="AS544" s="91"/>
      <c r="AT544" s="91"/>
      <c r="AU544" s="87"/>
      <c r="BH544" s="88"/>
      <c r="BI544" s="88"/>
      <c r="BJ544" s="88"/>
      <c r="BK544" s="88"/>
    </row>
    <row r="545" spans="2:63">
      <c r="B545" s="278"/>
      <c r="C545" s="296"/>
      <c r="D545" s="86"/>
      <c r="E545" s="292"/>
      <c r="F545" s="293"/>
      <c r="G545" s="294"/>
      <c r="H545" s="294"/>
      <c r="I545" s="295"/>
      <c r="K545" s="292"/>
      <c r="L545" s="293"/>
      <c r="M545" s="293"/>
      <c r="N545" s="294"/>
      <c r="O545" s="294"/>
      <c r="P545" s="295"/>
      <c r="R545" s="328"/>
      <c r="S545" s="82"/>
      <c r="T545" s="82"/>
      <c r="U545" s="285"/>
      <c r="V545" s="82"/>
      <c r="W545" s="82"/>
      <c r="X545" s="286"/>
      <c r="Y545" s="82"/>
      <c r="Z545" s="352"/>
      <c r="AA545" s="363"/>
      <c r="AM545" s="91"/>
      <c r="AN545" s="91"/>
      <c r="AO545" s="91"/>
      <c r="AP545" s="91"/>
      <c r="AQ545" s="87"/>
      <c r="AR545" s="87"/>
      <c r="AS545" s="91"/>
      <c r="AT545" s="91"/>
      <c r="AU545" s="87"/>
      <c r="BH545" s="88"/>
      <c r="BI545" s="88"/>
      <c r="BJ545" s="88"/>
      <c r="BK545" s="88"/>
    </row>
    <row r="546" spans="2:63">
      <c r="B546" s="278"/>
      <c r="C546" s="296"/>
      <c r="D546" s="86"/>
      <c r="E546" s="292"/>
      <c r="F546" s="293"/>
      <c r="G546" s="294"/>
      <c r="H546" s="294"/>
      <c r="I546" s="295"/>
      <c r="K546" s="292"/>
      <c r="L546" s="293"/>
      <c r="M546" s="293"/>
      <c r="N546" s="294"/>
      <c r="O546" s="294"/>
      <c r="P546" s="295"/>
      <c r="R546" s="328"/>
      <c r="S546" s="82"/>
      <c r="T546" s="82"/>
      <c r="U546" s="285"/>
      <c r="V546" s="82"/>
      <c r="W546" s="82"/>
      <c r="X546" s="286"/>
      <c r="Y546" s="82"/>
      <c r="Z546" s="352"/>
      <c r="AA546" s="363"/>
      <c r="AM546" s="91"/>
      <c r="AN546" s="91"/>
      <c r="AO546" s="91"/>
      <c r="AP546" s="91"/>
      <c r="AQ546" s="87"/>
      <c r="AR546" s="87"/>
      <c r="AS546" s="91"/>
      <c r="AT546" s="91"/>
      <c r="AU546" s="87"/>
      <c r="BH546" s="88"/>
      <c r="BI546" s="88"/>
      <c r="BJ546" s="88"/>
      <c r="BK546" s="88"/>
    </row>
    <row r="547" spans="2:63">
      <c r="B547" s="278"/>
      <c r="C547" s="296"/>
      <c r="D547" s="86"/>
      <c r="E547" s="292"/>
      <c r="F547" s="293"/>
      <c r="G547" s="294"/>
      <c r="H547" s="294"/>
      <c r="I547" s="295"/>
      <c r="K547" s="292"/>
      <c r="L547" s="293"/>
      <c r="M547" s="293"/>
      <c r="N547" s="294"/>
      <c r="O547" s="294"/>
      <c r="P547" s="295"/>
      <c r="R547" s="328"/>
      <c r="S547" s="82"/>
      <c r="T547" s="82"/>
      <c r="U547" s="285"/>
      <c r="V547" s="82"/>
      <c r="W547" s="82"/>
      <c r="X547" s="286"/>
      <c r="Y547" s="82"/>
      <c r="Z547" s="352"/>
      <c r="AA547" s="363"/>
      <c r="AM547" s="91"/>
      <c r="AN547" s="91"/>
      <c r="AO547" s="91"/>
      <c r="AP547" s="91"/>
      <c r="AQ547" s="87"/>
      <c r="AR547" s="87"/>
      <c r="AS547" s="91"/>
      <c r="AT547" s="91"/>
      <c r="AU547" s="87"/>
      <c r="BH547" s="88"/>
      <c r="BI547" s="88"/>
      <c r="BJ547" s="88"/>
      <c r="BK547" s="88"/>
    </row>
    <row r="548" spans="2:63">
      <c r="B548" s="278"/>
      <c r="C548" s="296"/>
      <c r="D548" s="86"/>
      <c r="E548" s="292"/>
      <c r="F548" s="293"/>
      <c r="G548" s="294"/>
      <c r="H548" s="294"/>
      <c r="I548" s="295"/>
      <c r="K548" s="292"/>
      <c r="L548" s="293"/>
      <c r="M548" s="293"/>
      <c r="N548" s="294"/>
      <c r="O548" s="294"/>
      <c r="P548" s="295"/>
      <c r="R548" s="328"/>
      <c r="S548" s="82"/>
      <c r="T548" s="82"/>
      <c r="U548" s="285"/>
      <c r="V548" s="82"/>
      <c r="W548" s="82"/>
      <c r="X548" s="286"/>
      <c r="Y548" s="82"/>
      <c r="Z548" s="352"/>
      <c r="AA548" s="363"/>
      <c r="AM548" s="91"/>
      <c r="AN548" s="91"/>
      <c r="AO548" s="91"/>
      <c r="AP548" s="91"/>
      <c r="AQ548" s="87"/>
      <c r="AR548" s="87"/>
      <c r="AS548" s="91"/>
      <c r="AT548" s="91"/>
      <c r="AU548" s="87"/>
      <c r="BH548" s="88"/>
      <c r="BI548" s="88"/>
      <c r="BJ548" s="88"/>
      <c r="BK548" s="88"/>
    </row>
    <row r="549" spans="2:63">
      <c r="B549" s="278"/>
      <c r="C549" s="296"/>
      <c r="D549" s="86"/>
      <c r="E549" s="292"/>
      <c r="F549" s="293"/>
      <c r="G549" s="294"/>
      <c r="H549" s="294"/>
      <c r="I549" s="295"/>
      <c r="K549" s="292"/>
      <c r="L549" s="293"/>
      <c r="M549" s="293"/>
      <c r="N549" s="294"/>
      <c r="O549" s="294"/>
      <c r="P549" s="295"/>
      <c r="R549" s="328"/>
      <c r="S549" s="82"/>
      <c r="T549" s="82"/>
      <c r="U549" s="285"/>
      <c r="V549" s="82"/>
      <c r="W549" s="82"/>
      <c r="X549" s="286"/>
      <c r="Y549" s="82"/>
      <c r="Z549" s="352"/>
      <c r="AA549" s="363"/>
      <c r="AM549" s="91"/>
      <c r="AN549" s="91"/>
      <c r="AO549" s="91"/>
      <c r="AP549" s="91"/>
      <c r="AQ549" s="87"/>
      <c r="AR549" s="87"/>
      <c r="AS549" s="91"/>
      <c r="AT549" s="91"/>
      <c r="AU549" s="87"/>
      <c r="BH549" s="88"/>
      <c r="BI549" s="88"/>
      <c r="BJ549" s="88"/>
      <c r="BK549" s="88"/>
    </row>
    <row r="550" spans="2:63">
      <c r="B550" s="278"/>
      <c r="C550" s="296"/>
      <c r="D550" s="86"/>
      <c r="E550" s="292"/>
      <c r="F550" s="293"/>
      <c r="G550" s="294"/>
      <c r="H550" s="294"/>
      <c r="I550" s="295"/>
      <c r="K550" s="292"/>
      <c r="L550" s="293"/>
      <c r="M550" s="293"/>
      <c r="N550" s="294"/>
      <c r="O550" s="294"/>
      <c r="P550" s="295"/>
      <c r="R550" s="328"/>
      <c r="S550" s="82"/>
      <c r="T550" s="82"/>
      <c r="U550" s="285"/>
      <c r="V550" s="82"/>
      <c r="W550" s="82"/>
      <c r="X550" s="286"/>
      <c r="Y550" s="82"/>
      <c r="Z550" s="352"/>
      <c r="AA550" s="363"/>
      <c r="AM550" s="91"/>
      <c r="AN550" s="91"/>
      <c r="AO550" s="91"/>
      <c r="AP550" s="91"/>
      <c r="AQ550" s="87"/>
      <c r="AR550" s="87"/>
      <c r="AS550" s="91"/>
      <c r="AT550" s="91"/>
      <c r="AU550" s="87"/>
      <c r="BH550" s="88"/>
      <c r="BI550" s="88"/>
      <c r="BJ550" s="88"/>
      <c r="BK550" s="88"/>
    </row>
    <row r="551" spans="2:63">
      <c r="B551" s="278"/>
      <c r="C551" s="296"/>
      <c r="D551" s="86"/>
      <c r="E551" s="292"/>
      <c r="F551" s="293"/>
      <c r="G551" s="294"/>
      <c r="H551" s="294"/>
      <c r="I551" s="295"/>
      <c r="K551" s="292"/>
      <c r="L551" s="293"/>
      <c r="M551" s="293"/>
      <c r="N551" s="294"/>
      <c r="O551" s="294"/>
      <c r="P551" s="295"/>
      <c r="R551" s="328"/>
      <c r="S551" s="82"/>
      <c r="T551" s="82"/>
      <c r="U551" s="285"/>
      <c r="V551" s="82"/>
      <c r="W551" s="82"/>
      <c r="X551" s="286"/>
      <c r="Y551" s="82"/>
      <c r="Z551" s="352"/>
      <c r="AA551" s="363"/>
      <c r="AM551" s="91"/>
      <c r="AN551" s="91"/>
      <c r="AO551" s="91"/>
      <c r="AP551" s="91"/>
      <c r="AQ551" s="87"/>
      <c r="AR551" s="87"/>
      <c r="AS551" s="91"/>
      <c r="AT551" s="91"/>
      <c r="AU551" s="87"/>
      <c r="BH551" s="88"/>
      <c r="BI551" s="88"/>
      <c r="BJ551" s="88"/>
      <c r="BK551" s="88"/>
    </row>
    <row r="552" spans="2:63">
      <c r="B552" s="278"/>
      <c r="C552" s="296"/>
      <c r="D552" s="86"/>
      <c r="E552" s="292"/>
      <c r="F552" s="293"/>
      <c r="G552" s="294"/>
      <c r="H552" s="294"/>
      <c r="I552" s="295"/>
      <c r="K552" s="292"/>
      <c r="L552" s="293"/>
      <c r="M552" s="293"/>
      <c r="N552" s="294"/>
      <c r="O552" s="294"/>
      <c r="P552" s="295"/>
      <c r="R552" s="328"/>
      <c r="S552" s="82"/>
      <c r="T552" s="82"/>
      <c r="U552" s="285"/>
      <c r="V552" s="82"/>
      <c r="W552" s="82"/>
      <c r="X552" s="286"/>
      <c r="Y552" s="82"/>
      <c r="Z552" s="352"/>
      <c r="AA552" s="363"/>
      <c r="AM552" s="91"/>
      <c r="AN552" s="91"/>
      <c r="AO552" s="91"/>
      <c r="AP552" s="91"/>
      <c r="AQ552" s="87"/>
      <c r="AR552" s="87"/>
      <c r="AS552" s="91"/>
      <c r="AT552" s="91"/>
      <c r="AU552" s="87"/>
      <c r="BH552" s="88"/>
      <c r="BI552" s="88"/>
      <c r="BJ552" s="88"/>
      <c r="BK552" s="88"/>
    </row>
    <row r="553" spans="2:63">
      <c r="B553" s="278"/>
      <c r="C553" s="296"/>
      <c r="D553" s="86"/>
      <c r="E553" s="292"/>
      <c r="F553" s="293"/>
      <c r="G553" s="294"/>
      <c r="H553" s="294"/>
      <c r="I553" s="295"/>
      <c r="K553" s="292"/>
      <c r="L553" s="293"/>
      <c r="M553" s="293"/>
      <c r="N553" s="294"/>
      <c r="O553" s="294"/>
      <c r="P553" s="295"/>
      <c r="R553" s="328"/>
      <c r="S553" s="82"/>
      <c r="T553" s="82"/>
      <c r="U553" s="285"/>
      <c r="V553" s="82"/>
      <c r="W553" s="82"/>
      <c r="X553" s="286"/>
      <c r="Y553" s="82"/>
      <c r="Z553" s="352"/>
      <c r="AA553" s="363"/>
      <c r="AM553" s="91"/>
      <c r="AN553" s="91"/>
      <c r="AO553" s="91"/>
      <c r="AP553" s="91"/>
      <c r="AQ553" s="87"/>
      <c r="AR553" s="87"/>
      <c r="AS553" s="91"/>
      <c r="AT553" s="91"/>
      <c r="AU553" s="87"/>
      <c r="BH553" s="88"/>
      <c r="BI553" s="88"/>
      <c r="BJ553" s="88"/>
      <c r="BK553" s="88"/>
    </row>
    <row r="554" spans="2:63">
      <c r="B554" s="278"/>
      <c r="C554" s="296"/>
      <c r="D554" s="86"/>
      <c r="E554" s="292"/>
      <c r="F554" s="293"/>
      <c r="G554" s="294"/>
      <c r="H554" s="294"/>
      <c r="I554" s="295"/>
      <c r="K554" s="292"/>
      <c r="L554" s="293"/>
      <c r="M554" s="293"/>
      <c r="N554" s="294"/>
      <c r="O554" s="294"/>
      <c r="P554" s="295"/>
      <c r="R554" s="328"/>
      <c r="S554" s="82"/>
      <c r="T554" s="82"/>
      <c r="U554" s="285"/>
      <c r="V554" s="82"/>
      <c r="W554" s="82"/>
      <c r="X554" s="286"/>
      <c r="Y554" s="82"/>
      <c r="Z554" s="352"/>
      <c r="AA554" s="363"/>
      <c r="AM554" s="91"/>
      <c r="AN554" s="91"/>
      <c r="AO554" s="91"/>
      <c r="AP554" s="91"/>
      <c r="AQ554" s="87"/>
      <c r="AR554" s="87"/>
      <c r="AS554" s="91"/>
      <c r="AT554" s="91"/>
      <c r="AU554" s="87"/>
      <c r="BH554" s="88"/>
      <c r="BI554" s="88"/>
      <c r="BJ554" s="88"/>
      <c r="BK554" s="88"/>
    </row>
    <row r="555" spans="2:63">
      <c r="B555" s="278"/>
      <c r="C555" s="296"/>
      <c r="D555" s="86"/>
      <c r="E555" s="292"/>
      <c r="F555" s="293"/>
      <c r="G555" s="294"/>
      <c r="H555" s="294"/>
      <c r="I555" s="295"/>
      <c r="K555" s="292"/>
      <c r="L555" s="293"/>
      <c r="M555" s="293"/>
      <c r="N555" s="294"/>
      <c r="O555" s="294"/>
      <c r="P555" s="295"/>
      <c r="R555" s="328"/>
      <c r="S555" s="82"/>
      <c r="T555" s="82"/>
      <c r="U555" s="285"/>
      <c r="V555" s="82"/>
      <c r="W555" s="82"/>
      <c r="X555" s="286"/>
      <c r="Y555" s="82"/>
      <c r="Z555" s="352"/>
      <c r="AA555" s="363"/>
      <c r="AM555" s="91"/>
      <c r="AN555" s="91"/>
      <c r="AO555" s="91"/>
      <c r="AP555" s="91"/>
      <c r="AQ555" s="87"/>
      <c r="AR555" s="87"/>
      <c r="AS555" s="91"/>
      <c r="AT555" s="91"/>
      <c r="AU555" s="87"/>
      <c r="BH555" s="88"/>
      <c r="BI555" s="88"/>
      <c r="BJ555" s="88"/>
      <c r="BK555" s="88"/>
    </row>
    <row r="556" spans="2:63">
      <c r="B556" s="278"/>
      <c r="C556" s="296"/>
      <c r="D556" s="86"/>
      <c r="E556" s="292"/>
      <c r="F556" s="293"/>
      <c r="G556" s="294"/>
      <c r="H556" s="294"/>
      <c r="I556" s="295"/>
      <c r="K556" s="292"/>
      <c r="L556" s="293"/>
      <c r="M556" s="293"/>
      <c r="N556" s="294"/>
      <c r="O556" s="294"/>
      <c r="P556" s="295"/>
      <c r="R556" s="328"/>
      <c r="S556" s="82"/>
      <c r="T556" s="82"/>
      <c r="U556" s="285"/>
      <c r="V556" s="82"/>
      <c r="W556" s="82"/>
      <c r="X556" s="286"/>
      <c r="Y556" s="82"/>
      <c r="Z556" s="352"/>
      <c r="AA556" s="363"/>
      <c r="AM556" s="91"/>
      <c r="AN556" s="91"/>
      <c r="AO556" s="91"/>
      <c r="AP556" s="91"/>
      <c r="AQ556" s="87"/>
      <c r="AR556" s="87"/>
      <c r="AS556" s="91"/>
      <c r="AT556" s="91"/>
      <c r="AU556" s="87"/>
      <c r="BH556" s="88"/>
      <c r="BI556" s="88"/>
      <c r="BJ556" s="88"/>
      <c r="BK556" s="88"/>
    </row>
    <row r="557" spans="2:63">
      <c r="B557" s="278"/>
      <c r="C557" s="296"/>
      <c r="D557" s="86"/>
      <c r="E557" s="292"/>
      <c r="F557" s="293"/>
      <c r="G557" s="294"/>
      <c r="H557" s="294"/>
      <c r="I557" s="295"/>
      <c r="K557" s="292"/>
      <c r="L557" s="293"/>
      <c r="M557" s="293"/>
      <c r="N557" s="294"/>
      <c r="O557" s="294"/>
      <c r="P557" s="295"/>
      <c r="R557" s="328"/>
      <c r="S557" s="82"/>
      <c r="T557" s="82"/>
      <c r="U557" s="285"/>
      <c r="V557" s="82"/>
      <c r="W557" s="82"/>
      <c r="X557" s="286"/>
      <c r="Y557" s="82"/>
      <c r="Z557" s="352"/>
      <c r="AA557" s="363"/>
      <c r="AM557" s="91"/>
      <c r="AN557" s="91"/>
      <c r="AO557" s="91"/>
      <c r="AP557" s="91"/>
      <c r="AQ557" s="87"/>
      <c r="AR557" s="87"/>
      <c r="AS557" s="91"/>
      <c r="AT557" s="91"/>
      <c r="AU557" s="87"/>
      <c r="BH557" s="88"/>
      <c r="BI557" s="88"/>
      <c r="BJ557" s="88"/>
      <c r="BK557" s="88"/>
    </row>
    <row r="558" spans="2:63">
      <c r="B558" s="278"/>
      <c r="C558" s="296"/>
      <c r="D558" s="86"/>
      <c r="E558" s="292"/>
      <c r="F558" s="293"/>
      <c r="G558" s="294"/>
      <c r="H558" s="294"/>
      <c r="I558" s="295"/>
      <c r="K558" s="292"/>
      <c r="L558" s="293"/>
      <c r="M558" s="293"/>
      <c r="N558" s="294"/>
      <c r="O558" s="294"/>
      <c r="P558" s="295"/>
      <c r="R558" s="328"/>
      <c r="S558" s="82"/>
      <c r="T558" s="82"/>
      <c r="U558" s="285"/>
      <c r="V558" s="82"/>
      <c r="W558" s="82"/>
      <c r="X558" s="286"/>
      <c r="Y558" s="82"/>
      <c r="Z558" s="352"/>
      <c r="AA558" s="363"/>
      <c r="AM558" s="91"/>
      <c r="AN558" s="91"/>
      <c r="AO558" s="91"/>
      <c r="AP558" s="91"/>
      <c r="AQ558" s="87"/>
      <c r="AR558" s="87"/>
      <c r="AS558" s="91"/>
      <c r="AT558" s="91"/>
      <c r="AU558" s="87"/>
      <c r="BH558" s="88"/>
      <c r="BI558" s="88"/>
      <c r="BJ558" s="88"/>
      <c r="BK558" s="88"/>
    </row>
    <row r="559" spans="2:63">
      <c r="B559" s="278"/>
      <c r="C559" s="296"/>
      <c r="D559" s="86"/>
      <c r="E559" s="292"/>
      <c r="F559" s="293"/>
      <c r="G559" s="294"/>
      <c r="H559" s="294"/>
      <c r="I559" s="295"/>
      <c r="K559" s="292"/>
      <c r="L559" s="293"/>
      <c r="M559" s="293"/>
      <c r="N559" s="294"/>
      <c r="O559" s="294"/>
      <c r="P559" s="295"/>
      <c r="R559" s="328"/>
      <c r="S559" s="82"/>
      <c r="T559" s="82"/>
      <c r="U559" s="285"/>
      <c r="V559" s="82"/>
      <c r="W559" s="82"/>
      <c r="X559" s="286"/>
      <c r="Y559" s="82"/>
      <c r="Z559" s="352"/>
      <c r="AA559" s="363"/>
      <c r="AM559" s="91"/>
      <c r="AN559" s="91"/>
      <c r="AO559" s="91"/>
      <c r="AP559" s="91"/>
      <c r="AQ559" s="87"/>
      <c r="AR559" s="87"/>
      <c r="AS559" s="91"/>
      <c r="AT559" s="91"/>
      <c r="AU559" s="87"/>
      <c r="BH559" s="88"/>
      <c r="BI559" s="88"/>
      <c r="BJ559" s="88"/>
      <c r="BK559" s="88"/>
    </row>
    <row r="560" spans="2:63">
      <c r="B560" s="278"/>
      <c r="C560" s="296"/>
      <c r="D560" s="86"/>
      <c r="E560" s="292"/>
      <c r="F560" s="293"/>
      <c r="G560" s="294"/>
      <c r="H560" s="294"/>
      <c r="I560" s="295"/>
      <c r="K560" s="292"/>
      <c r="L560" s="293"/>
      <c r="M560" s="293"/>
      <c r="N560" s="294"/>
      <c r="O560" s="294"/>
      <c r="P560" s="295"/>
      <c r="R560" s="328"/>
      <c r="S560" s="82"/>
      <c r="T560" s="82"/>
      <c r="U560" s="285"/>
      <c r="V560" s="82"/>
      <c r="W560" s="82"/>
      <c r="X560" s="286"/>
      <c r="Y560" s="82"/>
      <c r="Z560" s="352"/>
      <c r="AA560" s="363"/>
      <c r="AM560" s="91"/>
      <c r="AN560" s="91"/>
      <c r="AO560" s="91"/>
      <c r="AP560" s="91"/>
      <c r="AQ560" s="87"/>
      <c r="AR560" s="87"/>
      <c r="AS560" s="91"/>
      <c r="AT560" s="91"/>
      <c r="AU560" s="87"/>
      <c r="BH560" s="88"/>
      <c r="BI560" s="88"/>
      <c r="BJ560" s="88"/>
      <c r="BK560" s="88"/>
    </row>
    <row r="561" spans="2:63">
      <c r="B561" s="278"/>
      <c r="C561" s="296"/>
      <c r="D561" s="86"/>
      <c r="E561" s="292"/>
      <c r="F561" s="293"/>
      <c r="G561" s="294"/>
      <c r="H561" s="294"/>
      <c r="I561" s="295"/>
      <c r="K561" s="292"/>
      <c r="L561" s="293"/>
      <c r="M561" s="293"/>
      <c r="N561" s="294"/>
      <c r="O561" s="294"/>
      <c r="P561" s="295"/>
      <c r="R561" s="328"/>
      <c r="S561" s="82"/>
      <c r="T561" s="82"/>
      <c r="U561" s="285"/>
      <c r="V561" s="82"/>
      <c r="W561" s="82"/>
      <c r="X561" s="286"/>
      <c r="Y561" s="82"/>
      <c r="Z561" s="352"/>
      <c r="AA561" s="363"/>
      <c r="AM561" s="91"/>
      <c r="AN561" s="91"/>
      <c r="AO561" s="91"/>
      <c r="AP561" s="91"/>
      <c r="AQ561" s="87"/>
      <c r="AR561" s="87"/>
      <c r="AS561" s="91"/>
      <c r="AT561" s="91"/>
      <c r="AU561" s="87"/>
      <c r="BH561" s="88"/>
      <c r="BI561" s="88"/>
      <c r="BJ561" s="88"/>
      <c r="BK561" s="88"/>
    </row>
    <row r="562" spans="2:63">
      <c r="B562" s="278"/>
      <c r="C562" s="296"/>
      <c r="D562" s="86"/>
      <c r="E562" s="292"/>
      <c r="F562" s="293"/>
      <c r="G562" s="294"/>
      <c r="H562" s="294"/>
      <c r="I562" s="295"/>
      <c r="K562" s="292"/>
      <c r="L562" s="293"/>
      <c r="M562" s="293"/>
      <c r="N562" s="294"/>
      <c r="O562" s="294"/>
      <c r="P562" s="295"/>
      <c r="R562" s="328"/>
      <c r="S562" s="82"/>
      <c r="T562" s="82"/>
      <c r="U562" s="285"/>
      <c r="V562" s="82"/>
      <c r="W562" s="82"/>
      <c r="X562" s="286"/>
      <c r="Y562" s="82"/>
      <c r="Z562" s="352"/>
      <c r="AA562" s="363"/>
      <c r="AM562" s="91"/>
      <c r="AN562" s="91"/>
      <c r="AO562" s="91"/>
      <c r="AP562" s="91"/>
      <c r="AQ562" s="87"/>
      <c r="AR562" s="87"/>
      <c r="AS562" s="91"/>
      <c r="AT562" s="91"/>
      <c r="AU562" s="87"/>
      <c r="BH562" s="88"/>
      <c r="BI562" s="88"/>
      <c r="BJ562" s="88"/>
      <c r="BK562" s="88"/>
    </row>
    <row r="563" spans="2:63">
      <c r="B563" s="278"/>
      <c r="C563" s="296"/>
      <c r="D563" s="86"/>
      <c r="E563" s="292"/>
      <c r="F563" s="293"/>
      <c r="G563" s="294"/>
      <c r="H563" s="294"/>
      <c r="I563" s="295"/>
      <c r="K563" s="292"/>
      <c r="L563" s="293"/>
      <c r="M563" s="293"/>
      <c r="N563" s="294"/>
      <c r="O563" s="294"/>
      <c r="P563" s="295"/>
      <c r="R563" s="328"/>
      <c r="S563" s="82"/>
      <c r="T563" s="82"/>
      <c r="U563" s="285"/>
      <c r="V563" s="82"/>
      <c r="W563" s="82"/>
      <c r="X563" s="286"/>
      <c r="Y563" s="82"/>
      <c r="Z563" s="352"/>
      <c r="AA563" s="363"/>
      <c r="AM563" s="91"/>
      <c r="AN563" s="91"/>
      <c r="AO563" s="91"/>
      <c r="AP563" s="91"/>
      <c r="AQ563" s="87"/>
      <c r="AR563" s="87"/>
      <c r="AS563" s="91"/>
      <c r="AT563" s="91"/>
      <c r="AU563" s="87"/>
      <c r="BH563" s="88"/>
      <c r="BI563" s="88"/>
      <c r="BJ563" s="88"/>
      <c r="BK563" s="88"/>
    </row>
    <row r="564" spans="2:63">
      <c r="B564" s="278"/>
      <c r="C564" s="296"/>
      <c r="D564" s="86"/>
      <c r="E564" s="292"/>
      <c r="F564" s="293"/>
      <c r="G564" s="294"/>
      <c r="H564" s="294"/>
      <c r="I564" s="295"/>
      <c r="K564" s="292"/>
      <c r="L564" s="293"/>
      <c r="M564" s="293"/>
      <c r="N564" s="294"/>
      <c r="O564" s="294"/>
      <c r="P564" s="295"/>
      <c r="R564" s="328"/>
      <c r="S564" s="82"/>
      <c r="T564" s="82"/>
      <c r="U564" s="285"/>
      <c r="V564" s="82"/>
      <c r="W564" s="82"/>
      <c r="X564" s="286"/>
      <c r="Y564" s="82"/>
      <c r="Z564" s="352"/>
      <c r="AA564" s="363"/>
      <c r="AM564" s="91"/>
      <c r="AN564" s="91"/>
      <c r="AO564" s="91"/>
      <c r="AP564" s="91"/>
      <c r="AQ564" s="87"/>
      <c r="AR564" s="87"/>
      <c r="AS564" s="91"/>
      <c r="AT564" s="91"/>
      <c r="AU564" s="87"/>
      <c r="BH564" s="88"/>
      <c r="BI564" s="88"/>
      <c r="BJ564" s="88"/>
      <c r="BK564" s="88"/>
    </row>
    <row r="565" spans="2:63">
      <c r="B565" s="278"/>
      <c r="C565" s="296"/>
      <c r="D565" s="86"/>
      <c r="E565" s="292"/>
      <c r="F565" s="293"/>
      <c r="G565" s="294"/>
      <c r="H565" s="294"/>
      <c r="I565" s="295"/>
      <c r="K565" s="292"/>
      <c r="L565" s="293"/>
      <c r="M565" s="293"/>
      <c r="N565" s="294"/>
      <c r="O565" s="294"/>
      <c r="P565" s="295"/>
      <c r="R565" s="328"/>
      <c r="S565" s="82"/>
      <c r="T565" s="82"/>
      <c r="U565" s="285"/>
      <c r="V565" s="82"/>
      <c r="W565" s="82"/>
      <c r="X565" s="286"/>
      <c r="Y565" s="82"/>
      <c r="Z565" s="352"/>
      <c r="AA565" s="363"/>
      <c r="AM565" s="91"/>
      <c r="AN565" s="91"/>
      <c r="AO565" s="91"/>
      <c r="AP565" s="91"/>
      <c r="AQ565" s="87"/>
      <c r="AR565" s="87"/>
      <c r="AS565" s="91"/>
      <c r="AT565" s="91"/>
      <c r="AU565" s="87"/>
      <c r="BH565" s="88"/>
      <c r="BI565" s="88"/>
      <c r="BJ565" s="88"/>
      <c r="BK565" s="88"/>
    </row>
    <row r="566" spans="2:63">
      <c r="B566" s="278"/>
      <c r="C566" s="296"/>
      <c r="D566" s="86"/>
      <c r="E566" s="292"/>
      <c r="F566" s="293"/>
      <c r="G566" s="294"/>
      <c r="H566" s="294"/>
      <c r="I566" s="295"/>
      <c r="K566" s="292"/>
      <c r="L566" s="293"/>
      <c r="M566" s="293"/>
      <c r="N566" s="294"/>
      <c r="O566" s="294"/>
      <c r="P566" s="295"/>
      <c r="R566" s="328"/>
      <c r="S566" s="82"/>
      <c r="T566" s="82"/>
      <c r="U566" s="285"/>
      <c r="V566" s="82"/>
      <c r="W566" s="82"/>
      <c r="X566" s="286"/>
      <c r="Y566" s="82"/>
      <c r="Z566" s="352"/>
      <c r="AA566" s="363"/>
      <c r="AM566" s="91"/>
      <c r="AN566" s="91"/>
      <c r="AO566" s="91"/>
      <c r="AP566" s="91"/>
      <c r="AQ566" s="87"/>
      <c r="AR566" s="87"/>
      <c r="AS566" s="91"/>
      <c r="AT566" s="91"/>
      <c r="AU566" s="87"/>
      <c r="BH566" s="88"/>
      <c r="BI566" s="88"/>
      <c r="BJ566" s="88"/>
      <c r="BK566" s="88"/>
    </row>
    <row r="567" spans="2:63">
      <c r="B567" s="278"/>
      <c r="C567" s="296"/>
      <c r="D567" s="86"/>
      <c r="E567" s="292"/>
      <c r="F567" s="293"/>
      <c r="G567" s="294"/>
      <c r="H567" s="294"/>
      <c r="I567" s="295"/>
      <c r="K567" s="292"/>
      <c r="L567" s="293"/>
      <c r="M567" s="293"/>
      <c r="N567" s="294"/>
      <c r="O567" s="294"/>
      <c r="P567" s="295"/>
      <c r="R567" s="328"/>
      <c r="S567" s="82"/>
      <c r="T567" s="82"/>
      <c r="U567" s="285"/>
      <c r="V567" s="82"/>
      <c r="W567" s="82"/>
      <c r="X567" s="286"/>
      <c r="Y567" s="82"/>
      <c r="Z567" s="352"/>
      <c r="AA567" s="363"/>
      <c r="AM567" s="91"/>
      <c r="AN567" s="91"/>
      <c r="AO567" s="91"/>
      <c r="AP567" s="91"/>
      <c r="AQ567" s="87"/>
      <c r="AR567" s="87"/>
      <c r="AS567" s="91"/>
      <c r="AT567" s="91"/>
      <c r="AU567" s="87"/>
      <c r="BH567" s="88"/>
      <c r="BI567" s="88"/>
      <c r="BJ567" s="88"/>
      <c r="BK567" s="88"/>
    </row>
    <row r="568" spans="2:63">
      <c r="B568" s="278"/>
      <c r="C568" s="296"/>
      <c r="D568" s="86"/>
      <c r="E568" s="292"/>
      <c r="F568" s="293"/>
      <c r="G568" s="294"/>
      <c r="H568" s="294"/>
      <c r="I568" s="295"/>
      <c r="K568" s="292"/>
      <c r="L568" s="293"/>
      <c r="M568" s="293"/>
      <c r="N568" s="294"/>
      <c r="O568" s="294"/>
      <c r="P568" s="295"/>
      <c r="R568" s="328"/>
      <c r="S568" s="82"/>
      <c r="T568" s="82"/>
      <c r="U568" s="285"/>
      <c r="V568" s="82"/>
      <c r="W568" s="82"/>
      <c r="X568" s="286"/>
      <c r="Y568" s="82"/>
      <c r="Z568" s="352"/>
      <c r="AA568" s="363"/>
      <c r="AM568" s="91"/>
      <c r="AN568" s="91"/>
      <c r="AO568" s="91"/>
      <c r="AP568" s="91"/>
      <c r="AQ568" s="87"/>
      <c r="AR568" s="87"/>
      <c r="AS568" s="91"/>
      <c r="AT568" s="91"/>
      <c r="AU568" s="87"/>
      <c r="BH568" s="88"/>
      <c r="BI568" s="88"/>
      <c r="BJ568" s="88"/>
      <c r="BK568" s="88"/>
    </row>
    <row r="569" spans="2:63">
      <c r="B569" s="278"/>
      <c r="C569" s="296"/>
      <c r="D569" s="86"/>
      <c r="E569" s="292"/>
      <c r="F569" s="293"/>
      <c r="G569" s="294"/>
      <c r="H569" s="294"/>
      <c r="I569" s="295"/>
      <c r="K569" s="292"/>
      <c r="L569" s="293"/>
      <c r="M569" s="293"/>
      <c r="N569" s="294"/>
      <c r="O569" s="294"/>
      <c r="P569" s="295"/>
      <c r="R569" s="328"/>
      <c r="S569" s="82"/>
      <c r="T569" s="82"/>
      <c r="U569" s="285"/>
      <c r="V569" s="82"/>
      <c r="W569" s="82"/>
      <c r="X569" s="286"/>
      <c r="Y569" s="82"/>
      <c r="Z569" s="352"/>
      <c r="AA569" s="363"/>
      <c r="AM569" s="91"/>
      <c r="AN569" s="91"/>
      <c r="AO569" s="91"/>
      <c r="AP569" s="91"/>
      <c r="AQ569" s="87"/>
      <c r="AR569" s="87"/>
      <c r="AS569" s="91"/>
      <c r="AT569" s="91"/>
      <c r="AU569" s="87"/>
      <c r="BH569" s="88"/>
      <c r="BI569" s="88"/>
      <c r="BJ569" s="88"/>
      <c r="BK569" s="88"/>
    </row>
    <row r="570" spans="2:63">
      <c r="B570" s="278"/>
      <c r="C570" s="296"/>
      <c r="D570" s="86"/>
      <c r="E570" s="292"/>
      <c r="F570" s="293"/>
      <c r="G570" s="294"/>
      <c r="H570" s="294"/>
      <c r="I570" s="295"/>
      <c r="K570" s="292"/>
      <c r="L570" s="293"/>
      <c r="M570" s="293"/>
      <c r="N570" s="294"/>
      <c r="O570" s="294"/>
      <c r="P570" s="295"/>
      <c r="R570" s="328"/>
      <c r="S570" s="82"/>
      <c r="T570" s="82"/>
      <c r="U570" s="285"/>
      <c r="V570" s="82"/>
      <c r="W570" s="82"/>
      <c r="X570" s="286"/>
      <c r="Y570" s="82"/>
      <c r="Z570" s="352"/>
      <c r="AA570" s="363"/>
      <c r="AM570" s="91"/>
      <c r="AN570" s="91"/>
      <c r="AO570" s="91"/>
      <c r="AP570" s="91"/>
      <c r="AQ570" s="87"/>
      <c r="AR570" s="87"/>
      <c r="AS570" s="91"/>
      <c r="AT570" s="91"/>
      <c r="AU570" s="87"/>
      <c r="BH570" s="88"/>
      <c r="BI570" s="88"/>
      <c r="BJ570" s="88"/>
      <c r="BK570" s="88"/>
    </row>
    <row r="571" spans="2:63">
      <c r="B571" s="278"/>
      <c r="C571" s="296"/>
      <c r="D571" s="86"/>
      <c r="E571" s="292"/>
      <c r="F571" s="293"/>
      <c r="G571" s="294"/>
      <c r="H571" s="294"/>
      <c r="I571" s="295"/>
      <c r="K571" s="292"/>
      <c r="L571" s="293"/>
      <c r="M571" s="293"/>
      <c r="N571" s="294"/>
      <c r="O571" s="294"/>
      <c r="P571" s="295"/>
      <c r="R571" s="328"/>
      <c r="S571" s="82"/>
      <c r="T571" s="82"/>
      <c r="U571" s="285"/>
      <c r="V571" s="82"/>
      <c r="W571" s="82"/>
      <c r="X571" s="286"/>
      <c r="Y571" s="82"/>
      <c r="Z571" s="352"/>
      <c r="AA571" s="363"/>
      <c r="AM571" s="91"/>
      <c r="AN571" s="91"/>
      <c r="AO571" s="91"/>
      <c r="AP571" s="91"/>
      <c r="AQ571" s="87"/>
      <c r="AR571" s="87"/>
      <c r="AS571" s="91"/>
      <c r="AT571" s="91"/>
      <c r="AU571" s="87"/>
      <c r="BH571" s="88"/>
      <c r="BI571" s="88"/>
      <c r="BJ571" s="88"/>
      <c r="BK571" s="88"/>
    </row>
    <row r="572" spans="2:63">
      <c r="B572" s="278"/>
      <c r="C572" s="296"/>
      <c r="D572" s="86"/>
      <c r="E572" s="292"/>
      <c r="F572" s="293"/>
      <c r="G572" s="294"/>
      <c r="H572" s="294"/>
      <c r="I572" s="295"/>
      <c r="K572" s="292"/>
      <c r="L572" s="293"/>
      <c r="M572" s="293"/>
      <c r="N572" s="294"/>
      <c r="O572" s="294"/>
      <c r="P572" s="295"/>
      <c r="R572" s="328"/>
      <c r="S572" s="82"/>
      <c r="T572" s="82"/>
      <c r="U572" s="285"/>
      <c r="V572" s="82"/>
      <c r="W572" s="82"/>
      <c r="X572" s="286"/>
      <c r="Y572" s="82"/>
      <c r="Z572" s="352"/>
      <c r="AA572" s="363"/>
      <c r="AM572" s="91"/>
      <c r="AN572" s="91"/>
      <c r="AO572" s="91"/>
      <c r="AP572" s="91"/>
      <c r="AQ572" s="87"/>
      <c r="AR572" s="87"/>
      <c r="AS572" s="91"/>
      <c r="AT572" s="91"/>
      <c r="AU572" s="87"/>
      <c r="BH572" s="88"/>
      <c r="BI572" s="88"/>
      <c r="BJ572" s="88"/>
      <c r="BK572" s="88"/>
    </row>
    <row r="573" spans="2:63">
      <c r="B573" s="278"/>
      <c r="C573" s="296"/>
      <c r="D573" s="86"/>
      <c r="E573" s="292"/>
      <c r="F573" s="293"/>
      <c r="G573" s="294"/>
      <c r="H573" s="294"/>
      <c r="I573" s="295"/>
      <c r="K573" s="292"/>
      <c r="L573" s="293"/>
      <c r="M573" s="293"/>
      <c r="N573" s="294"/>
      <c r="O573" s="294"/>
      <c r="P573" s="295"/>
      <c r="R573" s="328"/>
      <c r="S573" s="82"/>
      <c r="T573" s="82"/>
      <c r="U573" s="285"/>
      <c r="V573" s="82"/>
      <c r="W573" s="82"/>
      <c r="X573" s="286"/>
      <c r="Y573" s="82"/>
      <c r="Z573" s="352"/>
      <c r="AA573" s="363"/>
      <c r="AM573" s="91"/>
      <c r="AN573" s="91"/>
      <c r="AO573" s="91"/>
      <c r="AP573" s="91"/>
      <c r="AQ573" s="87"/>
      <c r="AR573" s="87"/>
      <c r="AS573" s="91"/>
      <c r="AT573" s="91"/>
      <c r="AU573" s="87"/>
      <c r="BH573" s="88"/>
      <c r="BI573" s="88"/>
      <c r="BJ573" s="88"/>
      <c r="BK573" s="88"/>
    </row>
    <row r="574" spans="2:63">
      <c r="B574" s="278"/>
      <c r="C574" s="296"/>
      <c r="D574" s="86"/>
      <c r="E574" s="292"/>
      <c r="F574" s="293"/>
      <c r="G574" s="294"/>
      <c r="H574" s="294"/>
      <c r="I574" s="295"/>
      <c r="K574" s="292"/>
      <c r="L574" s="293"/>
      <c r="M574" s="293"/>
      <c r="N574" s="294"/>
      <c r="O574" s="294"/>
      <c r="P574" s="295"/>
      <c r="R574" s="328"/>
      <c r="S574" s="82"/>
      <c r="T574" s="82"/>
      <c r="U574" s="285"/>
      <c r="V574" s="82"/>
      <c r="W574" s="82"/>
      <c r="X574" s="286"/>
      <c r="Y574" s="82"/>
      <c r="Z574" s="352"/>
      <c r="AA574" s="363"/>
      <c r="AM574" s="91"/>
      <c r="AN574" s="91"/>
      <c r="AO574" s="91"/>
      <c r="AP574" s="91"/>
      <c r="AQ574" s="87"/>
      <c r="AR574" s="87"/>
      <c r="AS574" s="91"/>
      <c r="AT574" s="91"/>
      <c r="AU574" s="87"/>
      <c r="BH574" s="88"/>
      <c r="BI574" s="88"/>
      <c r="BJ574" s="88"/>
      <c r="BK574" s="88"/>
    </row>
    <row r="575" spans="2:63">
      <c r="B575" s="278"/>
      <c r="C575" s="296"/>
      <c r="D575" s="86"/>
      <c r="E575" s="292"/>
      <c r="F575" s="293"/>
      <c r="G575" s="294"/>
      <c r="H575" s="294"/>
      <c r="I575" s="295"/>
      <c r="K575" s="292"/>
      <c r="L575" s="293"/>
      <c r="M575" s="293"/>
      <c r="N575" s="294"/>
      <c r="O575" s="294"/>
      <c r="P575" s="295"/>
      <c r="R575" s="328"/>
      <c r="S575" s="82"/>
      <c r="T575" s="82"/>
      <c r="U575" s="285"/>
      <c r="V575" s="82"/>
      <c r="W575" s="82"/>
      <c r="X575" s="286"/>
      <c r="Y575" s="82"/>
      <c r="Z575" s="352"/>
      <c r="AA575" s="363"/>
      <c r="AM575" s="91"/>
      <c r="AN575" s="91"/>
      <c r="AO575" s="91"/>
      <c r="AP575" s="91"/>
      <c r="AQ575" s="87"/>
      <c r="AR575" s="87"/>
      <c r="AS575" s="91"/>
      <c r="AT575" s="91"/>
      <c r="AU575" s="87"/>
      <c r="BH575" s="88"/>
      <c r="BI575" s="88"/>
      <c r="BJ575" s="88"/>
      <c r="BK575" s="88"/>
    </row>
    <row r="576" spans="2:63">
      <c r="B576" s="278"/>
      <c r="C576" s="296"/>
      <c r="D576" s="86"/>
      <c r="E576" s="292"/>
      <c r="F576" s="293"/>
      <c r="G576" s="294"/>
      <c r="H576" s="294"/>
      <c r="I576" s="295"/>
      <c r="K576" s="292"/>
      <c r="L576" s="293"/>
      <c r="M576" s="293"/>
      <c r="N576" s="294"/>
      <c r="O576" s="294"/>
      <c r="P576" s="295"/>
      <c r="R576" s="328"/>
      <c r="S576" s="82"/>
      <c r="T576" s="82"/>
      <c r="U576" s="285"/>
      <c r="V576" s="82"/>
      <c r="W576" s="82"/>
      <c r="X576" s="286"/>
      <c r="Y576" s="82"/>
      <c r="Z576" s="352"/>
      <c r="AA576" s="363"/>
      <c r="AM576" s="91"/>
      <c r="AN576" s="91"/>
      <c r="AO576" s="91"/>
      <c r="AP576" s="91"/>
      <c r="AQ576" s="87"/>
      <c r="AR576" s="87"/>
      <c r="AS576" s="91"/>
      <c r="AT576" s="91"/>
      <c r="AU576" s="87"/>
      <c r="BH576" s="88"/>
      <c r="BI576" s="88"/>
      <c r="BJ576" s="88"/>
      <c r="BK576" s="88"/>
    </row>
    <row r="577" spans="2:63">
      <c r="B577" s="278"/>
      <c r="C577" s="296"/>
      <c r="D577" s="86"/>
      <c r="E577" s="292"/>
      <c r="F577" s="293"/>
      <c r="G577" s="294"/>
      <c r="H577" s="294"/>
      <c r="I577" s="295"/>
      <c r="K577" s="292"/>
      <c r="L577" s="293"/>
      <c r="M577" s="293"/>
      <c r="N577" s="294"/>
      <c r="O577" s="294"/>
      <c r="P577" s="295"/>
      <c r="R577" s="328"/>
      <c r="S577" s="82"/>
      <c r="T577" s="82"/>
      <c r="U577" s="285"/>
      <c r="V577" s="82"/>
      <c r="W577" s="82"/>
      <c r="X577" s="286"/>
      <c r="Y577" s="82"/>
      <c r="Z577" s="352"/>
      <c r="AA577" s="363"/>
      <c r="AM577" s="91"/>
      <c r="AN577" s="91"/>
      <c r="AO577" s="91"/>
      <c r="AP577" s="91"/>
      <c r="AQ577" s="87"/>
      <c r="AR577" s="87"/>
      <c r="AS577" s="91"/>
      <c r="AT577" s="91"/>
      <c r="AU577" s="87"/>
      <c r="BH577" s="88"/>
      <c r="BI577" s="88"/>
      <c r="BJ577" s="88"/>
      <c r="BK577" s="88"/>
    </row>
    <row r="578" spans="2:63">
      <c r="B578" s="278"/>
      <c r="C578" s="296"/>
      <c r="D578" s="86"/>
      <c r="E578" s="292"/>
      <c r="F578" s="293"/>
      <c r="G578" s="294"/>
      <c r="H578" s="294"/>
      <c r="I578" s="295"/>
      <c r="K578" s="292"/>
      <c r="L578" s="293"/>
      <c r="M578" s="293"/>
      <c r="N578" s="294"/>
      <c r="O578" s="294"/>
      <c r="P578" s="295"/>
      <c r="R578" s="328"/>
      <c r="S578" s="82"/>
      <c r="T578" s="82"/>
      <c r="U578" s="285"/>
      <c r="V578" s="82"/>
      <c r="W578" s="82"/>
      <c r="X578" s="286"/>
      <c r="Y578" s="82"/>
      <c r="Z578" s="352"/>
      <c r="AA578" s="363"/>
      <c r="AM578" s="91"/>
      <c r="AN578" s="91"/>
      <c r="AO578" s="91"/>
      <c r="AP578" s="91"/>
      <c r="AQ578" s="87"/>
      <c r="AR578" s="87"/>
      <c r="AS578" s="91"/>
      <c r="AT578" s="91"/>
      <c r="AU578" s="87"/>
      <c r="BH578" s="88"/>
      <c r="BI578" s="88"/>
      <c r="BJ578" s="88"/>
      <c r="BK578" s="88"/>
    </row>
    <row r="579" spans="2:63">
      <c r="B579" s="278"/>
      <c r="C579" s="296"/>
      <c r="D579" s="86"/>
      <c r="E579" s="292"/>
      <c r="F579" s="293"/>
      <c r="G579" s="294"/>
      <c r="H579" s="294"/>
      <c r="I579" s="295"/>
      <c r="K579" s="292"/>
      <c r="L579" s="293"/>
      <c r="M579" s="293"/>
      <c r="N579" s="294"/>
      <c r="O579" s="294"/>
      <c r="P579" s="295"/>
      <c r="R579" s="328"/>
      <c r="S579" s="82"/>
      <c r="T579" s="82"/>
      <c r="U579" s="285"/>
      <c r="V579" s="82"/>
      <c r="W579" s="82"/>
      <c r="X579" s="286"/>
      <c r="Y579" s="82"/>
      <c r="Z579" s="352"/>
      <c r="AA579" s="363"/>
      <c r="AM579" s="91"/>
      <c r="AN579" s="91"/>
      <c r="AO579" s="91"/>
      <c r="AP579" s="91"/>
      <c r="AQ579" s="87"/>
      <c r="AR579" s="87"/>
      <c r="AS579" s="91"/>
      <c r="AT579" s="91"/>
      <c r="AU579" s="87"/>
      <c r="BH579" s="88"/>
      <c r="BI579" s="88"/>
      <c r="BJ579" s="88"/>
      <c r="BK579" s="88"/>
    </row>
    <row r="580" spans="2:63">
      <c r="B580" s="278"/>
      <c r="C580" s="296"/>
      <c r="D580" s="86"/>
      <c r="E580" s="292"/>
      <c r="F580" s="293"/>
      <c r="G580" s="294"/>
      <c r="H580" s="294"/>
      <c r="I580" s="295"/>
      <c r="K580" s="292"/>
      <c r="L580" s="293"/>
      <c r="M580" s="293"/>
      <c r="N580" s="294"/>
      <c r="O580" s="294"/>
      <c r="P580" s="295"/>
      <c r="R580" s="328"/>
      <c r="S580" s="82"/>
      <c r="T580" s="82"/>
      <c r="U580" s="285"/>
      <c r="V580" s="82"/>
      <c r="W580" s="82"/>
      <c r="X580" s="286"/>
      <c r="Y580" s="82"/>
      <c r="Z580" s="352"/>
      <c r="AA580" s="363"/>
      <c r="AM580" s="91"/>
      <c r="AN580" s="91"/>
      <c r="AO580" s="91"/>
      <c r="AP580" s="91"/>
      <c r="AQ580" s="87"/>
      <c r="AR580" s="87"/>
      <c r="AS580" s="91"/>
      <c r="AT580" s="91"/>
      <c r="AU580" s="87"/>
      <c r="BH580" s="88"/>
      <c r="BI580" s="88"/>
      <c r="BJ580" s="88"/>
      <c r="BK580" s="88"/>
    </row>
    <row r="581" spans="2:63">
      <c r="B581" s="278"/>
      <c r="C581" s="296"/>
      <c r="D581" s="86"/>
      <c r="E581" s="292"/>
      <c r="F581" s="293"/>
      <c r="G581" s="294"/>
      <c r="H581" s="294"/>
      <c r="I581" s="295"/>
      <c r="K581" s="292"/>
      <c r="L581" s="293"/>
      <c r="M581" s="293"/>
      <c r="N581" s="294"/>
      <c r="O581" s="294"/>
      <c r="P581" s="295"/>
      <c r="R581" s="328"/>
      <c r="S581" s="82"/>
      <c r="T581" s="82"/>
      <c r="U581" s="285"/>
      <c r="V581" s="82"/>
      <c r="W581" s="82"/>
      <c r="X581" s="286"/>
      <c r="Y581" s="82"/>
      <c r="Z581" s="352"/>
      <c r="AA581" s="363"/>
      <c r="AM581" s="91"/>
      <c r="AN581" s="91"/>
      <c r="AO581" s="91"/>
      <c r="AP581" s="91"/>
      <c r="AQ581" s="87"/>
      <c r="AR581" s="87"/>
      <c r="AS581" s="91"/>
      <c r="AT581" s="91"/>
      <c r="AU581" s="87"/>
      <c r="BH581" s="88"/>
      <c r="BI581" s="88"/>
      <c r="BJ581" s="88"/>
      <c r="BK581" s="88"/>
    </row>
    <row r="582" spans="2:63">
      <c r="B582" s="278"/>
      <c r="C582" s="296"/>
      <c r="D582" s="86"/>
      <c r="E582" s="292"/>
      <c r="F582" s="293"/>
      <c r="G582" s="294"/>
      <c r="H582" s="294"/>
      <c r="I582" s="295"/>
      <c r="K582" s="292"/>
      <c r="L582" s="293"/>
      <c r="M582" s="293"/>
      <c r="N582" s="294"/>
      <c r="O582" s="294"/>
      <c r="P582" s="295"/>
      <c r="R582" s="328"/>
      <c r="S582" s="82"/>
      <c r="T582" s="82"/>
      <c r="U582" s="285"/>
      <c r="V582" s="82"/>
      <c r="W582" s="82"/>
      <c r="X582" s="286"/>
      <c r="Y582" s="82"/>
      <c r="Z582" s="352"/>
      <c r="AA582" s="363"/>
      <c r="AM582" s="91"/>
      <c r="AN582" s="91"/>
      <c r="AO582" s="91"/>
      <c r="AP582" s="91"/>
      <c r="AQ582" s="87"/>
      <c r="AR582" s="87"/>
      <c r="AS582" s="91"/>
      <c r="AT582" s="91"/>
      <c r="AU582" s="87"/>
      <c r="BH582" s="88"/>
      <c r="BI582" s="88"/>
      <c r="BJ582" s="88"/>
      <c r="BK582" s="88"/>
    </row>
    <row r="583" spans="2:63">
      <c r="B583" s="278"/>
      <c r="C583" s="296"/>
      <c r="D583" s="86"/>
      <c r="E583" s="292"/>
      <c r="F583" s="293"/>
      <c r="G583" s="294"/>
      <c r="H583" s="294"/>
      <c r="I583" s="295"/>
      <c r="K583" s="292"/>
      <c r="L583" s="293"/>
      <c r="M583" s="293"/>
      <c r="N583" s="294"/>
      <c r="O583" s="294"/>
      <c r="P583" s="295"/>
      <c r="R583" s="328"/>
      <c r="S583" s="82"/>
      <c r="T583" s="82"/>
      <c r="U583" s="285"/>
      <c r="V583" s="82"/>
      <c r="W583" s="82"/>
      <c r="X583" s="286"/>
      <c r="Y583" s="82"/>
      <c r="Z583" s="352"/>
      <c r="AA583" s="363"/>
      <c r="AM583" s="91"/>
      <c r="AN583" s="91"/>
      <c r="AO583" s="91"/>
      <c r="AP583" s="91"/>
      <c r="AQ583" s="87"/>
      <c r="AR583" s="87"/>
      <c r="AS583" s="91"/>
      <c r="AT583" s="91"/>
      <c r="AU583" s="87"/>
      <c r="BH583" s="88"/>
      <c r="BI583" s="88"/>
      <c r="BJ583" s="88"/>
      <c r="BK583" s="88"/>
    </row>
    <row r="584" spans="2:63">
      <c r="B584" s="278"/>
      <c r="C584" s="296"/>
      <c r="D584" s="86"/>
      <c r="E584" s="292"/>
      <c r="F584" s="293"/>
      <c r="G584" s="294"/>
      <c r="H584" s="294"/>
      <c r="I584" s="295"/>
      <c r="K584" s="292"/>
      <c r="L584" s="293"/>
      <c r="M584" s="293"/>
      <c r="N584" s="294"/>
      <c r="O584" s="294"/>
      <c r="P584" s="295"/>
      <c r="R584" s="328"/>
      <c r="S584" s="82"/>
      <c r="T584" s="82"/>
      <c r="U584" s="285"/>
      <c r="V584" s="82"/>
      <c r="W584" s="82"/>
      <c r="X584" s="286"/>
      <c r="Y584" s="82"/>
      <c r="Z584" s="352"/>
      <c r="AA584" s="363"/>
      <c r="AM584" s="91"/>
      <c r="AN584" s="91"/>
      <c r="AO584" s="91"/>
      <c r="AP584" s="91"/>
      <c r="AQ584" s="87"/>
      <c r="AR584" s="87"/>
      <c r="AS584" s="91"/>
      <c r="AT584" s="91"/>
      <c r="AU584" s="87"/>
      <c r="BH584" s="88"/>
      <c r="BI584" s="88"/>
      <c r="BJ584" s="88"/>
      <c r="BK584" s="88"/>
    </row>
    <row r="585" spans="2:63">
      <c r="B585" s="278"/>
      <c r="C585" s="296"/>
      <c r="D585" s="86"/>
      <c r="E585" s="292"/>
      <c r="F585" s="293"/>
      <c r="G585" s="294"/>
      <c r="H585" s="294"/>
      <c r="I585" s="295"/>
      <c r="K585" s="292"/>
      <c r="L585" s="293"/>
      <c r="M585" s="293"/>
      <c r="N585" s="294"/>
      <c r="O585" s="294"/>
      <c r="P585" s="295"/>
      <c r="R585" s="328"/>
      <c r="S585" s="82"/>
      <c r="T585" s="82"/>
      <c r="U585" s="285"/>
      <c r="V585" s="82"/>
      <c r="W585" s="82"/>
      <c r="X585" s="286"/>
      <c r="Y585" s="82"/>
      <c r="Z585" s="352"/>
      <c r="AA585" s="363"/>
      <c r="AM585" s="91"/>
      <c r="AN585" s="91"/>
      <c r="AO585" s="91"/>
      <c r="AP585" s="91"/>
      <c r="AQ585" s="87"/>
      <c r="AR585" s="87"/>
      <c r="AS585" s="91"/>
      <c r="AT585" s="91"/>
      <c r="AU585" s="87"/>
      <c r="BH585" s="88"/>
      <c r="BI585" s="88"/>
      <c r="BJ585" s="88"/>
      <c r="BK585" s="88"/>
    </row>
    <row r="586" spans="2:63">
      <c r="B586" s="278"/>
      <c r="C586" s="296"/>
      <c r="D586" s="86"/>
      <c r="E586" s="292"/>
      <c r="F586" s="293"/>
      <c r="G586" s="294"/>
      <c r="H586" s="294"/>
      <c r="I586" s="295"/>
      <c r="K586" s="292"/>
      <c r="L586" s="293"/>
      <c r="M586" s="293"/>
      <c r="N586" s="294"/>
      <c r="O586" s="294"/>
      <c r="P586" s="295"/>
      <c r="R586" s="328"/>
      <c r="S586" s="82"/>
      <c r="T586" s="82"/>
      <c r="U586" s="285"/>
      <c r="V586" s="82"/>
      <c r="W586" s="82"/>
      <c r="X586" s="286"/>
      <c r="Y586" s="82"/>
      <c r="Z586" s="352"/>
      <c r="AA586" s="363"/>
      <c r="AM586" s="91"/>
      <c r="AN586" s="91"/>
      <c r="AO586" s="91"/>
      <c r="AP586" s="91"/>
      <c r="AQ586" s="87"/>
      <c r="AR586" s="87"/>
      <c r="AS586" s="91"/>
      <c r="AT586" s="91"/>
      <c r="AU586" s="87"/>
      <c r="BH586" s="88"/>
      <c r="BI586" s="88"/>
      <c r="BJ586" s="88"/>
      <c r="BK586" s="88"/>
    </row>
    <row r="587" spans="2:63">
      <c r="B587" s="278"/>
      <c r="C587" s="296"/>
      <c r="D587" s="86"/>
      <c r="E587" s="292"/>
      <c r="F587" s="293"/>
      <c r="G587" s="294"/>
      <c r="H587" s="294"/>
      <c r="I587" s="295"/>
      <c r="K587" s="292"/>
      <c r="L587" s="293"/>
      <c r="M587" s="293"/>
      <c r="N587" s="294"/>
      <c r="O587" s="294"/>
      <c r="P587" s="295"/>
      <c r="R587" s="328"/>
      <c r="S587" s="82"/>
      <c r="T587" s="82"/>
      <c r="U587" s="285"/>
      <c r="V587" s="82"/>
      <c r="W587" s="82"/>
      <c r="X587" s="286"/>
      <c r="Y587" s="82"/>
      <c r="Z587" s="352"/>
      <c r="AA587" s="363"/>
      <c r="AM587" s="91"/>
      <c r="AN587" s="91"/>
      <c r="AO587" s="91"/>
      <c r="AP587" s="91"/>
      <c r="AQ587" s="87"/>
      <c r="AR587" s="87"/>
      <c r="AS587" s="91"/>
      <c r="AT587" s="91"/>
      <c r="AU587" s="87"/>
      <c r="BH587" s="88"/>
      <c r="BI587" s="88"/>
      <c r="BJ587" s="88"/>
      <c r="BK587" s="88"/>
    </row>
    <row r="588" spans="2:63">
      <c r="B588" s="278"/>
      <c r="C588" s="296"/>
      <c r="D588" s="86"/>
      <c r="E588" s="292"/>
      <c r="F588" s="293"/>
      <c r="G588" s="294"/>
      <c r="H588" s="294"/>
      <c r="I588" s="295"/>
      <c r="K588" s="292"/>
      <c r="L588" s="293"/>
      <c r="M588" s="293"/>
      <c r="N588" s="294"/>
      <c r="O588" s="294"/>
      <c r="P588" s="295"/>
      <c r="R588" s="328"/>
      <c r="S588" s="82"/>
      <c r="T588" s="82"/>
      <c r="U588" s="285"/>
      <c r="V588" s="82"/>
      <c r="W588" s="82"/>
      <c r="X588" s="286"/>
      <c r="Y588" s="82"/>
      <c r="Z588" s="352"/>
      <c r="AA588" s="363"/>
      <c r="AM588" s="91"/>
      <c r="AN588" s="91"/>
      <c r="AO588" s="91"/>
      <c r="AP588" s="91"/>
      <c r="AQ588" s="87"/>
      <c r="AR588" s="87"/>
      <c r="AS588" s="91"/>
      <c r="AT588" s="91"/>
      <c r="AU588" s="87"/>
      <c r="BH588" s="88"/>
      <c r="BI588" s="88"/>
      <c r="BJ588" s="88"/>
      <c r="BK588" s="88"/>
    </row>
    <row r="589" spans="2:63">
      <c r="B589" s="278"/>
      <c r="C589" s="296"/>
      <c r="D589" s="86"/>
      <c r="E589" s="292"/>
      <c r="F589" s="293"/>
      <c r="G589" s="294"/>
      <c r="H589" s="294"/>
      <c r="I589" s="295"/>
      <c r="K589" s="292"/>
      <c r="L589" s="293"/>
      <c r="M589" s="293"/>
      <c r="N589" s="294"/>
      <c r="O589" s="294"/>
      <c r="P589" s="295"/>
      <c r="R589" s="328"/>
      <c r="S589" s="82"/>
      <c r="T589" s="82"/>
      <c r="U589" s="285"/>
      <c r="V589" s="82"/>
      <c r="W589" s="82"/>
      <c r="X589" s="286"/>
      <c r="Y589" s="82"/>
      <c r="Z589" s="352"/>
      <c r="AA589" s="363"/>
      <c r="AM589" s="91"/>
      <c r="AN589" s="91"/>
      <c r="AO589" s="91"/>
      <c r="AP589" s="91"/>
      <c r="AQ589" s="87"/>
      <c r="AR589" s="87"/>
      <c r="AS589" s="91"/>
      <c r="AT589" s="91"/>
      <c r="AU589" s="87"/>
      <c r="BH589" s="88"/>
      <c r="BI589" s="88"/>
      <c r="BJ589" s="88"/>
      <c r="BK589" s="88"/>
    </row>
    <row r="590" spans="2:63">
      <c r="B590" s="278"/>
      <c r="C590" s="296"/>
      <c r="D590" s="86"/>
      <c r="E590" s="292"/>
      <c r="F590" s="293"/>
      <c r="G590" s="294"/>
      <c r="H590" s="294"/>
      <c r="I590" s="295"/>
      <c r="K590" s="292"/>
      <c r="L590" s="293"/>
      <c r="M590" s="293"/>
      <c r="N590" s="294"/>
      <c r="O590" s="294"/>
      <c r="P590" s="295"/>
      <c r="R590" s="328"/>
      <c r="S590" s="82"/>
      <c r="T590" s="82"/>
      <c r="U590" s="285"/>
      <c r="V590" s="82"/>
      <c r="W590" s="82"/>
      <c r="X590" s="286"/>
      <c r="Y590" s="82"/>
      <c r="Z590" s="352"/>
      <c r="AA590" s="363"/>
      <c r="AM590" s="91"/>
      <c r="AN590" s="91"/>
      <c r="AO590" s="91"/>
      <c r="AP590" s="91"/>
      <c r="AQ590" s="87"/>
      <c r="AR590" s="87"/>
      <c r="AS590" s="91"/>
      <c r="AT590" s="91"/>
      <c r="AU590" s="87"/>
      <c r="BH590" s="88"/>
      <c r="BI590" s="88"/>
      <c r="BJ590" s="88"/>
      <c r="BK590" s="88"/>
    </row>
    <row r="591" spans="2:63">
      <c r="B591" s="278"/>
      <c r="C591" s="296"/>
      <c r="D591" s="86"/>
      <c r="E591" s="292"/>
      <c r="F591" s="293"/>
      <c r="G591" s="294"/>
      <c r="H591" s="294"/>
      <c r="I591" s="295"/>
      <c r="K591" s="292"/>
      <c r="L591" s="293"/>
      <c r="M591" s="293"/>
      <c r="N591" s="294"/>
      <c r="O591" s="294"/>
      <c r="P591" s="295"/>
      <c r="R591" s="292"/>
      <c r="S591" s="293"/>
      <c r="T591" s="293"/>
      <c r="U591" s="285"/>
      <c r="V591" s="293"/>
      <c r="W591" s="293"/>
      <c r="X591" s="342"/>
      <c r="Y591" s="293"/>
      <c r="Z591" s="352"/>
      <c r="AA591" s="363"/>
      <c r="AM591" s="91"/>
      <c r="AN591" s="91"/>
      <c r="AO591" s="91"/>
      <c r="AP591" s="91"/>
      <c r="AQ591" s="87"/>
      <c r="AR591" s="87"/>
      <c r="AS591" s="91"/>
      <c r="AT591" s="91"/>
      <c r="AU591" s="87"/>
      <c r="BH591" s="88"/>
      <c r="BI591" s="88"/>
      <c r="BJ591" s="88"/>
      <c r="BK591" s="88"/>
    </row>
    <row r="592" spans="2:63">
      <c r="B592" s="278"/>
      <c r="C592" s="296"/>
      <c r="D592" s="86"/>
      <c r="E592" s="292"/>
      <c r="F592" s="293"/>
      <c r="G592" s="294"/>
      <c r="H592" s="294"/>
      <c r="I592" s="295"/>
      <c r="K592" s="292"/>
      <c r="L592" s="293"/>
      <c r="M592" s="293"/>
      <c r="N592" s="294"/>
      <c r="O592" s="294"/>
      <c r="P592" s="295"/>
      <c r="R592" s="292"/>
      <c r="S592" s="293"/>
      <c r="T592" s="293"/>
      <c r="U592" s="285"/>
      <c r="V592" s="293"/>
      <c r="W592" s="293"/>
      <c r="X592" s="342"/>
      <c r="Y592" s="293"/>
      <c r="Z592" s="352"/>
      <c r="AA592" s="363"/>
      <c r="AM592" s="91"/>
      <c r="AN592" s="91"/>
      <c r="AO592" s="91"/>
      <c r="AP592" s="91"/>
      <c r="AQ592" s="87"/>
      <c r="AR592" s="87"/>
      <c r="AS592" s="91"/>
      <c r="AT592" s="91"/>
      <c r="AU592" s="87"/>
      <c r="BH592" s="88"/>
      <c r="BI592" s="88"/>
      <c r="BJ592" s="88"/>
      <c r="BK592" s="88"/>
    </row>
    <row r="593" spans="2:63">
      <c r="B593" s="278"/>
      <c r="C593" s="296"/>
      <c r="D593" s="86"/>
      <c r="E593" s="292"/>
      <c r="F593" s="293"/>
      <c r="G593" s="294"/>
      <c r="H593" s="294"/>
      <c r="I593" s="295"/>
      <c r="K593" s="292"/>
      <c r="L593" s="293"/>
      <c r="M593" s="293"/>
      <c r="N593" s="294"/>
      <c r="O593" s="294"/>
      <c r="P593" s="295"/>
      <c r="R593" s="292"/>
      <c r="S593" s="293"/>
      <c r="T593" s="293"/>
      <c r="U593" s="285"/>
      <c r="V593" s="293"/>
      <c r="W593" s="293"/>
      <c r="X593" s="342"/>
      <c r="Y593" s="293"/>
      <c r="Z593" s="352"/>
      <c r="AA593" s="363"/>
      <c r="AM593" s="91"/>
      <c r="AN593" s="91"/>
      <c r="AO593" s="91"/>
      <c r="AP593" s="91"/>
      <c r="AQ593" s="87"/>
      <c r="AR593" s="87"/>
      <c r="AS593" s="91"/>
      <c r="AT593" s="91"/>
      <c r="AU593" s="87"/>
      <c r="BH593" s="88"/>
      <c r="BI593" s="88"/>
      <c r="BJ593" s="88"/>
      <c r="BK593" s="88"/>
    </row>
    <row r="594" spans="2:63">
      <c r="B594" s="278"/>
      <c r="C594" s="296"/>
      <c r="D594" s="86"/>
      <c r="E594" s="292"/>
      <c r="F594" s="293"/>
      <c r="G594" s="294"/>
      <c r="H594" s="294"/>
      <c r="I594" s="295"/>
      <c r="K594" s="292"/>
      <c r="L594" s="293"/>
      <c r="M594" s="293"/>
      <c r="N594" s="294"/>
      <c r="O594" s="294"/>
      <c r="P594" s="295"/>
      <c r="R594" s="292"/>
      <c r="S594" s="293"/>
      <c r="T594" s="293"/>
      <c r="U594" s="285"/>
      <c r="V594" s="293"/>
      <c r="W594" s="293"/>
      <c r="X594" s="342"/>
      <c r="Y594" s="293"/>
      <c r="Z594" s="352"/>
      <c r="AA594" s="363"/>
      <c r="AM594" s="91"/>
      <c r="AN594" s="91"/>
      <c r="AO594" s="91"/>
      <c r="AP594" s="91"/>
      <c r="AQ594" s="87"/>
      <c r="AR594" s="87"/>
      <c r="AS594" s="91"/>
      <c r="AT594" s="91"/>
      <c r="BH594" s="88"/>
      <c r="BI594" s="88"/>
      <c r="BJ594" s="88"/>
      <c r="BK594" s="88"/>
    </row>
    <row r="595" spans="2:63">
      <c r="B595" s="278"/>
      <c r="C595" s="296"/>
      <c r="D595" s="86"/>
      <c r="E595" s="292"/>
      <c r="F595" s="293"/>
      <c r="G595" s="294"/>
      <c r="H595" s="294"/>
      <c r="I595" s="295"/>
      <c r="K595" s="292"/>
      <c r="L595" s="293"/>
      <c r="M595" s="293"/>
      <c r="N595" s="294"/>
      <c r="O595" s="294"/>
      <c r="P595" s="295"/>
      <c r="R595" s="292"/>
      <c r="S595" s="293"/>
      <c r="T595" s="293"/>
      <c r="U595" s="285"/>
      <c r="V595" s="293"/>
      <c r="W595" s="293"/>
      <c r="X595" s="342"/>
      <c r="Y595" s="293"/>
      <c r="Z595" s="352"/>
      <c r="AA595" s="363"/>
      <c r="AM595" s="91"/>
      <c r="AN595" s="91"/>
      <c r="AO595" s="91"/>
      <c r="AP595" s="91"/>
      <c r="AQ595" s="87"/>
      <c r="AR595" s="87"/>
      <c r="AS595" s="91"/>
      <c r="AT595" s="91"/>
      <c r="BH595" s="88"/>
      <c r="BI595" s="88"/>
      <c r="BJ595" s="88"/>
      <c r="BK595" s="88"/>
    </row>
    <row r="596" spans="2:63">
      <c r="B596" s="278"/>
      <c r="C596" s="296"/>
      <c r="D596" s="86"/>
      <c r="E596" s="292"/>
      <c r="F596" s="293"/>
      <c r="G596" s="294"/>
      <c r="H596" s="294"/>
      <c r="I596" s="295"/>
      <c r="K596" s="292"/>
      <c r="L596" s="293"/>
      <c r="M596" s="293"/>
      <c r="N596" s="294"/>
      <c r="O596" s="294"/>
      <c r="P596" s="295"/>
      <c r="R596" s="292"/>
      <c r="S596" s="293"/>
      <c r="T596" s="293"/>
      <c r="U596" s="285"/>
      <c r="V596" s="293"/>
      <c r="W596" s="293"/>
      <c r="X596" s="342"/>
      <c r="Y596" s="293"/>
      <c r="Z596" s="352"/>
      <c r="AA596" s="363"/>
      <c r="AM596" s="91"/>
      <c r="AN596" s="91"/>
      <c r="AO596" s="91"/>
      <c r="AP596" s="91"/>
      <c r="AQ596" s="87"/>
      <c r="AR596" s="87"/>
      <c r="AS596" s="91"/>
      <c r="AT596" s="91"/>
      <c r="BH596" s="88"/>
      <c r="BI596" s="88"/>
      <c r="BJ596" s="88"/>
      <c r="BK596" s="88"/>
    </row>
    <row r="597" spans="2:63">
      <c r="B597" s="278"/>
      <c r="C597" s="296"/>
      <c r="D597" s="86"/>
      <c r="E597" s="292"/>
      <c r="F597" s="293"/>
      <c r="G597" s="294"/>
      <c r="H597" s="294"/>
      <c r="I597" s="295"/>
      <c r="K597" s="292"/>
      <c r="L597" s="293"/>
      <c r="M597" s="293"/>
      <c r="N597" s="294"/>
      <c r="O597" s="294"/>
      <c r="P597" s="295"/>
      <c r="R597" s="292"/>
      <c r="S597" s="293"/>
      <c r="T597" s="293"/>
      <c r="U597" s="285"/>
      <c r="V597" s="293"/>
      <c r="W597" s="293"/>
      <c r="X597" s="342"/>
      <c r="Y597" s="293"/>
      <c r="Z597" s="352"/>
      <c r="AA597" s="363"/>
      <c r="AQ597" s="87"/>
      <c r="AR597" s="87"/>
      <c r="AS597" s="91"/>
      <c r="AT597" s="91"/>
      <c r="BH597" s="88"/>
      <c r="BI597" s="88"/>
      <c r="BJ597" s="88"/>
      <c r="BK597" s="88"/>
    </row>
    <row r="598" spans="2:63">
      <c r="B598" s="278"/>
      <c r="C598" s="296"/>
      <c r="D598" s="86"/>
      <c r="E598" s="292"/>
      <c r="F598" s="293"/>
      <c r="G598" s="294"/>
      <c r="H598" s="294"/>
      <c r="I598" s="295"/>
      <c r="K598" s="292"/>
      <c r="L598" s="293"/>
      <c r="M598" s="293"/>
      <c r="N598" s="294"/>
      <c r="O598" s="294"/>
      <c r="P598" s="295"/>
      <c r="R598" s="292"/>
      <c r="S598" s="293"/>
      <c r="T598" s="293"/>
      <c r="U598" s="285"/>
      <c r="V598" s="293"/>
      <c r="W598" s="293"/>
      <c r="X598" s="342"/>
      <c r="Y598" s="293"/>
      <c r="Z598" s="352"/>
      <c r="AA598" s="363"/>
      <c r="AQ598" s="87"/>
      <c r="AR598" s="87"/>
      <c r="BH598" s="88"/>
      <c r="BI598" s="88"/>
      <c r="BJ598" s="88"/>
      <c r="BK598" s="88"/>
    </row>
    <row r="599" spans="2:63">
      <c r="B599" s="278"/>
      <c r="C599" s="296"/>
      <c r="D599" s="86"/>
      <c r="E599" s="292"/>
      <c r="F599" s="293"/>
      <c r="G599" s="294"/>
      <c r="H599" s="294"/>
      <c r="I599" s="295"/>
      <c r="K599" s="292"/>
      <c r="L599" s="293"/>
      <c r="M599" s="293"/>
      <c r="N599" s="294"/>
      <c r="O599" s="294"/>
      <c r="P599" s="295"/>
      <c r="R599" s="292"/>
      <c r="S599" s="293"/>
      <c r="T599" s="293"/>
      <c r="U599" s="285"/>
      <c r="V599" s="293"/>
      <c r="W599" s="293"/>
      <c r="X599" s="342"/>
      <c r="Y599" s="293"/>
      <c r="Z599" s="352"/>
      <c r="AA599" s="363"/>
      <c r="AC599" s="203"/>
      <c r="AD599" s="88"/>
      <c r="AE599" s="88"/>
      <c r="AF599" s="88"/>
      <c r="AQ599" s="87"/>
      <c r="AR599" s="87"/>
    </row>
    <row r="600" spans="2:63">
      <c r="B600" s="278"/>
      <c r="C600" s="296"/>
      <c r="D600" s="86"/>
      <c r="E600" s="292"/>
      <c r="F600" s="293"/>
      <c r="G600" s="294"/>
      <c r="H600" s="294"/>
      <c r="I600" s="295"/>
      <c r="K600" s="292"/>
      <c r="L600" s="293"/>
      <c r="M600" s="293"/>
      <c r="N600" s="294"/>
      <c r="O600" s="294"/>
      <c r="P600" s="295"/>
      <c r="R600" s="292"/>
      <c r="S600" s="293"/>
      <c r="T600" s="293"/>
      <c r="U600" s="285"/>
      <c r="V600" s="293"/>
      <c r="W600" s="293"/>
      <c r="X600" s="342"/>
      <c r="Y600" s="293"/>
      <c r="Z600" s="352"/>
      <c r="AA600" s="363"/>
      <c r="AC600" s="203"/>
      <c r="AD600" s="88"/>
      <c r="AE600" s="88"/>
      <c r="AF600" s="88"/>
      <c r="AQ600" s="87"/>
      <c r="AR600" s="87"/>
    </row>
    <row r="601" spans="2:63">
      <c r="B601" s="278"/>
      <c r="C601" s="296"/>
      <c r="D601" s="86"/>
      <c r="E601" s="292"/>
      <c r="F601" s="293"/>
      <c r="G601" s="294"/>
      <c r="H601" s="294"/>
      <c r="I601" s="295"/>
      <c r="K601" s="292"/>
      <c r="L601" s="293"/>
      <c r="M601" s="293"/>
      <c r="N601" s="294"/>
      <c r="O601" s="294"/>
      <c r="P601" s="295"/>
      <c r="R601" s="292"/>
      <c r="S601" s="293"/>
      <c r="T601" s="293"/>
      <c r="U601" s="285"/>
      <c r="V601" s="293"/>
      <c r="W601" s="293"/>
      <c r="X601" s="342"/>
      <c r="Y601" s="293"/>
      <c r="Z601" s="352"/>
      <c r="AA601" s="363"/>
      <c r="AC601" s="203"/>
      <c r="AD601" s="88"/>
      <c r="AE601" s="88"/>
      <c r="AF601" s="88"/>
      <c r="AQ601" s="87"/>
      <c r="AR601" s="87"/>
    </row>
    <row r="602" spans="2:63">
      <c r="B602" s="278"/>
      <c r="C602" s="296"/>
      <c r="D602" s="86"/>
      <c r="E602" s="292"/>
      <c r="F602" s="293"/>
      <c r="G602" s="294"/>
      <c r="H602" s="294"/>
      <c r="I602" s="295"/>
      <c r="K602" s="292"/>
      <c r="L602" s="293"/>
      <c r="M602" s="293"/>
      <c r="N602" s="294"/>
      <c r="O602" s="294"/>
      <c r="P602" s="295"/>
      <c r="R602" s="292"/>
      <c r="S602" s="293"/>
      <c r="T602" s="293"/>
      <c r="U602" s="285"/>
      <c r="V602" s="293"/>
      <c r="W602" s="293"/>
      <c r="X602" s="342"/>
      <c r="Y602" s="293"/>
      <c r="Z602" s="352"/>
      <c r="AA602" s="363"/>
      <c r="AC602" s="203"/>
      <c r="AD602" s="88"/>
      <c r="AE602" s="88"/>
      <c r="AF602" s="88"/>
      <c r="AQ602" s="87"/>
      <c r="AR602" s="87"/>
    </row>
    <row r="603" spans="2:63">
      <c r="B603" s="278"/>
      <c r="C603" s="296"/>
      <c r="D603" s="86"/>
      <c r="E603" s="292"/>
      <c r="F603" s="293"/>
      <c r="G603" s="294"/>
      <c r="H603" s="294"/>
      <c r="I603" s="295"/>
      <c r="K603" s="292"/>
      <c r="L603" s="293"/>
      <c r="M603" s="293"/>
      <c r="N603" s="294"/>
      <c r="O603" s="294"/>
      <c r="P603" s="295"/>
      <c r="R603" s="292"/>
      <c r="S603" s="293"/>
      <c r="T603" s="293"/>
      <c r="U603" s="285"/>
      <c r="V603" s="293"/>
      <c r="W603" s="293"/>
      <c r="X603" s="342"/>
      <c r="Y603" s="293"/>
      <c r="Z603" s="352"/>
      <c r="AA603" s="363"/>
      <c r="AC603" s="203"/>
      <c r="AD603" s="88"/>
      <c r="AE603" s="88"/>
      <c r="AF603" s="88"/>
      <c r="AQ603" s="87"/>
      <c r="AR603" s="87"/>
    </row>
    <row r="604" spans="2:63">
      <c r="B604" s="278"/>
      <c r="C604" s="296"/>
      <c r="D604" s="86"/>
      <c r="E604" s="292"/>
      <c r="F604" s="293"/>
      <c r="G604" s="294"/>
      <c r="H604" s="294"/>
      <c r="I604" s="295"/>
      <c r="K604" s="292"/>
      <c r="L604" s="293"/>
      <c r="M604" s="293"/>
      <c r="N604" s="294"/>
      <c r="O604" s="294"/>
      <c r="P604" s="295"/>
      <c r="R604" s="292"/>
      <c r="S604" s="293"/>
      <c r="T604" s="293"/>
      <c r="U604" s="285"/>
      <c r="V604" s="293"/>
      <c r="W604" s="293"/>
      <c r="X604" s="342"/>
      <c r="Y604" s="293"/>
      <c r="Z604" s="352"/>
      <c r="AA604" s="363"/>
      <c r="AC604" s="203"/>
      <c r="AD604" s="88"/>
      <c r="AE604" s="88"/>
      <c r="AF604" s="88"/>
      <c r="AQ604" s="87"/>
      <c r="AR604" s="87"/>
    </row>
    <row r="605" spans="2:63">
      <c r="B605" s="278"/>
      <c r="C605" s="296"/>
      <c r="D605" s="86"/>
      <c r="E605" s="292"/>
      <c r="F605" s="293"/>
      <c r="G605" s="294"/>
      <c r="H605" s="294"/>
      <c r="I605" s="295"/>
      <c r="K605" s="292"/>
      <c r="L605" s="293"/>
      <c r="M605" s="293"/>
      <c r="N605" s="294"/>
      <c r="O605" s="294"/>
      <c r="P605" s="295"/>
      <c r="R605" s="292"/>
      <c r="S605" s="293"/>
      <c r="T605" s="293"/>
      <c r="U605" s="285"/>
      <c r="V605" s="293"/>
      <c r="W605" s="293"/>
      <c r="X605" s="342"/>
      <c r="Y605" s="293"/>
      <c r="Z605" s="352"/>
      <c r="AA605" s="363"/>
      <c r="AC605" s="203"/>
      <c r="AD605" s="88"/>
      <c r="AE605" s="88"/>
      <c r="AF605" s="88"/>
      <c r="AQ605" s="87"/>
      <c r="AR605" s="87"/>
    </row>
    <row r="606" spans="2:63">
      <c r="B606" s="278"/>
      <c r="C606" s="296"/>
      <c r="D606" s="86"/>
      <c r="E606" s="292"/>
      <c r="F606" s="293"/>
      <c r="G606" s="294"/>
      <c r="H606" s="294"/>
      <c r="I606" s="295"/>
      <c r="K606" s="292"/>
      <c r="L606" s="293"/>
      <c r="M606" s="293"/>
      <c r="N606" s="294"/>
      <c r="O606" s="294"/>
      <c r="P606" s="295"/>
      <c r="R606" s="292"/>
      <c r="S606" s="293"/>
      <c r="T606" s="293"/>
      <c r="U606" s="285"/>
      <c r="V606" s="293"/>
      <c r="W606" s="293"/>
      <c r="X606" s="342"/>
      <c r="Y606" s="293"/>
      <c r="Z606" s="352"/>
      <c r="AA606" s="363"/>
      <c r="AC606" s="203"/>
      <c r="AD606" s="88"/>
      <c r="AE606" s="88"/>
      <c r="AF606" s="88"/>
      <c r="AQ606" s="87"/>
      <c r="AR606" s="87"/>
    </row>
    <row r="607" spans="2:63">
      <c r="B607" s="278"/>
      <c r="C607" s="296"/>
      <c r="D607" s="86"/>
      <c r="E607" s="292"/>
      <c r="F607" s="293"/>
      <c r="G607" s="294"/>
      <c r="H607" s="294"/>
      <c r="I607" s="295"/>
      <c r="K607" s="292"/>
      <c r="L607" s="293"/>
      <c r="M607" s="293"/>
      <c r="N607" s="294"/>
      <c r="O607" s="294"/>
      <c r="P607" s="295"/>
      <c r="R607" s="292"/>
      <c r="S607" s="293"/>
      <c r="T607" s="293"/>
      <c r="U607" s="285"/>
      <c r="V607" s="293"/>
      <c r="W607" s="293"/>
      <c r="X607" s="342"/>
      <c r="Y607" s="293"/>
      <c r="Z607" s="352"/>
      <c r="AA607" s="363"/>
      <c r="AC607" s="203"/>
      <c r="AD607" s="88"/>
      <c r="AE607" s="88"/>
      <c r="AF607" s="88"/>
      <c r="AQ607" s="87"/>
      <c r="AR607" s="87"/>
    </row>
    <row r="608" spans="2:63">
      <c r="B608" s="278"/>
      <c r="C608" s="296"/>
      <c r="D608" s="86"/>
      <c r="E608" s="292"/>
      <c r="F608" s="293"/>
      <c r="G608" s="294"/>
      <c r="H608" s="294"/>
      <c r="I608" s="295"/>
      <c r="K608" s="292"/>
      <c r="L608" s="293"/>
      <c r="M608" s="293"/>
      <c r="N608" s="294"/>
      <c r="O608" s="294"/>
      <c r="P608" s="295"/>
      <c r="R608" s="292"/>
      <c r="S608" s="293"/>
      <c r="T608" s="293"/>
      <c r="U608" s="285"/>
      <c r="V608" s="293"/>
      <c r="W608" s="293"/>
      <c r="X608" s="342"/>
      <c r="Y608" s="293"/>
      <c r="Z608" s="352"/>
      <c r="AA608" s="363"/>
      <c r="AC608" s="203"/>
      <c r="AD608" s="88"/>
      <c r="AE608" s="88"/>
      <c r="AF608" s="88"/>
      <c r="AQ608" s="87"/>
      <c r="AR608" s="87"/>
    </row>
    <row r="609" spans="2:44">
      <c r="B609" s="278"/>
      <c r="C609" s="296"/>
      <c r="D609" s="86"/>
      <c r="E609" s="292"/>
      <c r="F609" s="293"/>
      <c r="G609" s="294"/>
      <c r="H609" s="294"/>
      <c r="I609" s="295"/>
      <c r="K609" s="292"/>
      <c r="L609" s="293"/>
      <c r="M609" s="293"/>
      <c r="N609" s="294"/>
      <c r="O609" s="294"/>
      <c r="P609" s="295"/>
      <c r="R609" s="292"/>
      <c r="S609" s="293"/>
      <c r="T609" s="293"/>
      <c r="U609" s="285"/>
      <c r="V609" s="293"/>
      <c r="W609" s="293"/>
      <c r="X609" s="342"/>
      <c r="Y609" s="293"/>
      <c r="Z609" s="352"/>
      <c r="AA609" s="363"/>
      <c r="AC609" s="203"/>
      <c r="AD609" s="88"/>
      <c r="AE609" s="88"/>
      <c r="AF609" s="88"/>
      <c r="AQ609" s="87"/>
      <c r="AR609" s="87"/>
    </row>
    <row r="610" spans="2:44">
      <c r="B610" s="278"/>
      <c r="C610" s="296"/>
      <c r="D610" s="86"/>
      <c r="E610" s="292"/>
      <c r="F610" s="293"/>
      <c r="G610" s="294"/>
      <c r="H610" s="294"/>
      <c r="I610" s="295"/>
      <c r="K610" s="292"/>
      <c r="L610" s="293"/>
      <c r="M610" s="293"/>
      <c r="N610" s="294"/>
      <c r="O610" s="294"/>
      <c r="P610" s="295"/>
      <c r="R610" s="292"/>
      <c r="S610" s="293"/>
      <c r="T610" s="293"/>
      <c r="U610" s="285"/>
      <c r="V610" s="293"/>
      <c r="W610" s="293"/>
      <c r="X610" s="342"/>
      <c r="Y610" s="293"/>
      <c r="Z610" s="352"/>
      <c r="AA610" s="363"/>
      <c r="AC610" s="203"/>
      <c r="AD610" s="88"/>
      <c r="AE610" s="88"/>
      <c r="AF610" s="88"/>
      <c r="AQ610" s="87"/>
      <c r="AR610" s="87"/>
    </row>
    <row r="611" spans="2:44">
      <c r="B611" s="278"/>
      <c r="C611" s="296"/>
      <c r="D611" s="86"/>
      <c r="E611" s="292"/>
      <c r="F611" s="293"/>
      <c r="G611" s="294"/>
      <c r="H611" s="294"/>
      <c r="I611" s="295"/>
      <c r="K611" s="292"/>
      <c r="L611" s="293"/>
      <c r="M611" s="293"/>
      <c r="N611" s="294"/>
      <c r="O611" s="294"/>
      <c r="P611" s="295"/>
      <c r="R611" s="292"/>
      <c r="S611" s="293"/>
      <c r="T611" s="293"/>
      <c r="U611" s="285"/>
      <c r="V611" s="293"/>
      <c r="W611" s="293"/>
      <c r="X611" s="342"/>
      <c r="Y611" s="293"/>
      <c r="Z611" s="352"/>
      <c r="AA611" s="363"/>
      <c r="AC611" s="203"/>
      <c r="AD611" s="88"/>
      <c r="AE611" s="88"/>
      <c r="AF611" s="88"/>
      <c r="AQ611" s="87"/>
      <c r="AR611" s="87"/>
    </row>
    <row r="612" spans="2:44">
      <c r="B612" s="278"/>
      <c r="C612" s="296"/>
      <c r="D612" s="86"/>
      <c r="E612" s="292"/>
      <c r="F612" s="293"/>
      <c r="G612" s="294"/>
      <c r="H612" s="294"/>
      <c r="I612" s="295"/>
      <c r="K612" s="292"/>
      <c r="L612" s="293"/>
      <c r="M612" s="293"/>
      <c r="N612" s="294"/>
      <c r="O612" s="294"/>
      <c r="P612" s="295"/>
      <c r="R612" s="292"/>
      <c r="S612" s="293"/>
      <c r="T612" s="293"/>
      <c r="U612" s="285"/>
      <c r="V612" s="293"/>
      <c r="W612" s="293"/>
      <c r="X612" s="342"/>
      <c r="Y612" s="293"/>
      <c r="Z612" s="352"/>
      <c r="AA612" s="363"/>
      <c r="AC612" s="203"/>
      <c r="AD612" s="88"/>
      <c r="AE612" s="88"/>
      <c r="AF612" s="88"/>
      <c r="AQ612" s="87"/>
      <c r="AR612" s="87"/>
    </row>
    <row r="613" spans="2:44">
      <c r="B613" s="278"/>
      <c r="C613" s="296"/>
      <c r="D613" s="86"/>
      <c r="E613" s="292"/>
      <c r="F613" s="293"/>
      <c r="G613" s="294"/>
      <c r="H613" s="294"/>
      <c r="I613" s="295"/>
      <c r="K613" s="292"/>
      <c r="L613" s="293"/>
      <c r="M613" s="293"/>
      <c r="N613" s="294"/>
      <c r="O613" s="294"/>
      <c r="P613" s="295"/>
      <c r="R613" s="292"/>
      <c r="S613" s="293"/>
      <c r="T613" s="293"/>
      <c r="U613" s="285"/>
      <c r="V613" s="293"/>
      <c r="W613" s="293"/>
      <c r="X613" s="342"/>
      <c r="Y613" s="293"/>
      <c r="Z613" s="352"/>
      <c r="AA613" s="363"/>
      <c r="AC613" s="203"/>
      <c r="AD613" s="88"/>
      <c r="AE613" s="88"/>
      <c r="AF613" s="88"/>
      <c r="AQ613" s="87"/>
      <c r="AR613" s="87"/>
    </row>
    <row r="614" spans="2:44">
      <c r="B614" s="278"/>
      <c r="C614" s="296"/>
      <c r="D614" s="86"/>
      <c r="E614" s="292"/>
      <c r="F614" s="293"/>
      <c r="G614" s="294"/>
      <c r="H614" s="294"/>
      <c r="I614" s="295"/>
      <c r="K614" s="292"/>
      <c r="L614" s="293"/>
      <c r="M614" s="293"/>
      <c r="N614" s="294"/>
      <c r="O614" s="294"/>
      <c r="P614" s="295"/>
      <c r="R614" s="292"/>
      <c r="S614" s="293"/>
      <c r="T614" s="293"/>
      <c r="U614" s="285"/>
      <c r="V614" s="293"/>
      <c r="W614" s="293"/>
      <c r="X614" s="342"/>
      <c r="Y614" s="293"/>
      <c r="Z614" s="352"/>
      <c r="AA614" s="363"/>
      <c r="AC614" s="203"/>
      <c r="AD614" s="88"/>
      <c r="AE614" s="88"/>
      <c r="AF614" s="88"/>
      <c r="AQ614" s="87"/>
      <c r="AR614" s="87"/>
    </row>
    <row r="615" spans="2:44">
      <c r="B615" s="278"/>
      <c r="C615" s="296"/>
      <c r="D615" s="86"/>
      <c r="E615" s="292"/>
      <c r="F615" s="293"/>
      <c r="G615" s="294"/>
      <c r="H615" s="294"/>
      <c r="I615" s="295"/>
      <c r="K615" s="292"/>
      <c r="L615" s="293"/>
      <c r="M615" s="293"/>
      <c r="N615" s="294"/>
      <c r="O615" s="294"/>
      <c r="P615" s="295"/>
      <c r="R615" s="292"/>
      <c r="S615" s="293"/>
      <c r="T615" s="293"/>
      <c r="U615" s="285"/>
      <c r="V615" s="293"/>
      <c r="W615" s="293"/>
      <c r="X615" s="342"/>
      <c r="Y615" s="293"/>
      <c r="Z615" s="352"/>
      <c r="AA615" s="363"/>
      <c r="AC615" s="203"/>
      <c r="AD615" s="88"/>
      <c r="AE615" s="88"/>
      <c r="AF615" s="88"/>
      <c r="AQ615" s="87"/>
      <c r="AR615" s="87"/>
    </row>
    <row r="616" spans="2:44">
      <c r="B616" s="278"/>
      <c r="C616" s="296"/>
      <c r="D616" s="86"/>
      <c r="E616" s="292"/>
      <c r="F616" s="293"/>
      <c r="G616" s="294"/>
      <c r="H616" s="294"/>
      <c r="I616" s="295"/>
      <c r="K616" s="292"/>
      <c r="L616" s="293"/>
      <c r="M616" s="293"/>
      <c r="N616" s="294"/>
      <c r="O616" s="294"/>
      <c r="P616" s="295"/>
      <c r="R616" s="292"/>
      <c r="S616" s="293"/>
      <c r="T616" s="293"/>
      <c r="U616" s="285"/>
      <c r="V616" s="293"/>
      <c r="W616" s="293"/>
      <c r="X616" s="342"/>
      <c r="Y616" s="293"/>
      <c r="Z616" s="352"/>
      <c r="AA616" s="363"/>
      <c r="AC616" s="203"/>
      <c r="AD616" s="88"/>
      <c r="AE616" s="88"/>
      <c r="AF616" s="88"/>
      <c r="AQ616" s="87"/>
      <c r="AR616" s="87"/>
    </row>
    <row r="617" spans="2:44">
      <c r="B617" s="278"/>
      <c r="C617" s="296"/>
      <c r="D617" s="86"/>
      <c r="E617" s="292"/>
      <c r="F617" s="293"/>
      <c r="G617" s="294"/>
      <c r="H617" s="294"/>
      <c r="I617" s="295"/>
      <c r="K617" s="292"/>
      <c r="L617" s="293"/>
      <c r="M617" s="293"/>
      <c r="N617" s="294"/>
      <c r="O617" s="294"/>
      <c r="P617" s="295"/>
      <c r="R617" s="292"/>
      <c r="S617" s="293"/>
      <c r="T617" s="293"/>
      <c r="U617" s="285"/>
      <c r="V617" s="293"/>
      <c r="W617" s="293"/>
      <c r="X617" s="342"/>
      <c r="Y617" s="293"/>
      <c r="Z617" s="352"/>
      <c r="AA617" s="363"/>
      <c r="AC617" s="203"/>
      <c r="AD617" s="88"/>
      <c r="AE617" s="88"/>
      <c r="AF617" s="88"/>
      <c r="AQ617" s="87"/>
      <c r="AR617" s="87"/>
    </row>
    <row r="618" spans="2:44">
      <c r="B618" s="278"/>
      <c r="C618" s="296"/>
      <c r="E618" s="292"/>
      <c r="F618" s="293"/>
      <c r="G618" s="294"/>
      <c r="H618" s="294"/>
      <c r="I618" s="295"/>
      <c r="K618" s="292"/>
      <c r="L618" s="293"/>
      <c r="M618" s="293"/>
      <c r="N618" s="294"/>
      <c r="O618" s="294"/>
      <c r="P618" s="295"/>
      <c r="R618" s="292"/>
      <c r="S618" s="293"/>
      <c r="T618" s="293"/>
      <c r="U618" s="285"/>
      <c r="V618" s="293"/>
      <c r="W618" s="293"/>
      <c r="X618" s="342"/>
      <c r="Y618" s="293"/>
      <c r="Z618" s="352"/>
      <c r="AA618" s="363"/>
      <c r="AC618" s="203"/>
      <c r="AD618" s="88"/>
      <c r="AE618" s="88"/>
      <c r="AF618" s="88"/>
      <c r="AQ618" s="87"/>
      <c r="AR618" s="87"/>
    </row>
    <row r="619" spans="2:44">
      <c r="B619" s="278"/>
      <c r="C619" s="296"/>
      <c r="E619" s="292"/>
      <c r="F619" s="293"/>
      <c r="G619" s="294"/>
      <c r="H619" s="294"/>
      <c r="I619" s="295"/>
      <c r="K619" s="292"/>
      <c r="L619" s="293"/>
      <c r="M619" s="293"/>
      <c r="N619" s="294"/>
      <c r="O619" s="294"/>
      <c r="P619" s="295"/>
      <c r="R619" s="292"/>
      <c r="S619" s="293"/>
      <c r="T619" s="293"/>
      <c r="U619" s="285"/>
      <c r="V619" s="293"/>
      <c r="W619" s="293"/>
      <c r="X619" s="342"/>
      <c r="Y619" s="293"/>
      <c r="Z619" s="352"/>
      <c r="AA619" s="363"/>
      <c r="AC619" s="203"/>
      <c r="AD619" s="88"/>
      <c r="AE619" s="88"/>
      <c r="AF619" s="88"/>
      <c r="AQ619" s="87"/>
      <c r="AR619" s="87"/>
    </row>
    <row r="620" spans="2:44">
      <c r="B620" s="278"/>
      <c r="C620" s="296"/>
      <c r="E620" s="292"/>
      <c r="F620" s="293"/>
      <c r="G620" s="294"/>
      <c r="H620" s="294"/>
      <c r="I620" s="295"/>
      <c r="K620" s="292"/>
      <c r="L620" s="293"/>
      <c r="M620" s="293"/>
      <c r="N620" s="294"/>
      <c r="O620" s="294"/>
      <c r="P620" s="295"/>
      <c r="R620" s="292"/>
      <c r="S620" s="293"/>
      <c r="T620" s="293"/>
      <c r="U620" s="285"/>
      <c r="V620" s="293"/>
      <c r="W620" s="293"/>
      <c r="X620" s="342"/>
      <c r="Y620" s="293"/>
      <c r="Z620" s="352"/>
      <c r="AA620" s="363"/>
      <c r="AC620" s="203"/>
      <c r="AD620" s="88"/>
      <c r="AE620" s="88"/>
      <c r="AF620" s="88"/>
      <c r="AQ620" s="87"/>
      <c r="AR620" s="87"/>
    </row>
    <row r="621" spans="2:44">
      <c r="B621" s="278"/>
      <c r="C621" s="296"/>
      <c r="E621" s="292"/>
      <c r="F621" s="293"/>
      <c r="G621" s="294"/>
      <c r="H621" s="294"/>
      <c r="I621" s="295"/>
      <c r="K621" s="292"/>
      <c r="L621" s="293"/>
      <c r="M621" s="293"/>
      <c r="N621" s="294"/>
      <c r="O621" s="294"/>
      <c r="P621" s="295"/>
      <c r="R621" s="292"/>
      <c r="S621" s="293"/>
      <c r="T621" s="293"/>
      <c r="U621" s="285"/>
      <c r="V621" s="293"/>
      <c r="W621" s="293"/>
      <c r="X621" s="342"/>
      <c r="Y621" s="293"/>
      <c r="Z621" s="352"/>
      <c r="AA621" s="363"/>
      <c r="AC621" s="203"/>
      <c r="AD621" s="88"/>
      <c r="AE621" s="88"/>
      <c r="AF621" s="88"/>
      <c r="AQ621" s="87"/>
      <c r="AR621" s="87"/>
    </row>
    <row r="622" spans="2:44">
      <c r="B622" s="278"/>
      <c r="C622" s="296"/>
      <c r="E622" s="292"/>
      <c r="F622" s="293"/>
      <c r="G622" s="294"/>
      <c r="H622" s="294"/>
      <c r="I622" s="295"/>
      <c r="K622" s="292"/>
      <c r="L622" s="293"/>
      <c r="M622" s="293"/>
      <c r="N622" s="294"/>
      <c r="O622" s="294"/>
      <c r="P622" s="295"/>
      <c r="R622" s="292"/>
      <c r="S622" s="293"/>
      <c r="T622" s="293"/>
      <c r="U622" s="285"/>
      <c r="V622" s="293"/>
      <c r="W622" s="293"/>
      <c r="X622" s="342"/>
      <c r="Y622" s="293"/>
      <c r="Z622" s="352"/>
      <c r="AA622" s="363"/>
      <c r="AC622" s="203"/>
      <c r="AD622" s="88"/>
      <c r="AE622" s="88"/>
      <c r="AF622" s="88"/>
      <c r="AQ622" s="87"/>
      <c r="AR622" s="87"/>
    </row>
    <row r="623" spans="2:44">
      <c r="B623" s="278"/>
      <c r="C623" s="296"/>
      <c r="E623" s="292"/>
      <c r="F623" s="293"/>
      <c r="G623" s="294"/>
      <c r="H623" s="294"/>
      <c r="I623" s="295"/>
      <c r="K623" s="292"/>
      <c r="L623" s="293"/>
      <c r="M623" s="293"/>
      <c r="N623" s="294"/>
      <c r="O623" s="294"/>
      <c r="P623" s="295"/>
      <c r="R623" s="292"/>
      <c r="S623" s="293"/>
      <c r="T623" s="293"/>
      <c r="U623" s="285"/>
      <c r="V623" s="293"/>
      <c r="W623" s="293"/>
      <c r="X623" s="342"/>
      <c r="Y623" s="293"/>
      <c r="Z623" s="352"/>
      <c r="AA623" s="363"/>
      <c r="AC623" s="203"/>
      <c r="AD623" s="88"/>
      <c r="AE623" s="88"/>
      <c r="AF623" s="88"/>
      <c r="AQ623" s="87"/>
      <c r="AR623" s="87"/>
    </row>
    <row r="624" spans="2:44">
      <c r="B624" s="278"/>
      <c r="C624" s="296"/>
      <c r="E624" s="292"/>
      <c r="F624" s="293"/>
      <c r="G624" s="294"/>
      <c r="H624" s="294"/>
      <c r="I624" s="295"/>
      <c r="K624" s="292"/>
      <c r="L624" s="293"/>
      <c r="M624" s="293"/>
      <c r="N624" s="294"/>
      <c r="O624" s="294"/>
      <c r="P624" s="295"/>
      <c r="R624" s="292"/>
      <c r="S624" s="293"/>
      <c r="T624" s="293"/>
      <c r="U624" s="285"/>
      <c r="V624" s="293"/>
      <c r="W624" s="293"/>
      <c r="X624" s="342"/>
      <c r="Y624" s="293"/>
      <c r="Z624" s="352"/>
      <c r="AA624" s="363"/>
      <c r="AC624" s="203"/>
      <c r="AD624" s="88"/>
      <c r="AE624" s="88"/>
      <c r="AF624" s="88"/>
      <c r="AQ624" s="87"/>
      <c r="AR624" s="87"/>
    </row>
    <row r="625" spans="2:44">
      <c r="B625" s="278"/>
      <c r="C625" s="296"/>
      <c r="E625" s="292"/>
      <c r="F625" s="293"/>
      <c r="G625" s="294"/>
      <c r="H625" s="294"/>
      <c r="I625" s="295"/>
      <c r="K625" s="292"/>
      <c r="L625" s="293"/>
      <c r="M625" s="293"/>
      <c r="N625" s="294"/>
      <c r="O625" s="294"/>
      <c r="P625" s="295"/>
      <c r="R625" s="292"/>
      <c r="S625" s="293"/>
      <c r="T625" s="293"/>
      <c r="U625" s="285"/>
      <c r="V625" s="293"/>
      <c r="W625" s="293"/>
      <c r="X625" s="342"/>
      <c r="Y625" s="293"/>
      <c r="Z625" s="352"/>
      <c r="AA625" s="363"/>
      <c r="AC625" s="203"/>
      <c r="AD625" s="88"/>
      <c r="AE625" s="88"/>
      <c r="AF625" s="88"/>
      <c r="AQ625" s="87"/>
      <c r="AR625" s="87"/>
    </row>
    <row r="626" spans="2:44">
      <c r="B626" s="278"/>
      <c r="C626" s="296"/>
      <c r="E626" s="292"/>
      <c r="F626" s="293"/>
      <c r="G626" s="294"/>
      <c r="H626" s="294"/>
      <c r="I626" s="295"/>
      <c r="K626" s="292"/>
      <c r="L626" s="293"/>
      <c r="M626" s="293"/>
      <c r="N626" s="294"/>
      <c r="O626" s="294"/>
      <c r="P626" s="295"/>
      <c r="R626" s="292"/>
      <c r="S626" s="293"/>
      <c r="T626" s="293"/>
      <c r="U626" s="285"/>
      <c r="V626" s="293"/>
      <c r="W626" s="293"/>
      <c r="X626" s="342"/>
      <c r="Y626" s="293"/>
      <c r="Z626" s="352"/>
      <c r="AA626" s="363"/>
      <c r="AC626" s="203"/>
      <c r="AD626" s="88"/>
      <c r="AE626" s="88"/>
      <c r="AF626" s="88"/>
      <c r="AQ626" s="87"/>
      <c r="AR626" s="87"/>
    </row>
    <row r="627" spans="2:44">
      <c r="B627" s="278"/>
      <c r="C627" s="296"/>
      <c r="E627" s="292"/>
      <c r="F627" s="293"/>
      <c r="G627" s="294"/>
      <c r="H627" s="294"/>
      <c r="I627" s="295"/>
      <c r="K627" s="292"/>
      <c r="L627" s="293"/>
      <c r="M627" s="293"/>
      <c r="N627" s="294"/>
      <c r="O627" s="294"/>
      <c r="P627" s="295"/>
      <c r="R627" s="292"/>
      <c r="S627" s="293"/>
      <c r="T627" s="293"/>
      <c r="U627" s="285"/>
      <c r="V627" s="293"/>
      <c r="W627" s="293"/>
      <c r="X627" s="342"/>
      <c r="Y627" s="293"/>
      <c r="Z627" s="352"/>
      <c r="AA627" s="363"/>
      <c r="AC627" s="203"/>
      <c r="AD627" s="88"/>
      <c r="AE627" s="88"/>
      <c r="AF627" s="88"/>
      <c r="AQ627" s="87"/>
      <c r="AR627" s="87"/>
    </row>
    <row r="628" spans="2:44">
      <c r="B628" s="278"/>
      <c r="C628" s="296"/>
      <c r="E628" s="292"/>
      <c r="F628" s="293"/>
      <c r="G628" s="294"/>
      <c r="H628" s="294"/>
      <c r="I628" s="295"/>
      <c r="K628" s="292"/>
      <c r="L628" s="293"/>
      <c r="M628" s="293"/>
      <c r="N628" s="294"/>
      <c r="O628" s="294"/>
      <c r="P628" s="295"/>
      <c r="R628" s="292"/>
      <c r="S628" s="293"/>
      <c r="T628" s="293"/>
      <c r="U628" s="285"/>
      <c r="V628" s="293"/>
      <c r="W628" s="293"/>
      <c r="X628" s="342"/>
      <c r="Y628" s="293"/>
      <c r="Z628" s="352"/>
      <c r="AA628" s="363"/>
      <c r="AC628" s="203"/>
      <c r="AD628" s="88"/>
      <c r="AE628" s="88"/>
      <c r="AF628" s="88"/>
      <c r="AQ628" s="87"/>
      <c r="AR628" s="87"/>
    </row>
    <row r="629" spans="2:44">
      <c r="B629" s="278"/>
      <c r="C629" s="296"/>
      <c r="E629" s="292"/>
      <c r="F629" s="293"/>
      <c r="G629" s="294"/>
      <c r="H629" s="294"/>
      <c r="I629" s="295"/>
      <c r="K629" s="292"/>
      <c r="L629" s="293"/>
      <c r="M629" s="293"/>
      <c r="N629" s="294"/>
      <c r="O629" s="294"/>
      <c r="P629" s="295"/>
      <c r="R629" s="292"/>
      <c r="S629" s="293"/>
      <c r="T629" s="293"/>
      <c r="U629" s="285"/>
      <c r="V629" s="293"/>
      <c r="W629" s="293"/>
      <c r="X629" s="342"/>
      <c r="Y629" s="293"/>
      <c r="Z629" s="352"/>
      <c r="AA629" s="363"/>
      <c r="AC629" s="203"/>
      <c r="AD629" s="88"/>
      <c r="AE629" s="88"/>
      <c r="AF629" s="88"/>
      <c r="AQ629" s="87"/>
      <c r="AR629" s="87"/>
    </row>
    <row r="630" spans="2:44">
      <c r="B630" s="278"/>
      <c r="C630" s="296"/>
      <c r="E630" s="292"/>
      <c r="F630" s="293"/>
      <c r="G630" s="294"/>
      <c r="H630" s="294"/>
      <c r="I630" s="295"/>
      <c r="K630" s="292"/>
      <c r="L630" s="293"/>
      <c r="M630" s="293"/>
      <c r="N630" s="294"/>
      <c r="O630" s="294"/>
      <c r="P630" s="295"/>
      <c r="R630" s="292"/>
      <c r="S630" s="293"/>
      <c r="T630" s="293"/>
      <c r="U630" s="285"/>
      <c r="V630" s="293"/>
      <c r="W630" s="293"/>
      <c r="X630" s="342"/>
      <c r="Y630" s="293"/>
      <c r="Z630" s="352"/>
      <c r="AA630" s="363"/>
      <c r="AC630" s="203"/>
      <c r="AD630" s="88"/>
      <c r="AE630" s="88"/>
      <c r="AF630" s="88"/>
      <c r="AQ630" s="87"/>
      <c r="AR630" s="87"/>
    </row>
    <row r="631" spans="2:44">
      <c r="B631" s="278"/>
      <c r="C631" s="296"/>
      <c r="E631" s="292"/>
      <c r="F631" s="293"/>
      <c r="G631" s="294"/>
      <c r="H631" s="294"/>
      <c r="I631" s="295"/>
      <c r="K631" s="292"/>
      <c r="L631" s="293"/>
      <c r="M631" s="293"/>
      <c r="N631" s="294"/>
      <c r="O631" s="294"/>
      <c r="P631" s="295"/>
      <c r="R631" s="292"/>
      <c r="S631" s="293"/>
      <c r="T631" s="293"/>
      <c r="U631" s="285"/>
      <c r="V631" s="293"/>
      <c r="W631" s="293"/>
      <c r="X631" s="342"/>
      <c r="Y631" s="293"/>
      <c r="Z631" s="352"/>
      <c r="AA631" s="363"/>
      <c r="AC631" s="203"/>
      <c r="AD631" s="88"/>
      <c r="AE631" s="88"/>
      <c r="AF631" s="88"/>
      <c r="AQ631" s="87"/>
      <c r="AR631" s="87"/>
    </row>
    <row r="632" spans="2:44">
      <c r="B632" s="278"/>
      <c r="C632" s="296"/>
      <c r="E632" s="292"/>
      <c r="F632" s="293"/>
      <c r="G632" s="294"/>
      <c r="H632" s="294"/>
      <c r="I632" s="295"/>
      <c r="K632" s="292"/>
      <c r="L632" s="293"/>
      <c r="M632" s="293"/>
      <c r="N632" s="294"/>
      <c r="O632" s="294"/>
      <c r="P632" s="295"/>
      <c r="R632" s="292"/>
      <c r="S632" s="293"/>
      <c r="T632" s="293"/>
      <c r="U632" s="285"/>
      <c r="V632" s="293"/>
      <c r="W632" s="293"/>
      <c r="X632" s="342"/>
      <c r="Y632" s="293"/>
      <c r="Z632" s="352"/>
      <c r="AA632" s="363"/>
      <c r="AC632" s="203"/>
      <c r="AD632" s="88"/>
      <c r="AE632" s="88"/>
      <c r="AF632" s="88"/>
      <c r="AQ632" s="87"/>
      <c r="AR632" s="87"/>
    </row>
    <row r="633" spans="2:44">
      <c r="B633" s="278"/>
      <c r="C633" s="296"/>
      <c r="E633" s="292"/>
      <c r="F633" s="293"/>
      <c r="G633" s="294"/>
      <c r="H633" s="294"/>
      <c r="I633" s="295"/>
      <c r="K633" s="292"/>
      <c r="L633" s="293"/>
      <c r="M633" s="293"/>
      <c r="N633" s="294"/>
      <c r="O633" s="294"/>
      <c r="P633" s="295"/>
      <c r="R633" s="292"/>
      <c r="S633" s="293"/>
      <c r="T633" s="293"/>
      <c r="U633" s="285"/>
      <c r="V633" s="293"/>
      <c r="W633" s="293"/>
      <c r="X633" s="342"/>
      <c r="Y633" s="293"/>
      <c r="Z633" s="352"/>
      <c r="AA633" s="363"/>
      <c r="AC633" s="203"/>
      <c r="AD633" s="88"/>
      <c r="AE633" s="88"/>
      <c r="AF633" s="88"/>
      <c r="AQ633" s="87"/>
      <c r="AR633" s="87"/>
    </row>
    <row r="634" spans="2:44">
      <c r="B634" s="278"/>
      <c r="C634" s="296"/>
      <c r="E634" s="292"/>
      <c r="F634" s="293"/>
      <c r="G634" s="294"/>
      <c r="H634" s="294"/>
      <c r="I634" s="295"/>
      <c r="K634" s="292"/>
      <c r="L634" s="293"/>
      <c r="M634" s="293"/>
      <c r="N634" s="294"/>
      <c r="O634" s="294"/>
      <c r="P634" s="295"/>
      <c r="R634" s="292"/>
      <c r="S634" s="293"/>
      <c r="T634" s="293"/>
      <c r="U634" s="285"/>
      <c r="V634" s="293"/>
      <c r="W634" s="293"/>
      <c r="X634" s="342"/>
      <c r="Y634" s="293"/>
      <c r="Z634" s="352"/>
      <c r="AA634" s="363"/>
      <c r="AC634" s="203"/>
      <c r="AD634" s="88"/>
      <c r="AE634" s="88"/>
      <c r="AF634" s="88"/>
      <c r="AQ634" s="87"/>
      <c r="AR634" s="87"/>
    </row>
    <row r="635" spans="2:44">
      <c r="B635" s="278"/>
      <c r="C635" s="296"/>
      <c r="E635" s="292"/>
      <c r="F635" s="293"/>
      <c r="G635" s="294"/>
      <c r="H635" s="294"/>
      <c r="I635" s="295"/>
      <c r="K635" s="292"/>
      <c r="L635" s="293"/>
      <c r="M635" s="293"/>
      <c r="N635" s="294"/>
      <c r="O635" s="294"/>
      <c r="P635" s="295"/>
      <c r="R635" s="292"/>
      <c r="S635" s="293"/>
      <c r="T635" s="293"/>
      <c r="U635" s="285"/>
      <c r="V635" s="293"/>
      <c r="W635" s="293"/>
      <c r="X635" s="342"/>
      <c r="Y635" s="293"/>
      <c r="Z635" s="352"/>
      <c r="AA635" s="363"/>
      <c r="AC635" s="203"/>
      <c r="AD635" s="88"/>
      <c r="AE635" s="88"/>
      <c r="AF635" s="88"/>
      <c r="AQ635" s="87"/>
      <c r="AR635" s="87"/>
    </row>
    <row r="636" spans="2:44">
      <c r="B636" s="278"/>
      <c r="C636" s="296"/>
      <c r="E636" s="292"/>
      <c r="F636" s="293"/>
      <c r="G636" s="294"/>
      <c r="H636" s="294"/>
      <c r="I636" s="295"/>
      <c r="K636" s="292"/>
      <c r="L636" s="293"/>
      <c r="M636" s="293"/>
      <c r="N636" s="294"/>
      <c r="O636" s="294"/>
      <c r="P636" s="295"/>
      <c r="R636" s="292"/>
      <c r="S636" s="293"/>
      <c r="T636" s="293"/>
      <c r="U636" s="285"/>
      <c r="V636" s="293"/>
      <c r="W636" s="293"/>
      <c r="X636" s="342"/>
      <c r="Y636" s="293"/>
      <c r="Z636" s="352"/>
      <c r="AA636" s="363"/>
      <c r="AC636" s="203"/>
      <c r="AD636" s="88"/>
      <c r="AE636" s="88"/>
      <c r="AF636" s="88"/>
      <c r="AQ636" s="87"/>
      <c r="AR636" s="87"/>
    </row>
    <row r="637" spans="2:44">
      <c r="B637" s="278"/>
      <c r="C637" s="296"/>
      <c r="E637" s="292"/>
      <c r="F637" s="293"/>
      <c r="G637" s="294"/>
      <c r="H637" s="294"/>
      <c r="I637" s="295"/>
      <c r="K637" s="292"/>
      <c r="L637" s="293"/>
      <c r="M637" s="293"/>
      <c r="N637" s="294"/>
      <c r="O637" s="294"/>
      <c r="P637" s="295"/>
      <c r="R637" s="292"/>
      <c r="S637" s="293"/>
      <c r="T637" s="293"/>
      <c r="U637" s="285"/>
      <c r="V637" s="293"/>
      <c r="W637" s="293"/>
      <c r="X637" s="342"/>
      <c r="Y637" s="293"/>
      <c r="Z637" s="352"/>
      <c r="AA637" s="363"/>
      <c r="AC637" s="203"/>
      <c r="AD637" s="88"/>
      <c r="AE637" s="88"/>
      <c r="AF637" s="88"/>
      <c r="AQ637" s="87"/>
      <c r="AR637" s="87"/>
    </row>
    <row r="638" spans="2:44">
      <c r="B638" s="278"/>
      <c r="C638" s="296"/>
      <c r="E638" s="292"/>
      <c r="F638" s="293"/>
      <c r="G638" s="294"/>
      <c r="H638" s="294"/>
      <c r="I638" s="295"/>
      <c r="K638" s="292"/>
      <c r="L638" s="293"/>
      <c r="M638" s="293"/>
      <c r="N638" s="294"/>
      <c r="O638" s="294"/>
      <c r="P638" s="295"/>
      <c r="R638" s="292"/>
      <c r="S638" s="293"/>
      <c r="T638" s="293"/>
      <c r="U638" s="285"/>
      <c r="V638" s="293"/>
      <c r="W638" s="293"/>
      <c r="X638" s="342"/>
      <c r="Y638" s="293"/>
      <c r="Z638" s="352"/>
      <c r="AA638" s="363"/>
      <c r="AC638" s="203"/>
      <c r="AD638" s="88"/>
      <c r="AE638" s="88"/>
      <c r="AF638" s="88"/>
      <c r="AQ638" s="87"/>
      <c r="AR638" s="87"/>
    </row>
    <row r="639" spans="2:44">
      <c r="B639" s="278"/>
      <c r="C639" s="296"/>
      <c r="E639" s="292"/>
      <c r="F639" s="293"/>
      <c r="G639" s="294"/>
      <c r="H639" s="294"/>
      <c r="I639" s="295"/>
      <c r="K639" s="292"/>
      <c r="L639" s="293"/>
      <c r="M639" s="293"/>
      <c r="N639" s="294"/>
      <c r="O639" s="294"/>
      <c r="P639" s="295"/>
      <c r="R639" s="292"/>
      <c r="S639" s="293"/>
      <c r="T639" s="293"/>
      <c r="U639" s="285"/>
      <c r="V639" s="293"/>
      <c r="W639" s="293"/>
      <c r="X639" s="342"/>
      <c r="Y639" s="293"/>
      <c r="Z639" s="352"/>
      <c r="AA639" s="363"/>
      <c r="AC639" s="203"/>
      <c r="AD639" s="88"/>
      <c r="AE639" s="88"/>
      <c r="AF639" s="88"/>
      <c r="AQ639" s="87"/>
      <c r="AR639" s="87"/>
    </row>
    <row r="640" spans="2:44">
      <c r="B640" s="278"/>
      <c r="C640" s="296"/>
      <c r="E640" s="292"/>
      <c r="F640" s="293"/>
      <c r="G640" s="294"/>
      <c r="H640" s="294"/>
      <c r="I640" s="295"/>
      <c r="K640" s="292"/>
      <c r="L640" s="293"/>
      <c r="M640" s="293"/>
      <c r="N640" s="294"/>
      <c r="O640" s="294"/>
      <c r="P640" s="295"/>
      <c r="R640" s="292"/>
      <c r="S640" s="293"/>
      <c r="T640" s="293"/>
      <c r="U640" s="285"/>
      <c r="V640" s="293"/>
      <c r="W640" s="293"/>
      <c r="X640" s="342"/>
      <c r="Y640" s="293"/>
      <c r="Z640" s="352"/>
      <c r="AA640" s="363"/>
      <c r="AC640" s="203"/>
      <c r="AD640" s="88"/>
      <c r="AE640" s="88"/>
      <c r="AF640" s="88"/>
      <c r="AQ640" s="87"/>
      <c r="AR640" s="87"/>
    </row>
    <row r="641" spans="2:44">
      <c r="B641" s="278"/>
      <c r="C641" s="296"/>
      <c r="E641" s="292"/>
      <c r="F641" s="293"/>
      <c r="G641" s="294"/>
      <c r="H641" s="294"/>
      <c r="I641" s="295"/>
      <c r="K641" s="292"/>
      <c r="L641" s="293"/>
      <c r="M641" s="293"/>
      <c r="N641" s="294"/>
      <c r="O641" s="294"/>
      <c r="P641" s="295"/>
      <c r="R641" s="292"/>
      <c r="S641" s="293"/>
      <c r="T641" s="293"/>
      <c r="U641" s="285"/>
      <c r="V641" s="293"/>
      <c r="W641" s="293"/>
      <c r="X641" s="342"/>
      <c r="Y641" s="293"/>
      <c r="Z641" s="352"/>
      <c r="AA641" s="363"/>
      <c r="AC641" s="203"/>
      <c r="AD641" s="88"/>
      <c r="AE641" s="88"/>
      <c r="AF641" s="88"/>
      <c r="AQ641" s="87"/>
      <c r="AR641" s="87"/>
    </row>
    <row r="642" spans="2:44">
      <c r="B642" s="278"/>
      <c r="C642" s="296"/>
      <c r="E642" s="292"/>
      <c r="F642" s="293"/>
      <c r="G642" s="294"/>
      <c r="H642" s="294"/>
      <c r="I642" s="295"/>
      <c r="K642" s="292"/>
      <c r="L642" s="293"/>
      <c r="M642" s="293"/>
      <c r="N642" s="294"/>
      <c r="O642" s="294"/>
      <c r="P642" s="295"/>
      <c r="R642" s="292"/>
      <c r="S642" s="293"/>
      <c r="T642" s="293"/>
      <c r="U642" s="285"/>
      <c r="V642" s="293"/>
      <c r="W642" s="293"/>
      <c r="X642" s="342"/>
      <c r="Y642" s="293"/>
      <c r="Z642" s="352"/>
      <c r="AA642" s="363"/>
      <c r="AC642" s="203"/>
      <c r="AD642" s="88"/>
      <c r="AE642" s="88"/>
      <c r="AF642" s="88"/>
      <c r="AQ642" s="87"/>
      <c r="AR642" s="87"/>
    </row>
    <row r="643" spans="2:44">
      <c r="B643" s="278"/>
      <c r="C643" s="344"/>
      <c r="E643" s="292"/>
      <c r="F643" s="293"/>
      <c r="G643" s="294"/>
      <c r="H643" s="294"/>
      <c r="I643" s="295"/>
      <c r="K643" s="292"/>
      <c r="L643" s="293"/>
      <c r="M643" s="293"/>
      <c r="N643" s="294"/>
      <c r="O643" s="294"/>
      <c r="P643" s="295"/>
      <c r="R643" s="292"/>
      <c r="S643" s="293"/>
      <c r="T643" s="293"/>
      <c r="U643" s="285"/>
      <c r="V643" s="293"/>
      <c r="W643" s="293"/>
      <c r="X643" s="342"/>
      <c r="Y643" s="293"/>
      <c r="Z643" s="352"/>
      <c r="AA643" s="363"/>
      <c r="AC643" s="203"/>
      <c r="AD643" s="88"/>
      <c r="AE643" s="88"/>
      <c r="AF643" s="88"/>
      <c r="AQ643" s="87"/>
      <c r="AR643" s="87"/>
    </row>
    <row r="644" spans="2:44">
      <c r="B644" s="278"/>
      <c r="C644" s="344"/>
      <c r="E644" s="292"/>
      <c r="F644" s="293"/>
      <c r="G644" s="294"/>
      <c r="H644" s="294"/>
      <c r="I644" s="295"/>
      <c r="K644" s="292"/>
      <c r="L644" s="293"/>
      <c r="M644" s="293"/>
      <c r="N644" s="294"/>
      <c r="O644" s="294"/>
      <c r="P644" s="295"/>
      <c r="R644" s="292"/>
      <c r="S644" s="293"/>
      <c r="T644" s="293"/>
      <c r="U644" s="285"/>
      <c r="V644" s="293"/>
      <c r="W644" s="293"/>
      <c r="X644" s="342"/>
      <c r="Y644" s="293"/>
      <c r="Z644" s="352"/>
      <c r="AA644" s="363"/>
      <c r="AC644" s="203"/>
      <c r="AD644" s="88"/>
      <c r="AE644" s="88"/>
      <c r="AF644" s="88"/>
      <c r="AQ644" s="87"/>
      <c r="AR644" s="87"/>
    </row>
    <row r="645" spans="2:44">
      <c r="B645" s="278"/>
      <c r="C645" s="344"/>
      <c r="E645" s="292"/>
      <c r="F645" s="293"/>
      <c r="G645" s="294"/>
      <c r="H645" s="294"/>
      <c r="I645" s="295"/>
      <c r="K645" s="292"/>
      <c r="L645" s="293"/>
      <c r="M645" s="293"/>
      <c r="N645" s="294"/>
      <c r="O645" s="294"/>
      <c r="P645" s="295"/>
      <c r="R645" s="292"/>
      <c r="S645" s="293"/>
      <c r="T645" s="293"/>
      <c r="U645" s="285"/>
      <c r="V645" s="293"/>
      <c r="W645" s="293"/>
      <c r="X645" s="342"/>
      <c r="Y645" s="293"/>
      <c r="Z645" s="352"/>
      <c r="AA645" s="363"/>
      <c r="AC645" s="203"/>
      <c r="AD645" s="88"/>
      <c r="AE645" s="88"/>
      <c r="AF645" s="88"/>
      <c r="AQ645" s="87"/>
      <c r="AR645" s="87"/>
    </row>
    <row r="646" spans="2:44">
      <c r="B646" s="278"/>
      <c r="C646" s="344"/>
      <c r="E646" s="292"/>
      <c r="F646" s="293"/>
      <c r="G646" s="294"/>
      <c r="H646" s="294"/>
      <c r="I646" s="295"/>
      <c r="K646" s="292"/>
      <c r="L646" s="293"/>
      <c r="M646" s="293"/>
      <c r="N646" s="294"/>
      <c r="O646" s="294"/>
      <c r="P646" s="295"/>
      <c r="R646" s="292"/>
      <c r="S646" s="293"/>
      <c r="T646" s="293"/>
      <c r="U646" s="285"/>
      <c r="V646" s="293"/>
      <c r="W646" s="293"/>
      <c r="X646" s="342"/>
      <c r="Y646" s="293"/>
      <c r="Z646" s="352"/>
      <c r="AA646" s="363"/>
      <c r="AC646" s="203"/>
      <c r="AD646" s="88"/>
      <c r="AE646" s="88"/>
      <c r="AF646" s="88"/>
      <c r="AQ646" s="87"/>
      <c r="AR646" s="87"/>
    </row>
    <row r="647" spans="2:44">
      <c r="B647" s="278"/>
      <c r="C647" s="344"/>
      <c r="E647" s="292"/>
      <c r="F647" s="293"/>
      <c r="G647" s="294"/>
      <c r="H647" s="294"/>
      <c r="I647" s="295"/>
      <c r="K647" s="292"/>
      <c r="L647" s="293"/>
      <c r="M647" s="293"/>
      <c r="N647" s="294"/>
      <c r="O647" s="294"/>
      <c r="P647" s="295"/>
      <c r="R647" s="292"/>
      <c r="S647" s="293"/>
      <c r="T647" s="293"/>
      <c r="U647" s="285"/>
      <c r="V647" s="293"/>
      <c r="W647" s="293"/>
      <c r="X647" s="342"/>
      <c r="Y647" s="293"/>
      <c r="Z647" s="352"/>
      <c r="AA647" s="363"/>
      <c r="AC647" s="203"/>
      <c r="AD647" s="88"/>
      <c r="AE647" s="88"/>
      <c r="AF647" s="88"/>
      <c r="AQ647" s="87"/>
      <c r="AR647" s="87"/>
    </row>
    <row r="648" spans="2:44">
      <c r="B648" s="278"/>
      <c r="C648" s="344"/>
      <c r="E648" s="292"/>
      <c r="F648" s="293"/>
      <c r="G648" s="294"/>
      <c r="H648" s="294"/>
      <c r="I648" s="295"/>
      <c r="K648" s="292"/>
      <c r="L648" s="293"/>
      <c r="M648" s="293"/>
      <c r="N648" s="294"/>
      <c r="O648" s="294"/>
      <c r="P648" s="295"/>
      <c r="R648" s="292"/>
      <c r="S648" s="293"/>
      <c r="T648" s="293"/>
      <c r="U648" s="285"/>
      <c r="V648" s="293"/>
      <c r="W648" s="293"/>
      <c r="X648" s="342"/>
      <c r="Y648" s="293"/>
      <c r="Z648" s="352"/>
      <c r="AA648" s="363"/>
      <c r="AC648" s="203"/>
      <c r="AD648" s="88"/>
      <c r="AE648" s="88"/>
      <c r="AF648" s="88"/>
      <c r="AQ648" s="87"/>
      <c r="AR648" s="87"/>
    </row>
    <row r="649" spans="2:44">
      <c r="B649" s="278"/>
      <c r="C649" s="344"/>
      <c r="E649" s="292"/>
      <c r="F649" s="293"/>
      <c r="G649" s="294"/>
      <c r="H649" s="294"/>
      <c r="I649" s="295"/>
      <c r="K649" s="292"/>
      <c r="L649" s="293"/>
      <c r="M649" s="293"/>
      <c r="N649" s="294"/>
      <c r="O649" s="294"/>
      <c r="P649" s="295"/>
      <c r="R649" s="292"/>
      <c r="S649" s="293"/>
      <c r="T649" s="293"/>
      <c r="U649" s="285"/>
      <c r="V649" s="293"/>
      <c r="W649" s="293"/>
      <c r="X649" s="342"/>
      <c r="Y649" s="293"/>
      <c r="Z649" s="352"/>
      <c r="AA649" s="363"/>
      <c r="AC649" s="203"/>
      <c r="AD649" s="88"/>
      <c r="AE649" s="88"/>
      <c r="AF649" s="88"/>
      <c r="AQ649" s="87"/>
      <c r="AR649" s="87"/>
    </row>
    <row r="650" spans="2:44">
      <c r="B650" s="278"/>
      <c r="C650" s="344"/>
      <c r="E650" s="292"/>
      <c r="F650" s="293"/>
      <c r="G650" s="294"/>
      <c r="H650" s="294"/>
      <c r="I650" s="295"/>
      <c r="K650" s="292"/>
      <c r="L650" s="293"/>
      <c r="M650" s="293"/>
      <c r="N650" s="294"/>
      <c r="O650" s="294"/>
      <c r="P650" s="295"/>
      <c r="R650" s="292"/>
      <c r="S650" s="293"/>
      <c r="T650" s="293"/>
      <c r="U650" s="285"/>
      <c r="V650" s="293"/>
      <c r="W650" s="293"/>
      <c r="X650" s="342"/>
      <c r="Y650" s="293"/>
      <c r="Z650" s="352"/>
      <c r="AA650" s="363"/>
      <c r="AC650" s="203"/>
      <c r="AD650" s="88"/>
      <c r="AE650" s="88"/>
      <c r="AF650" s="88"/>
      <c r="AQ650" s="87"/>
      <c r="AR650" s="87"/>
    </row>
    <row r="651" spans="2:44">
      <c r="B651" s="278"/>
      <c r="C651" s="344"/>
      <c r="E651" s="292"/>
      <c r="F651" s="293"/>
      <c r="G651" s="294"/>
      <c r="H651" s="294"/>
      <c r="I651" s="295"/>
      <c r="K651" s="292"/>
      <c r="L651" s="293"/>
      <c r="M651" s="293"/>
      <c r="N651" s="294"/>
      <c r="O651" s="294"/>
      <c r="P651" s="295"/>
      <c r="R651" s="292"/>
      <c r="S651" s="293"/>
      <c r="T651" s="293"/>
      <c r="U651" s="285"/>
      <c r="V651" s="293"/>
      <c r="W651" s="293"/>
      <c r="X651" s="342"/>
      <c r="Y651" s="293"/>
      <c r="Z651" s="352"/>
      <c r="AA651" s="363"/>
      <c r="AC651" s="203"/>
      <c r="AD651" s="88"/>
      <c r="AE651" s="88"/>
      <c r="AF651" s="88"/>
      <c r="AQ651" s="87"/>
      <c r="AR651" s="87"/>
    </row>
    <row r="652" spans="2:44">
      <c r="B652" s="278"/>
      <c r="C652" s="344"/>
      <c r="E652" s="292"/>
      <c r="F652" s="293"/>
      <c r="G652" s="294"/>
      <c r="H652" s="294"/>
      <c r="I652" s="295"/>
      <c r="K652" s="292"/>
      <c r="L652" s="293"/>
      <c r="M652" s="293"/>
      <c r="N652" s="294"/>
      <c r="O652" s="294"/>
      <c r="P652" s="295"/>
      <c r="R652" s="292"/>
      <c r="S652" s="293"/>
      <c r="T652" s="293"/>
      <c r="U652" s="285"/>
      <c r="V652" s="293"/>
      <c r="W652" s="293"/>
      <c r="X652" s="342"/>
      <c r="Y652" s="293"/>
      <c r="Z652" s="352"/>
      <c r="AA652" s="363"/>
      <c r="AC652" s="203"/>
      <c r="AD652" s="88"/>
      <c r="AE652" s="88"/>
      <c r="AF652" s="88"/>
      <c r="AQ652" s="87"/>
      <c r="AR652" s="87"/>
    </row>
    <row r="653" spans="2:44">
      <c r="B653" s="278"/>
      <c r="C653" s="344"/>
      <c r="E653" s="292"/>
      <c r="F653" s="293"/>
      <c r="G653" s="294"/>
      <c r="H653" s="294"/>
      <c r="I653" s="295"/>
      <c r="K653" s="292"/>
      <c r="L653" s="293"/>
      <c r="M653" s="293"/>
      <c r="N653" s="294"/>
      <c r="O653" s="294"/>
      <c r="P653" s="295"/>
      <c r="R653" s="292"/>
      <c r="S653" s="293"/>
      <c r="T653" s="293"/>
      <c r="U653" s="285"/>
      <c r="V653" s="293"/>
      <c r="W653" s="293"/>
      <c r="X653" s="342"/>
      <c r="Y653" s="293"/>
      <c r="Z653" s="352"/>
      <c r="AA653" s="363"/>
      <c r="AC653" s="203"/>
      <c r="AD653" s="88"/>
      <c r="AE653" s="88"/>
      <c r="AF653" s="88"/>
      <c r="AQ653" s="87"/>
      <c r="AR653" s="87"/>
    </row>
    <row r="654" spans="2:44">
      <c r="B654" s="278"/>
      <c r="C654" s="344"/>
      <c r="E654" s="292"/>
      <c r="F654" s="293"/>
      <c r="G654" s="294"/>
      <c r="H654" s="294"/>
      <c r="I654" s="295"/>
      <c r="K654" s="292"/>
      <c r="L654" s="293"/>
      <c r="M654" s="293"/>
      <c r="N654" s="294"/>
      <c r="O654" s="294"/>
      <c r="P654" s="295"/>
      <c r="R654" s="292"/>
      <c r="S654" s="293"/>
      <c r="T654" s="293"/>
      <c r="U654" s="285"/>
      <c r="V654" s="293"/>
      <c r="W654" s="293"/>
      <c r="X654" s="342"/>
      <c r="Y654" s="293"/>
      <c r="Z654" s="352"/>
      <c r="AA654" s="363"/>
      <c r="AC654" s="203"/>
      <c r="AD654" s="88"/>
      <c r="AE654" s="88"/>
      <c r="AF654" s="88"/>
      <c r="AQ654" s="87"/>
      <c r="AR654" s="87"/>
    </row>
    <row r="655" spans="2:44">
      <c r="B655" s="278"/>
      <c r="C655" s="344"/>
      <c r="E655" s="292"/>
      <c r="F655" s="293"/>
      <c r="G655" s="294"/>
      <c r="H655" s="294"/>
      <c r="I655" s="295"/>
      <c r="K655" s="292"/>
      <c r="L655" s="293"/>
      <c r="M655" s="293"/>
      <c r="N655" s="294"/>
      <c r="O655" s="294"/>
      <c r="P655" s="295"/>
      <c r="R655" s="292"/>
      <c r="S655" s="293"/>
      <c r="T655" s="293"/>
      <c r="U655" s="285"/>
      <c r="V655" s="293"/>
      <c r="W655" s="293"/>
      <c r="X655" s="342"/>
      <c r="Y655" s="293"/>
      <c r="Z655" s="352"/>
      <c r="AA655" s="363"/>
      <c r="AC655" s="203"/>
      <c r="AD655" s="88"/>
      <c r="AE655" s="88"/>
      <c r="AF655" s="88"/>
      <c r="AQ655" s="87"/>
      <c r="AR655" s="87"/>
    </row>
    <row r="656" spans="2:44">
      <c r="B656" s="278"/>
      <c r="C656" s="344"/>
      <c r="E656" s="292"/>
      <c r="F656" s="293"/>
      <c r="G656" s="294"/>
      <c r="H656" s="294"/>
      <c r="I656" s="295"/>
      <c r="K656" s="292"/>
      <c r="L656" s="293"/>
      <c r="M656" s="293"/>
      <c r="N656" s="294"/>
      <c r="O656" s="294"/>
      <c r="P656" s="295"/>
      <c r="R656" s="292"/>
      <c r="S656" s="293"/>
      <c r="T656" s="293"/>
      <c r="U656" s="285"/>
      <c r="V656" s="293"/>
      <c r="W656" s="293"/>
      <c r="X656" s="342"/>
      <c r="Y656" s="293"/>
      <c r="Z656" s="352"/>
      <c r="AA656" s="363"/>
      <c r="AC656" s="203"/>
      <c r="AD656" s="88"/>
      <c r="AE656" s="88"/>
      <c r="AF656" s="88"/>
      <c r="AQ656" s="87"/>
      <c r="AR656" s="87"/>
    </row>
    <row r="657" spans="2:44">
      <c r="B657" s="278"/>
      <c r="C657" s="344"/>
      <c r="E657" s="292"/>
      <c r="F657" s="293"/>
      <c r="G657" s="294"/>
      <c r="H657" s="294"/>
      <c r="I657" s="295"/>
      <c r="K657" s="292"/>
      <c r="L657" s="293"/>
      <c r="M657" s="293"/>
      <c r="N657" s="294"/>
      <c r="O657" s="294"/>
      <c r="P657" s="295"/>
      <c r="R657" s="292"/>
      <c r="S657" s="293"/>
      <c r="T657" s="293"/>
      <c r="U657" s="285"/>
      <c r="V657" s="293"/>
      <c r="W657" s="293"/>
      <c r="X657" s="342"/>
      <c r="Y657" s="293"/>
      <c r="Z657" s="352"/>
      <c r="AA657" s="363"/>
      <c r="AC657" s="203"/>
      <c r="AD657" s="88"/>
      <c r="AE657" s="88"/>
      <c r="AF657" s="88"/>
      <c r="AQ657" s="87"/>
      <c r="AR657" s="87"/>
    </row>
    <row r="658" spans="2:44">
      <c r="B658" s="278"/>
      <c r="C658" s="344"/>
      <c r="E658" s="292"/>
      <c r="F658" s="293"/>
      <c r="G658" s="294"/>
      <c r="H658" s="294"/>
      <c r="I658" s="295"/>
      <c r="K658" s="292"/>
      <c r="L658" s="293"/>
      <c r="M658" s="293"/>
      <c r="N658" s="294"/>
      <c r="O658" s="294"/>
      <c r="P658" s="295"/>
      <c r="R658" s="292"/>
      <c r="S658" s="293"/>
      <c r="T658" s="293"/>
      <c r="U658" s="285"/>
      <c r="V658" s="293"/>
      <c r="W658" s="293"/>
      <c r="X658" s="342"/>
      <c r="Y658" s="293"/>
      <c r="Z658" s="352"/>
      <c r="AA658" s="363"/>
      <c r="AC658" s="203"/>
      <c r="AD658" s="88"/>
      <c r="AE658" s="88"/>
      <c r="AF658" s="88"/>
      <c r="AQ658" s="87"/>
      <c r="AR658" s="87"/>
    </row>
    <row r="659" spans="2:44">
      <c r="B659" s="278"/>
      <c r="C659" s="344"/>
      <c r="E659" s="292"/>
      <c r="F659" s="293"/>
      <c r="G659" s="294"/>
      <c r="H659" s="294"/>
      <c r="I659" s="295"/>
      <c r="K659" s="292"/>
      <c r="L659" s="293"/>
      <c r="M659" s="293"/>
      <c r="N659" s="294"/>
      <c r="O659" s="294"/>
      <c r="P659" s="295"/>
      <c r="R659" s="292"/>
      <c r="S659" s="293"/>
      <c r="T659" s="293"/>
      <c r="U659" s="285"/>
      <c r="V659" s="293"/>
      <c r="W659" s="293"/>
      <c r="X659" s="342"/>
      <c r="Y659" s="293"/>
      <c r="Z659" s="352"/>
      <c r="AA659" s="363"/>
      <c r="AC659" s="203"/>
      <c r="AD659" s="88"/>
      <c r="AE659" s="88"/>
      <c r="AF659" s="88"/>
      <c r="AQ659" s="87"/>
      <c r="AR659" s="87"/>
    </row>
    <row r="660" spans="2:44">
      <c r="B660" s="278"/>
      <c r="C660" s="344"/>
      <c r="E660" s="292"/>
      <c r="F660" s="293"/>
      <c r="G660" s="294"/>
      <c r="H660" s="294"/>
      <c r="I660" s="295"/>
      <c r="K660" s="292"/>
      <c r="L660" s="293"/>
      <c r="M660" s="293"/>
      <c r="N660" s="294"/>
      <c r="O660" s="294"/>
      <c r="P660" s="295"/>
      <c r="R660" s="292"/>
      <c r="S660" s="293"/>
      <c r="T660" s="293"/>
      <c r="U660" s="285"/>
      <c r="V660" s="293"/>
      <c r="W660" s="293"/>
      <c r="X660" s="342"/>
      <c r="Y660" s="293"/>
      <c r="Z660" s="352"/>
      <c r="AA660" s="363"/>
      <c r="AC660" s="203"/>
      <c r="AD660" s="88"/>
      <c r="AE660" s="88"/>
      <c r="AF660" s="88"/>
      <c r="AQ660" s="87"/>
      <c r="AR660" s="87"/>
    </row>
    <row r="661" spans="2:44">
      <c r="B661" s="278"/>
      <c r="C661" s="344"/>
      <c r="E661" s="292"/>
      <c r="F661" s="293"/>
      <c r="G661" s="294"/>
      <c r="H661" s="294"/>
      <c r="I661" s="295"/>
      <c r="K661" s="292"/>
      <c r="L661" s="293"/>
      <c r="M661" s="293"/>
      <c r="N661" s="294"/>
      <c r="O661" s="294"/>
      <c r="P661" s="295"/>
      <c r="R661" s="292"/>
      <c r="S661" s="293"/>
      <c r="T661" s="293"/>
      <c r="U661" s="285"/>
      <c r="V661" s="293"/>
      <c r="W661" s="293"/>
      <c r="X661" s="342"/>
      <c r="Y661" s="293"/>
      <c r="Z661" s="352"/>
      <c r="AA661" s="363"/>
      <c r="AC661" s="203"/>
      <c r="AD661" s="88"/>
      <c r="AE661" s="88"/>
      <c r="AF661" s="88"/>
      <c r="AQ661" s="87"/>
      <c r="AR661" s="87"/>
    </row>
    <row r="662" spans="2:44">
      <c r="B662" s="278"/>
      <c r="C662" s="344"/>
      <c r="E662" s="292"/>
      <c r="F662" s="293"/>
      <c r="G662" s="294"/>
      <c r="H662" s="294"/>
      <c r="I662" s="295"/>
      <c r="K662" s="292"/>
      <c r="L662" s="293"/>
      <c r="M662" s="293"/>
      <c r="N662" s="294"/>
      <c r="O662" s="294"/>
      <c r="P662" s="295"/>
      <c r="R662" s="292"/>
      <c r="S662" s="293"/>
      <c r="T662" s="293"/>
      <c r="U662" s="285"/>
      <c r="V662" s="293"/>
      <c r="W662" s="293"/>
      <c r="X662" s="342"/>
      <c r="Y662" s="293"/>
      <c r="Z662" s="352"/>
      <c r="AA662" s="363"/>
      <c r="AC662" s="203"/>
      <c r="AD662" s="88"/>
      <c r="AE662" s="88"/>
      <c r="AF662" s="88"/>
      <c r="AQ662" s="87"/>
      <c r="AR662" s="87"/>
    </row>
    <row r="663" spans="2:44">
      <c r="B663" s="278"/>
      <c r="C663" s="344"/>
      <c r="E663" s="292"/>
      <c r="F663" s="293"/>
      <c r="G663" s="294"/>
      <c r="H663" s="294"/>
      <c r="I663" s="295"/>
      <c r="K663" s="292"/>
      <c r="L663" s="293"/>
      <c r="M663" s="293"/>
      <c r="N663" s="294"/>
      <c r="O663" s="294"/>
      <c r="P663" s="295"/>
      <c r="R663" s="292"/>
      <c r="S663" s="293"/>
      <c r="T663" s="293"/>
      <c r="U663" s="285"/>
      <c r="V663" s="293"/>
      <c r="W663" s="293"/>
      <c r="X663" s="342"/>
      <c r="Y663" s="293"/>
      <c r="Z663" s="352"/>
      <c r="AA663" s="363"/>
      <c r="AC663" s="203"/>
      <c r="AD663" s="88"/>
      <c r="AE663" s="88"/>
      <c r="AF663" s="88"/>
      <c r="AQ663" s="87"/>
      <c r="AR663" s="87"/>
    </row>
    <row r="664" spans="2:44">
      <c r="B664" s="278"/>
      <c r="C664" s="344"/>
      <c r="E664" s="292"/>
      <c r="F664" s="293"/>
      <c r="G664" s="294"/>
      <c r="H664" s="294"/>
      <c r="I664" s="295"/>
      <c r="K664" s="292"/>
      <c r="L664" s="293"/>
      <c r="M664" s="293"/>
      <c r="N664" s="294"/>
      <c r="O664" s="294"/>
      <c r="P664" s="295"/>
      <c r="R664" s="292"/>
      <c r="S664" s="293"/>
      <c r="T664" s="293"/>
      <c r="U664" s="285"/>
      <c r="V664" s="293"/>
      <c r="W664" s="293"/>
      <c r="X664" s="342"/>
      <c r="Y664" s="293"/>
      <c r="Z664" s="352"/>
      <c r="AA664" s="363"/>
      <c r="AC664" s="203"/>
      <c r="AD664" s="88"/>
      <c r="AE664" s="88"/>
      <c r="AF664" s="88"/>
      <c r="AQ664" s="87"/>
      <c r="AR664" s="87"/>
    </row>
    <row r="665" spans="2:44">
      <c r="B665" s="278"/>
      <c r="C665" s="344"/>
      <c r="E665" s="292"/>
      <c r="F665" s="293"/>
      <c r="G665" s="294"/>
      <c r="H665" s="294"/>
      <c r="I665" s="295"/>
      <c r="K665" s="292"/>
      <c r="L665" s="293"/>
      <c r="M665" s="293"/>
      <c r="N665" s="294"/>
      <c r="O665" s="294"/>
      <c r="P665" s="295"/>
      <c r="R665" s="292"/>
      <c r="S665" s="293"/>
      <c r="T665" s="293"/>
      <c r="U665" s="285"/>
      <c r="V665" s="293"/>
      <c r="W665" s="293"/>
      <c r="X665" s="342"/>
      <c r="Y665" s="293"/>
      <c r="Z665" s="352"/>
      <c r="AA665" s="363"/>
      <c r="AC665" s="203"/>
      <c r="AD665" s="88"/>
      <c r="AE665" s="88"/>
      <c r="AF665" s="88"/>
      <c r="AQ665" s="87"/>
      <c r="AR665" s="87"/>
    </row>
    <row r="666" spans="2:44">
      <c r="B666" s="278"/>
      <c r="C666" s="344"/>
      <c r="E666" s="292"/>
      <c r="F666" s="293"/>
      <c r="G666" s="294"/>
      <c r="H666" s="294"/>
      <c r="I666" s="295"/>
      <c r="K666" s="292"/>
      <c r="L666" s="293"/>
      <c r="M666" s="293"/>
      <c r="N666" s="294"/>
      <c r="O666" s="294"/>
      <c r="P666" s="295"/>
      <c r="R666" s="292"/>
      <c r="S666" s="293"/>
      <c r="T666" s="293"/>
      <c r="U666" s="285"/>
      <c r="V666" s="293"/>
      <c r="W666" s="293"/>
      <c r="X666" s="342"/>
      <c r="Y666" s="293"/>
      <c r="Z666" s="352"/>
      <c r="AA666" s="363"/>
      <c r="AC666" s="203"/>
      <c r="AD666" s="88"/>
      <c r="AE666" s="88"/>
      <c r="AF666" s="88"/>
      <c r="AQ666" s="87"/>
      <c r="AR666" s="87"/>
    </row>
    <row r="667" spans="2:44">
      <c r="B667" s="278"/>
      <c r="C667" s="344"/>
      <c r="E667" s="292"/>
      <c r="F667" s="293"/>
      <c r="G667" s="294"/>
      <c r="H667" s="294"/>
      <c r="I667" s="295"/>
      <c r="K667" s="292"/>
      <c r="L667" s="293"/>
      <c r="M667" s="293"/>
      <c r="N667" s="294"/>
      <c r="O667" s="294"/>
      <c r="P667" s="295"/>
      <c r="R667" s="292"/>
      <c r="S667" s="293"/>
      <c r="T667" s="293"/>
      <c r="U667" s="285"/>
      <c r="V667" s="293"/>
      <c r="W667" s="293"/>
      <c r="X667" s="342"/>
      <c r="Y667" s="293"/>
      <c r="Z667" s="352"/>
      <c r="AA667" s="363"/>
      <c r="AC667" s="203"/>
      <c r="AD667" s="88"/>
      <c r="AE667" s="88"/>
      <c r="AF667" s="88"/>
      <c r="AQ667" s="87"/>
      <c r="AR667" s="87"/>
    </row>
    <row r="668" spans="2:44">
      <c r="B668" s="278"/>
      <c r="C668" s="344"/>
      <c r="E668" s="292"/>
      <c r="F668" s="293"/>
      <c r="G668" s="294"/>
      <c r="H668" s="294"/>
      <c r="I668" s="295"/>
      <c r="K668" s="292"/>
      <c r="L668" s="293"/>
      <c r="M668" s="293"/>
      <c r="N668" s="294"/>
      <c r="O668" s="294"/>
      <c r="P668" s="295"/>
      <c r="R668" s="292"/>
      <c r="S668" s="293"/>
      <c r="T668" s="293"/>
      <c r="U668" s="285"/>
      <c r="V668" s="293"/>
      <c r="W668" s="293"/>
      <c r="X668" s="342"/>
      <c r="Y668" s="293"/>
      <c r="Z668" s="352"/>
      <c r="AA668" s="363"/>
      <c r="AC668" s="203"/>
      <c r="AD668" s="88"/>
      <c r="AE668" s="88"/>
      <c r="AF668" s="88"/>
      <c r="AQ668" s="87"/>
      <c r="AR668" s="87"/>
    </row>
    <row r="669" spans="2:44">
      <c r="B669" s="278"/>
      <c r="C669" s="344"/>
      <c r="E669" s="292"/>
      <c r="F669" s="293"/>
      <c r="G669" s="294"/>
      <c r="H669" s="294"/>
      <c r="I669" s="295"/>
      <c r="K669" s="292"/>
      <c r="L669" s="293"/>
      <c r="M669" s="293"/>
      <c r="N669" s="294"/>
      <c r="O669" s="294"/>
      <c r="P669" s="295"/>
      <c r="R669" s="292"/>
      <c r="S669" s="293"/>
      <c r="T669" s="293"/>
      <c r="U669" s="285"/>
      <c r="V669" s="293"/>
      <c r="W669" s="293"/>
      <c r="X669" s="342"/>
      <c r="Y669" s="293"/>
      <c r="Z669" s="352"/>
      <c r="AA669" s="363"/>
      <c r="AC669" s="203"/>
      <c r="AD669" s="88"/>
      <c r="AE669" s="88"/>
      <c r="AF669" s="88"/>
      <c r="AQ669" s="87"/>
      <c r="AR669" s="87"/>
    </row>
    <row r="670" spans="2:44">
      <c r="B670" s="278"/>
      <c r="C670" s="344"/>
      <c r="E670" s="292"/>
      <c r="F670" s="293"/>
      <c r="G670" s="294"/>
      <c r="H670" s="294"/>
      <c r="I670" s="295"/>
      <c r="K670" s="292"/>
      <c r="L670" s="293"/>
      <c r="M670" s="293"/>
      <c r="N670" s="294"/>
      <c r="O670" s="294"/>
      <c r="P670" s="295"/>
      <c r="R670" s="292"/>
      <c r="S670" s="293"/>
      <c r="T670" s="293"/>
      <c r="U670" s="285"/>
      <c r="V670" s="293"/>
      <c r="W670" s="293"/>
      <c r="X670" s="342"/>
      <c r="Y670" s="293"/>
      <c r="Z670" s="352"/>
      <c r="AA670" s="363"/>
      <c r="AC670" s="203"/>
      <c r="AD670" s="88"/>
      <c r="AE670" s="88"/>
      <c r="AF670" s="88"/>
      <c r="AQ670" s="87"/>
      <c r="AR670" s="87"/>
    </row>
    <row r="671" spans="2:44">
      <c r="B671" s="278"/>
      <c r="C671" s="344"/>
      <c r="E671" s="292"/>
      <c r="F671" s="293"/>
      <c r="G671" s="294"/>
      <c r="H671" s="294"/>
      <c r="I671" s="295"/>
      <c r="K671" s="292"/>
      <c r="L671" s="293"/>
      <c r="M671" s="293"/>
      <c r="N671" s="294"/>
      <c r="O671" s="294"/>
      <c r="P671" s="295"/>
      <c r="R671" s="292"/>
      <c r="S671" s="293"/>
      <c r="T671" s="293"/>
      <c r="U671" s="285"/>
      <c r="V671" s="293"/>
      <c r="W671" s="293"/>
      <c r="X671" s="342"/>
      <c r="Y671" s="293"/>
      <c r="Z671" s="352"/>
      <c r="AA671" s="363"/>
      <c r="AC671" s="203"/>
      <c r="AD671" s="88"/>
      <c r="AE671" s="88"/>
      <c r="AF671" s="88"/>
      <c r="AQ671" s="87"/>
      <c r="AR671" s="87"/>
    </row>
    <row r="672" spans="2:44">
      <c r="B672" s="278"/>
      <c r="C672" s="344"/>
      <c r="E672" s="292"/>
      <c r="F672" s="293"/>
      <c r="G672" s="294"/>
      <c r="H672" s="294"/>
      <c r="I672" s="295"/>
      <c r="K672" s="292"/>
      <c r="L672" s="293"/>
      <c r="M672" s="293"/>
      <c r="N672" s="294"/>
      <c r="O672" s="294"/>
      <c r="P672" s="295"/>
      <c r="R672" s="292"/>
      <c r="S672" s="293"/>
      <c r="T672" s="293"/>
      <c r="U672" s="285"/>
      <c r="V672" s="293"/>
      <c r="W672" s="293"/>
      <c r="X672" s="342"/>
      <c r="Y672" s="293"/>
      <c r="Z672" s="352"/>
      <c r="AA672" s="363"/>
      <c r="AC672" s="203"/>
      <c r="AD672" s="88"/>
      <c r="AE672" s="88"/>
      <c r="AF672" s="88"/>
      <c r="AQ672" s="87"/>
      <c r="AR672" s="87"/>
    </row>
    <row r="673" spans="2:44">
      <c r="B673" s="278"/>
      <c r="C673" s="344"/>
      <c r="E673" s="292"/>
      <c r="F673" s="293"/>
      <c r="G673" s="294"/>
      <c r="H673" s="294"/>
      <c r="I673" s="295"/>
      <c r="K673" s="292"/>
      <c r="L673" s="293"/>
      <c r="M673" s="293"/>
      <c r="N673" s="294"/>
      <c r="O673" s="294"/>
      <c r="P673" s="295"/>
      <c r="R673" s="292"/>
      <c r="S673" s="293"/>
      <c r="T673" s="293"/>
      <c r="U673" s="285"/>
      <c r="V673" s="293"/>
      <c r="W673" s="293"/>
      <c r="X673" s="342"/>
      <c r="Y673" s="293"/>
      <c r="Z673" s="352"/>
      <c r="AA673" s="363"/>
      <c r="AC673" s="203"/>
      <c r="AD673" s="88"/>
      <c r="AE673" s="88"/>
      <c r="AF673" s="88"/>
      <c r="AQ673" s="87"/>
      <c r="AR673" s="87"/>
    </row>
    <row r="674" spans="2:44">
      <c r="B674" s="278"/>
      <c r="C674" s="344"/>
      <c r="E674" s="292"/>
      <c r="F674" s="293"/>
      <c r="G674" s="294"/>
      <c r="H674" s="294"/>
      <c r="I674" s="295"/>
      <c r="K674" s="292"/>
      <c r="L674" s="293"/>
      <c r="M674" s="293"/>
      <c r="N674" s="294"/>
      <c r="O674" s="294"/>
      <c r="P674" s="295"/>
      <c r="R674" s="292"/>
      <c r="S674" s="293"/>
      <c r="T674" s="293"/>
      <c r="U674" s="285"/>
      <c r="V674" s="293"/>
      <c r="W674" s="293"/>
      <c r="X674" s="342"/>
      <c r="Y674" s="293"/>
      <c r="Z674" s="352"/>
      <c r="AA674" s="363"/>
      <c r="AC674" s="203"/>
      <c r="AD674" s="88"/>
      <c r="AE674" s="88"/>
      <c r="AF674" s="88"/>
      <c r="AQ674" s="87"/>
      <c r="AR674" s="87"/>
    </row>
    <row r="675" spans="2:44">
      <c r="B675" s="278"/>
      <c r="C675" s="344"/>
      <c r="E675" s="292"/>
      <c r="F675" s="293"/>
      <c r="G675" s="294"/>
      <c r="H675" s="294"/>
      <c r="I675" s="295"/>
      <c r="K675" s="292"/>
      <c r="L675" s="293"/>
      <c r="M675" s="293"/>
      <c r="N675" s="294"/>
      <c r="O675" s="294"/>
      <c r="P675" s="295"/>
      <c r="R675" s="292"/>
      <c r="S675" s="293"/>
      <c r="T675" s="293"/>
      <c r="U675" s="285"/>
      <c r="V675" s="293"/>
      <c r="W675" s="293"/>
      <c r="X675" s="342"/>
      <c r="Y675" s="293"/>
      <c r="Z675" s="352"/>
      <c r="AA675" s="363"/>
      <c r="AC675" s="203"/>
      <c r="AD675" s="88"/>
      <c r="AE675" s="88"/>
      <c r="AF675" s="88"/>
      <c r="AQ675" s="87"/>
      <c r="AR675" s="87"/>
    </row>
    <row r="676" spans="2:44">
      <c r="B676" s="278"/>
      <c r="C676" s="344"/>
      <c r="E676" s="292"/>
      <c r="F676" s="293"/>
      <c r="G676" s="294"/>
      <c r="H676" s="294"/>
      <c r="I676" s="295"/>
      <c r="K676" s="292"/>
      <c r="L676" s="293"/>
      <c r="M676" s="293"/>
      <c r="N676" s="294"/>
      <c r="O676" s="294"/>
      <c r="P676" s="295"/>
      <c r="R676" s="292"/>
      <c r="S676" s="293"/>
      <c r="T676" s="293"/>
      <c r="U676" s="285"/>
      <c r="V676" s="293"/>
      <c r="W676" s="293"/>
      <c r="X676" s="342"/>
      <c r="Y676" s="293"/>
      <c r="Z676" s="352"/>
      <c r="AA676" s="363"/>
      <c r="AC676" s="203"/>
      <c r="AD676" s="88"/>
      <c r="AE676" s="88"/>
      <c r="AF676" s="88"/>
      <c r="AQ676" s="87"/>
      <c r="AR676" s="87"/>
    </row>
    <row r="677" spans="2:44">
      <c r="B677" s="278"/>
      <c r="C677" s="344"/>
      <c r="E677" s="292"/>
      <c r="F677" s="293"/>
      <c r="G677" s="294"/>
      <c r="H677" s="294"/>
      <c r="I677" s="295"/>
      <c r="K677" s="292"/>
      <c r="L677" s="293"/>
      <c r="M677" s="293"/>
      <c r="N677" s="294"/>
      <c r="O677" s="294"/>
      <c r="P677" s="295"/>
      <c r="R677" s="292"/>
      <c r="S677" s="293"/>
      <c r="T677" s="293"/>
      <c r="U677" s="285"/>
      <c r="V677" s="293"/>
      <c r="W677" s="293"/>
      <c r="X677" s="342"/>
      <c r="Y677" s="293"/>
      <c r="Z677" s="352"/>
      <c r="AA677" s="363"/>
      <c r="AC677" s="203"/>
      <c r="AD677" s="88"/>
      <c r="AE677" s="88"/>
      <c r="AF677" s="88"/>
      <c r="AQ677" s="87"/>
      <c r="AR677" s="87"/>
    </row>
    <row r="678" spans="2:44">
      <c r="B678" s="278"/>
      <c r="C678" s="344"/>
      <c r="E678" s="292"/>
      <c r="F678" s="293"/>
      <c r="G678" s="294"/>
      <c r="H678" s="294"/>
      <c r="I678" s="295"/>
      <c r="K678" s="292"/>
      <c r="L678" s="293"/>
      <c r="M678" s="293"/>
      <c r="N678" s="294"/>
      <c r="O678" s="294"/>
      <c r="P678" s="295"/>
      <c r="R678" s="292"/>
      <c r="S678" s="293"/>
      <c r="T678" s="293"/>
      <c r="U678" s="285"/>
      <c r="V678" s="293"/>
      <c r="W678" s="293"/>
      <c r="X678" s="342"/>
      <c r="Y678" s="293"/>
      <c r="Z678" s="352"/>
      <c r="AA678" s="363"/>
      <c r="AC678" s="203"/>
      <c r="AD678" s="88"/>
      <c r="AE678" s="88"/>
      <c r="AF678" s="88"/>
      <c r="AQ678" s="87"/>
      <c r="AR678" s="87"/>
    </row>
    <row r="679" spans="2:44">
      <c r="B679" s="278"/>
      <c r="C679" s="344"/>
      <c r="E679" s="292"/>
      <c r="F679" s="293"/>
      <c r="G679" s="294"/>
      <c r="H679" s="294"/>
      <c r="I679" s="295"/>
      <c r="K679" s="292"/>
      <c r="L679" s="293"/>
      <c r="M679" s="293"/>
      <c r="N679" s="294"/>
      <c r="O679" s="294"/>
      <c r="P679" s="295"/>
      <c r="R679" s="292"/>
      <c r="S679" s="293"/>
      <c r="T679" s="293"/>
      <c r="U679" s="285"/>
      <c r="V679" s="293"/>
      <c r="W679" s="293"/>
      <c r="X679" s="342"/>
      <c r="Y679" s="293"/>
      <c r="Z679" s="352"/>
      <c r="AA679" s="363"/>
      <c r="AC679" s="203"/>
      <c r="AD679" s="88"/>
      <c r="AE679" s="88"/>
      <c r="AF679" s="88"/>
      <c r="AQ679" s="87"/>
      <c r="AR679" s="87"/>
    </row>
    <row r="680" spans="2:44">
      <c r="B680" s="278"/>
      <c r="C680" s="344"/>
      <c r="E680" s="292"/>
      <c r="F680" s="293"/>
      <c r="G680" s="294"/>
      <c r="H680" s="294"/>
      <c r="I680" s="295"/>
      <c r="K680" s="292"/>
      <c r="L680" s="293"/>
      <c r="M680" s="293"/>
      <c r="N680" s="294"/>
      <c r="O680" s="294"/>
      <c r="P680" s="295"/>
      <c r="R680" s="292"/>
      <c r="S680" s="293"/>
      <c r="T680" s="293"/>
      <c r="U680" s="285"/>
      <c r="V680" s="293"/>
      <c r="W680" s="293"/>
      <c r="X680" s="342"/>
      <c r="Y680" s="293"/>
      <c r="Z680" s="352"/>
      <c r="AA680" s="363"/>
      <c r="AC680" s="203"/>
      <c r="AD680" s="88"/>
      <c r="AE680" s="88"/>
      <c r="AF680" s="88"/>
      <c r="AQ680" s="87"/>
      <c r="AR680" s="87"/>
    </row>
    <row r="681" spans="2:44">
      <c r="B681" s="278"/>
      <c r="C681" s="344"/>
      <c r="E681" s="292"/>
      <c r="F681" s="293"/>
      <c r="G681" s="294"/>
      <c r="H681" s="294"/>
      <c r="I681" s="295"/>
      <c r="K681" s="292"/>
      <c r="L681" s="293"/>
      <c r="M681" s="293"/>
      <c r="N681" s="294"/>
      <c r="O681" s="294"/>
      <c r="P681" s="295"/>
      <c r="R681" s="292"/>
      <c r="S681" s="293"/>
      <c r="T681" s="293"/>
      <c r="U681" s="285"/>
      <c r="V681" s="293"/>
      <c r="W681" s="293"/>
      <c r="X681" s="342"/>
      <c r="Y681" s="293"/>
      <c r="Z681" s="352"/>
      <c r="AA681" s="363"/>
      <c r="AC681" s="203"/>
      <c r="AD681" s="88"/>
      <c r="AE681" s="88"/>
      <c r="AF681" s="88"/>
      <c r="AQ681" s="87"/>
      <c r="AR681" s="87"/>
    </row>
    <row r="682" spans="2:44">
      <c r="B682" s="278"/>
      <c r="C682" s="344"/>
      <c r="E682" s="292"/>
      <c r="F682" s="293"/>
      <c r="G682" s="294"/>
      <c r="H682" s="294"/>
      <c r="I682" s="295"/>
      <c r="K682" s="292"/>
      <c r="L682" s="293"/>
      <c r="M682" s="293"/>
      <c r="N682" s="294"/>
      <c r="O682" s="294"/>
      <c r="P682" s="295"/>
      <c r="R682" s="292"/>
      <c r="S682" s="293"/>
      <c r="T682" s="293"/>
      <c r="U682" s="285"/>
      <c r="V682" s="293"/>
      <c r="W682" s="293"/>
      <c r="X682" s="342"/>
      <c r="Y682" s="293"/>
      <c r="Z682" s="352"/>
      <c r="AA682" s="363"/>
      <c r="AC682" s="203"/>
      <c r="AD682" s="88"/>
      <c r="AE682" s="88"/>
      <c r="AF682" s="88"/>
      <c r="AQ682" s="87"/>
      <c r="AR682" s="87"/>
    </row>
    <row r="683" spans="2:44">
      <c r="B683" s="278"/>
      <c r="C683" s="344"/>
      <c r="E683" s="292"/>
      <c r="F683" s="293"/>
      <c r="G683" s="294"/>
      <c r="H683" s="294"/>
      <c r="I683" s="295"/>
      <c r="K683" s="292"/>
      <c r="L683" s="293"/>
      <c r="M683" s="293"/>
      <c r="N683" s="294"/>
      <c r="O683" s="294"/>
      <c r="P683" s="295"/>
      <c r="R683" s="292"/>
      <c r="S683" s="293"/>
      <c r="T683" s="293"/>
      <c r="U683" s="285"/>
      <c r="V683" s="293"/>
      <c r="W683" s="293"/>
      <c r="X683" s="342"/>
      <c r="Y683" s="293"/>
      <c r="Z683" s="352"/>
      <c r="AA683" s="363"/>
      <c r="AC683" s="203"/>
      <c r="AD683" s="88"/>
      <c r="AE683" s="88"/>
      <c r="AF683" s="88"/>
      <c r="AQ683" s="87"/>
      <c r="AR683" s="87"/>
    </row>
    <row r="684" spans="2:44">
      <c r="B684" s="278"/>
      <c r="C684" s="344"/>
      <c r="E684" s="292"/>
      <c r="F684" s="293"/>
      <c r="G684" s="294"/>
      <c r="H684" s="294"/>
      <c r="I684" s="295"/>
      <c r="K684" s="292"/>
      <c r="L684" s="293"/>
      <c r="M684" s="293"/>
      <c r="N684" s="294"/>
      <c r="O684" s="294"/>
      <c r="P684" s="295"/>
      <c r="R684" s="292"/>
      <c r="S684" s="293"/>
      <c r="T684" s="293"/>
      <c r="U684" s="285"/>
      <c r="V684" s="293"/>
      <c r="W684" s="293"/>
      <c r="X684" s="342"/>
      <c r="Y684" s="293"/>
      <c r="Z684" s="352"/>
      <c r="AA684" s="363"/>
      <c r="AC684" s="203"/>
      <c r="AD684" s="88"/>
      <c r="AE684" s="88"/>
      <c r="AF684" s="88"/>
      <c r="AQ684" s="87"/>
      <c r="AR684" s="87"/>
    </row>
    <row r="685" spans="2:44">
      <c r="B685" s="278"/>
      <c r="C685" s="344"/>
      <c r="E685" s="292"/>
      <c r="F685" s="293"/>
      <c r="G685" s="294"/>
      <c r="H685" s="294"/>
      <c r="I685" s="295"/>
      <c r="K685" s="292"/>
      <c r="L685" s="293"/>
      <c r="M685" s="293"/>
      <c r="N685" s="294"/>
      <c r="O685" s="294"/>
      <c r="P685" s="295"/>
      <c r="R685" s="292"/>
      <c r="S685" s="293"/>
      <c r="T685" s="293"/>
      <c r="U685" s="285"/>
      <c r="V685" s="293"/>
      <c r="W685" s="293"/>
      <c r="X685" s="342"/>
      <c r="Y685" s="293"/>
      <c r="Z685" s="352"/>
      <c r="AA685" s="363"/>
      <c r="AC685" s="203"/>
      <c r="AD685" s="88"/>
      <c r="AE685" s="88"/>
      <c r="AF685" s="88"/>
      <c r="AQ685" s="87"/>
      <c r="AR685" s="87"/>
    </row>
    <row r="686" spans="2:44">
      <c r="B686" s="278"/>
      <c r="C686" s="344"/>
      <c r="E686" s="292"/>
      <c r="F686" s="293"/>
      <c r="G686" s="294"/>
      <c r="H686" s="294"/>
      <c r="I686" s="295"/>
      <c r="K686" s="292"/>
      <c r="L686" s="293"/>
      <c r="M686" s="293"/>
      <c r="N686" s="294"/>
      <c r="O686" s="294"/>
      <c r="P686" s="295"/>
      <c r="R686" s="292"/>
      <c r="S686" s="293"/>
      <c r="T686" s="293"/>
      <c r="U686" s="285"/>
      <c r="V686" s="293"/>
      <c r="W686" s="293"/>
      <c r="X686" s="342"/>
      <c r="Y686" s="293"/>
      <c r="Z686" s="352"/>
      <c r="AA686" s="363"/>
      <c r="AC686" s="203"/>
      <c r="AD686" s="88"/>
      <c r="AE686" s="88"/>
      <c r="AF686" s="88"/>
      <c r="AQ686" s="87"/>
      <c r="AR686" s="87"/>
    </row>
    <row r="687" spans="2:44">
      <c r="B687" s="278"/>
      <c r="C687" s="344"/>
      <c r="E687" s="292"/>
      <c r="F687" s="293"/>
      <c r="G687" s="294"/>
      <c r="H687" s="294"/>
      <c r="I687" s="295"/>
      <c r="K687" s="292"/>
      <c r="L687" s="293"/>
      <c r="M687" s="293"/>
      <c r="N687" s="294"/>
      <c r="O687" s="294"/>
      <c r="P687" s="295"/>
      <c r="R687" s="292"/>
      <c r="S687" s="293"/>
      <c r="T687" s="293"/>
      <c r="U687" s="285"/>
      <c r="V687" s="293"/>
      <c r="W687" s="293"/>
      <c r="X687" s="342"/>
      <c r="Y687" s="293"/>
      <c r="Z687" s="352"/>
      <c r="AA687" s="363"/>
      <c r="AC687" s="203"/>
      <c r="AD687" s="88"/>
      <c r="AE687" s="88"/>
      <c r="AF687" s="88"/>
      <c r="AQ687" s="87"/>
      <c r="AR687" s="87"/>
    </row>
    <row r="688" spans="2:44">
      <c r="B688" s="278"/>
      <c r="C688" s="344"/>
      <c r="E688" s="292"/>
      <c r="F688" s="293"/>
      <c r="G688" s="294"/>
      <c r="H688" s="294"/>
      <c r="I688" s="295"/>
      <c r="K688" s="292"/>
      <c r="L688" s="293"/>
      <c r="M688" s="293"/>
      <c r="N688" s="294"/>
      <c r="O688" s="294"/>
      <c r="P688" s="295"/>
      <c r="R688" s="292"/>
      <c r="S688" s="293"/>
      <c r="T688" s="293"/>
      <c r="U688" s="285"/>
      <c r="V688" s="293"/>
      <c r="W688" s="293"/>
      <c r="X688" s="342"/>
      <c r="Y688" s="293"/>
      <c r="Z688" s="352"/>
      <c r="AA688" s="363"/>
      <c r="AC688" s="203"/>
      <c r="AD688" s="88"/>
      <c r="AE688" s="88"/>
      <c r="AF688" s="88"/>
      <c r="AQ688" s="87"/>
      <c r="AR688" s="87"/>
    </row>
    <row r="689" spans="2:44">
      <c r="B689" s="278"/>
      <c r="C689" s="344"/>
      <c r="E689" s="292"/>
      <c r="F689" s="293"/>
      <c r="G689" s="294"/>
      <c r="H689" s="294"/>
      <c r="I689" s="295"/>
      <c r="K689" s="292"/>
      <c r="L689" s="293"/>
      <c r="M689" s="293"/>
      <c r="N689" s="294"/>
      <c r="O689" s="294"/>
      <c r="P689" s="295"/>
      <c r="R689" s="292"/>
      <c r="S689" s="293"/>
      <c r="T689" s="293"/>
      <c r="U689" s="285"/>
      <c r="V689" s="293"/>
      <c r="W689" s="293"/>
      <c r="X689" s="342"/>
      <c r="Y689" s="293"/>
      <c r="Z689" s="352"/>
      <c r="AA689" s="363"/>
      <c r="AC689" s="203"/>
      <c r="AD689" s="88"/>
      <c r="AE689" s="88"/>
      <c r="AF689" s="88"/>
      <c r="AQ689" s="87"/>
      <c r="AR689" s="87"/>
    </row>
    <row r="690" spans="2:44">
      <c r="B690" s="278"/>
      <c r="C690" s="344"/>
      <c r="E690" s="292"/>
      <c r="F690" s="293"/>
      <c r="G690" s="294"/>
      <c r="H690" s="294"/>
      <c r="I690" s="295"/>
      <c r="K690" s="292"/>
      <c r="L690" s="293"/>
      <c r="M690" s="293"/>
      <c r="N690" s="294"/>
      <c r="O690" s="294"/>
      <c r="P690" s="295"/>
      <c r="R690" s="292"/>
      <c r="S690" s="293"/>
      <c r="T690" s="293"/>
      <c r="U690" s="285"/>
      <c r="V690" s="293"/>
      <c r="W690" s="293"/>
      <c r="X690" s="342"/>
      <c r="Y690" s="293"/>
      <c r="Z690" s="352"/>
      <c r="AA690" s="363"/>
      <c r="AC690" s="203"/>
      <c r="AD690" s="88"/>
      <c r="AE690" s="88"/>
      <c r="AF690" s="88"/>
      <c r="AQ690" s="87"/>
      <c r="AR690" s="87"/>
    </row>
    <row r="691" spans="2:44">
      <c r="B691" s="278"/>
      <c r="C691" s="344"/>
      <c r="E691" s="292"/>
      <c r="F691" s="293"/>
      <c r="G691" s="294"/>
      <c r="H691" s="294"/>
      <c r="I691" s="295"/>
      <c r="K691" s="292"/>
      <c r="L691" s="293"/>
      <c r="M691" s="293"/>
      <c r="N691" s="294"/>
      <c r="O691" s="294"/>
      <c r="P691" s="295"/>
      <c r="R691" s="292"/>
      <c r="S691" s="293"/>
      <c r="T691" s="293"/>
      <c r="U691" s="285"/>
      <c r="V691" s="293"/>
      <c r="W691" s="293"/>
      <c r="X691" s="342"/>
      <c r="Y691" s="293"/>
      <c r="Z691" s="352"/>
      <c r="AA691" s="363"/>
      <c r="AC691" s="203"/>
      <c r="AD691" s="88"/>
      <c r="AE691" s="88"/>
      <c r="AF691" s="88"/>
      <c r="AQ691" s="87"/>
      <c r="AR691" s="87"/>
    </row>
    <row r="692" spans="2:44">
      <c r="B692" s="278"/>
      <c r="C692" s="344"/>
      <c r="E692" s="292"/>
      <c r="F692" s="293"/>
      <c r="G692" s="294"/>
      <c r="H692" s="294"/>
      <c r="I692" s="295"/>
      <c r="K692" s="292"/>
      <c r="L692" s="293"/>
      <c r="M692" s="293"/>
      <c r="N692" s="294"/>
      <c r="O692" s="294"/>
      <c r="P692" s="295"/>
      <c r="R692" s="292"/>
      <c r="S692" s="293"/>
      <c r="T692" s="293"/>
      <c r="U692" s="285"/>
      <c r="V692" s="293"/>
      <c r="W692" s="293"/>
      <c r="X692" s="342"/>
      <c r="Y692" s="293"/>
      <c r="Z692" s="352"/>
      <c r="AA692" s="363"/>
      <c r="AC692" s="203"/>
      <c r="AD692" s="88"/>
      <c r="AE692" s="88"/>
      <c r="AF692" s="88"/>
      <c r="AQ692" s="87"/>
      <c r="AR692" s="87"/>
    </row>
    <row r="693" spans="2:44">
      <c r="B693" s="278"/>
      <c r="C693" s="344"/>
      <c r="E693" s="292"/>
      <c r="F693" s="293"/>
      <c r="G693" s="294"/>
      <c r="H693" s="294"/>
      <c r="I693" s="295"/>
      <c r="K693" s="292"/>
      <c r="L693" s="293"/>
      <c r="M693" s="293"/>
      <c r="N693" s="294"/>
      <c r="O693" s="294"/>
      <c r="P693" s="295"/>
      <c r="R693" s="292"/>
      <c r="S693" s="293"/>
      <c r="T693" s="293"/>
      <c r="U693" s="285"/>
      <c r="V693" s="293"/>
      <c r="W693" s="293"/>
      <c r="X693" s="342"/>
      <c r="Y693" s="293"/>
      <c r="Z693" s="352"/>
      <c r="AA693" s="363"/>
      <c r="AC693" s="203"/>
      <c r="AD693" s="88"/>
      <c r="AE693" s="88"/>
      <c r="AF693" s="88"/>
      <c r="AQ693" s="87"/>
      <c r="AR693" s="87"/>
    </row>
    <row r="694" spans="2:44">
      <c r="B694" s="278"/>
      <c r="C694" s="344"/>
      <c r="E694" s="292"/>
      <c r="F694" s="293"/>
      <c r="G694" s="294"/>
      <c r="H694" s="294"/>
      <c r="I694" s="295"/>
      <c r="K694" s="292"/>
      <c r="L694" s="293"/>
      <c r="M694" s="293"/>
      <c r="N694" s="294"/>
      <c r="O694" s="294"/>
      <c r="P694" s="295"/>
      <c r="R694" s="292"/>
      <c r="S694" s="293"/>
      <c r="T694" s="293"/>
      <c r="U694" s="285"/>
      <c r="V694" s="293"/>
      <c r="W694" s="293"/>
      <c r="X694" s="342"/>
      <c r="Y694" s="293"/>
      <c r="Z694" s="352"/>
      <c r="AA694" s="363"/>
      <c r="AC694" s="203"/>
      <c r="AD694" s="88"/>
      <c r="AE694" s="88"/>
      <c r="AF694" s="88"/>
      <c r="AQ694" s="87"/>
      <c r="AR694" s="87"/>
    </row>
    <row r="695" spans="2:44">
      <c r="B695" s="278"/>
      <c r="C695" s="344"/>
      <c r="E695" s="292"/>
      <c r="F695" s="293"/>
      <c r="G695" s="294"/>
      <c r="H695" s="294"/>
      <c r="I695" s="295"/>
      <c r="K695" s="292"/>
      <c r="L695" s="293"/>
      <c r="M695" s="293"/>
      <c r="N695" s="294"/>
      <c r="O695" s="294"/>
      <c r="P695" s="295"/>
      <c r="R695" s="292"/>
      <c r="S695" s="293"/>
      <c r="T695" s="293"/>
      <c r="U695" s="285"/>
      <c r="V695" s="293"/>
      <c r="W695" s="293"/>
      <c r="X695" s="342"/>
      <c r="Y695" s="293"/>
      <c r="Z695" s="352"/>
      <c r="AA695" s="363"/>
      <c r="AC695" s="203"/>
      <c r="AD695" s="88"/>
      <c r="AE695" s="88"/>
      <c r="AF695" s="88"/>
      <c r="AQ695" s="87"/>
      <c r="AR695" s="87"/>
    </row>
    <row r="696" spans="2:44">
      <c r="B696" s="278"/>
      <c r="C696" s="344"/>
      <c r="E696" s="292"/>
      <c r="F696" s="293"/>
      <c r="G696" s="294"/>
      <c r="H696" s="294"/>
      <c r="I696" s="295"/>
      <c r="K696" s="292"/>
      <c r="L696" s="293"/>
      <c r="M696" s="293"/>
      <c r="N696" s="294"/>
      <c r="O696" s="294"/>
      <c r="P696" s="295"/>
      <c r="R696" s="292"/>
      <c r="S696" s="293"/>
      <c r="T696" s="293"/>
      <c r="U696" s="285"/>
      <c r="V696" s="293"/>
      <c r="W696" s="293"/>
      <c r="X696" s="342"/>
      <c r="Y696" s="293"/>
      <c r="Z696" s="352"/>
      <c r="AA696" s="363"/>
      <c r="AC696" s="203"/>
      <c r="AD696" s="88"/>
      <c r="AE696" s="88"/>
      <c r="AF696" s="88"/>
      <c r="AQ696" s="87"/>
      <c r="AR696" s="87"/>
    </row>
    <row r="697" spans="2:44">
      <c r="B697" s="278"/>
      <c r="C697" s="344"/>
      <c r="E697" s="292"/>
      <c r="F697" s="293"/>
      <c r="G697" s="294"/>
      <c r="H697" s="294"/>
      <c r="I697" s="295"/>
      <c r="K697" s="292"/>
      <c r="L697" s="293"/>
      <c r="M697" s="293"/>
      <c r="N697" s="294"/>
      <c r="O697" s="294"/>
      <c r="P697" s="295"/>
      <c r="R697" s="292"/>
      <c r="S697" s="293"/>
      <c r="T697" s="293"/>
      <c r="U697" s="285"/>
      <c r="V697" s="293"/>
      <c r="W697" s="293"/>
      <c r="X697" s="342"/>
      <c r="Y697" s="293"/>
      <c r="Z697" s="352"/>
      <c r="AA697" s="363"/>
      <c r="AC697" s="203"/>
      <c r="AD697" s="88"/>
      <c r="AE697" s="88"/>
      <c r="AF697" s="88"/>
      <c r="AQ697" s="87"/>
      <c r="AR697" s="87"/>
    </row>
    <row r="698" spans="2:44">
      <c r="B698" s="278"/>
      <c r="C698" s="344"/>
      <c r="E698" s="292"/>
      <c r="F698" s="293"/>
      <c r="G698" s="294"/>
      <c r="H698" s="294"/>
      <c r="I698" s="295"/>
      <c r="K698" s="292"/>
      <c r="L698" s="293"/>
      <c r="M698" s="293"/>
      <c r="N698" s="294"/>
      <c r="O698" s="294"/>
      <c r="P698" s="295"/>
      <c r="R698" s="292"/>
      <c r="S698" s="293"/>
      <c r="T698" s="293"/>
      <c r="U698" s="285"/>
      <c r="V698" s="293"/>
      <c r="W698" s="293"/>
      <c r="X698" s="342"/>
      <c r="Y698" s="293"/>
      <c r="Z698" s="352"/>
      <c r="AA698" s="363"/>
      <c r="AC698" s="203"/>
      <c r="AD698" s="88"/>
      <c r="AE698" s="88"/>
      <c r="AF698" s="88"/>
      <c r="AQ698" s="87"/>
      <c r="AR698" s="87"/>
    </row>
    <row r="699" spans="2:44">
      <c r="B699" s="278"/>
      <c r="C699" s="344"/>
      <c r="E699" s="292"/>
      <c r="F699" s="293"/>
      <c r="G699" s="294"/>
      <c r="H699" s="294"/>
      <c r="I699" s="295"/>
      <c r="K699" s="292"/>
      <c r="L699" s="293"/>
      <c r="M699" s="293"/>
      <c r="N699" s="294"/>
      <c r="O699" s="294"/>
      <c r="P699" s="295"/>
      <c r="R699" s="292"/>
      <c r="S699" s="293"/>
      <c r="T699" s="293"/>
      <c r="U699" s="285"/>
      <c r="V699" s="293"/>
      <c r="W699" s="293"/>
      <c r="X699" s="342"/>
      <c r="Y699" s="293"/>
      <c r="Z699" s="352"/>
      <c r="AA699" s="363"/>
      <c r="AC699" s="203"/>
      <c r="AD699" s="88"/>
      <c r="AE699" s="88"/>
      <c r="AF699" s="88"/>
      <c r="AQ699" s="87"/>
      <c r="AR699" s="87"/>
    </row>
    <row r="700" spans="2:44">
      <c r="B700" s="278"/>
      <c r="C700" s="344"/>
      <c r="E700" s="292"/>
      <c r="F700" s="293"/>
      <c r="G700" s="294"/>
      <c r="H700" s="294"/>
      <c r="I700" s="295"/>
      <c r="K700" s="292"/>
      <c r="L700" s="293"/>
      <c r="M700" s="293"/>
      <c r="N700" s="294"/>
      <c r="O700" s="294"/>
      <c r="P700" s="295"/>
      <c r="R700" s="292"/>
      <c r="S700" s="293"/>
      <c r="T700" s="293"/>
      <c r="U700" s="285"/>
      <c r="V700" s="293"/>
      <c r="W700" s="293"/>
      <c r="X700" s="342"/>
      <c r="Y700" s="293"/>
      <c r="Z700" s="352"/>
      <c r="AA700" s="363"/>
      <c r="AC700" s="203"/>
      <c r="AD700" s="88"/>
      <c r="AE700" s="88"/>
      <c r="AF700" s="88"/>
      <c r="AQ700" s="87"/>
      <c r="AR700" s="87"/>
    </row>
    <row r="701" spans="2:44">
      <c r="B701" s="278"/>
      <c r="C701" s="344"/>
      <c r="E701" s="292"/>
      <c r="F701" s="293"/>
      <c r="G701" s="294"/>
      <c r="H701" s="294"/>
      <c r="I701" s="295"/>
      <c r="K701" s="292"/>
      <c r="L701" s="293"/>
      <c r="M701" s="293"/>
      <c r="N701" s="293"/>
      <c r="O701" s="293"/>
      <c r="P701" s="347"/>
      <c r="R701" s="292"/>
      <c r="S701" s="293"/>
      <c r="T701" s="293"/>
      <c r="U701" s="285"/>
      <c r="V701" s="293"/>
      <c r="W701" s="293"/>
      <c r="X701" s="342"/>
      <c r="Y701" s="293"/>
      <c r="Z701" s="352"/>
      <c r="AA701" s="363"/>
      <c r="AC701" s="203"/>
      <c r="AD701" s="88"/>
      <c r="AE701" s="88"/>
      <c r="AF701" s="88"/>
      <c r="AQ701" s="87"/>
      <c r="AR701" s="87"/>
    </row>
    <row r="702" spans="2:44">
      <c r="B702" s="278"/>
      <c r="C702" s="344"/>
      <c r="E702" s="292"/>
      <c r="F702" s="293"/>
      <c r="G702" s="294"/>
      <c r="H702" s="294"/>
      <c r="I702" s="295"/>
      <c r="K702" s="292"/>
      <c r="L702" s="293"/>
      <c r="M702" s="293"/>
      <c r="N702" s="293"/>
      <c r="O702" s="293"/>
      <c r="P702" s="347"/>
      <c r="R702" s="292"/>
      <c r="S702" s="293"/>
      <c r="T702" s="293"/>
      <c r="U702" s="285"/>
      <c r="V702" s="293"/>
      <c r="W702" s="293"/>
      <c r="X702" s="342"/>
      <c r="Y702" s="293"/>
      <c r="Z702" s="352"/>
      <c r="AA702" s="363"/>
      <c r="AC702" s="203"/>
      <c r="AD702" s="88"/>
      <c r="AE702" s="88"/>
      <c r="AF702" s="88"/>
      <c r="AQ702" s="87"/>
      <c r="AR702" s="87"/>
    </row>
    <row r="703" spans="2:44">
      <c r="B703" s="278"/>
      <c r="C703" s="344"/>
      <c r="E703" s="292"/>
      <c r="F703" s="293"/>
      <c r="G703" s="294"/>
      <c r="H703" s="294"/>
      <c r="I703" s="295"/>
      <c r="K703" s="292"/>
      <c r="L703" s="293"/>
      <c r="M703" s="293"/>
      <c r="N703" s="293"/>
      <c r="O703" s="293"/>
      <c r="P703" s="347"/>
      <c r="R703" s="292"/>
      <c r="S703" s="293"/>
      <c r="T703" s="293"/>
      <c r="U703" s="285"/>
      <c r="V703" s="293"/>
      <c r="W703" s="293"/>
      <c r="X703" s="342"/>
      <c r="Y703" s="293"/>
      <c r="Z703" s="352"/>
      <c r="AA703" s="363"/>
      <c r="AC703" s="203"/>
      <c r="AD703" s="88"/>
      <c r="AE703" s="88"/>
      <c r="AF703" s="88"/>
      <c r="AQ703" s="87"/>
      <c r="AR703" s="87"/>
    </row>
    <row r="704" spans="2:44">
      <c r="B704" s="278"/>
      <c r="C704" s="344"/>
      <c r="E704" s="292"/>
      <c r="F704" s="293"/>
      <c r="G704" s="294"/>
      <c r="H704" s="294"/>
      <c r="I704" s="295"/>
      <c r="K704" s="292"/>
      <c r="L704" s="293"/>
      <c r="M704" s="293"/>
      <c r="N704" s="293"/>
      <c r="O704" s="293"/>
      <c r="P704" s="347"/>
      <c r="R704" s="292"/>
      <c r="S704" s="293"/>
      <c r="T704" s="293"/>
      <c r="U704" s="285"/>
      <c r="V704" s="293"/>
      <c r="W704" s="293"/>
      <c r="X704" s="342"/>
      <c r="Y704" s="293"/>
      <c r="Z704" s="352"/>
      <c r="AA704" s="363"/>
      <c r="AC704" s="203"/>
      <c r="AD704" s="88"/>
      <c r="AE704" s="88"/>
      <c r="AF704" s="88"/>
      <c r="AQ704" s="87"/>
      <c r="AR704" s="87"/>
    </row>
    <row r="705" spans="2:44">
      <c r="B705" s="278"/>
      <c r="C705" s="344"/>
      <c r="E705" s="292"/>
      <c r="F705" s="293"/>
      <c r="G705" s="294"/>
      <c r="H705" s="294"/>
      <c r="I705" s="295"/>
      <c r="K705" s="292"/>
      <c r="L705" s="293"/>
      <c r="M705" s="293"/>
      <c r="N705" s="293"/>
      <c r="O705" s="293"/>
      <c r="P705" s="347"/>
      <c r="R705" s="292"/>
      <c r="S705" s="293"/>
      <c r="T705" s="293"/>
      <c r="U705" s="285"/>
      <c r="V705" s="293"/>
      <c r="W705" s="293"/>
      <c r="X705" s="342"/>
      <c r="Y705" s="293"/>
      <c r="Z705" s="352"/>
      <c r="AA705" s="363"/>
      <c r="AC705" s="203"/>
      <c r="AD705" s="88"/>
      <c r="AE705" s="88"/>
      <c r="AF705" s="88"/>
      <c r="AQ705" s="87"/>
      <c r="AR705" s="87"/>
    </row>
    <row r="706" spans="2:44">
      <c r="B706" s="278"/>
      <c r="C706" s="344"/>
      <c r="E706" s="292"/>
      <c r="F706" s="293"/>
      <c r="G706" s="294"/>
      <c r="H706" s="294"/>
      <c r="I706" s="295"/>
      <c r="K706" s="292"/>
      <c r="L706" s="293"/>
      <c r="M706" s="293"/>
      <c r="N706" s="293"/>
      <c r="O706" s="293"/>
      <c r="P706" s="347"/>
      <c r="R706" s="292"/>
      <c r="S706" s="293"/>
      <c r="T706" s="293"/>
      <c r="U706" s="285"/>
      <c r="V706" s="293"/>
      <c r="W706" s="293"/>
      <c r="X706" s="342"/>
      <c r="Y706" s="293"/>
      <c r="Z706" s="352"/>
      <c r="AA706" s="363"/>
      <c r="AC706" s="203"/>
      <c r="AD706" s="88"/>
      <c r="AE706" s="88"/>
      <c r="AF706" s="88"/>
      <c r="AQ706" s="87"/>
      <c r="AR706" s="87"/>
    </row>
    <row r="707" spans="2:44">
      <c r="B707" s="278"/>
      <c r="C707" s="344"/>
      <c r="E707" s="292"/>
      <c r="F707" s="293"/>
      <c r="G707" s="294"/>
      <c r="H707" s="294"/>
      <c r="I707" s="295"/>
      <c r="K707" s="292"/>
      <c r="L707" s="293"/>
      <c r="M707" s="293"/>
      <c r="N707" s="293"/>
      <c r="O707" s="293"/>
      <c r="P707" s="347"/>
      <c r="R707" s="292"/>
      <c r="S707" s="293"/>
      <c r="T707" s="293"/>
      <c r="U707" s="285"/>
      <c r="V707" s="293"/>
      <c r="W707" s="293"/>
      <c r="X707" s="342"/>
      <c r="Y707" s="293"/>
      <c r="Z707" s="352"/>
      <c r="AA707" s="363"/>
      <c r="AC707" s="203"/>
      <c r="AD707" s="88"/>
      <c r="AE707" s="88"/>
      <c r="AF707" s="88"/>
      <c r="AQ707" s="87"/>
      <c r="AR707" s="87"/>
    </row>
    <row r="708" spans="2:44">
      <c r="B708" s="278"/>
      <c r="C708" s="344"/>
      <c r="E708" s="292"/>
      <c r="F708" s="293"/>
      <c r="G708" s="294"/>
      <c r="H708" s="294"/>
      <c r="I708" s="295"/>
      <c r="K708" s="292"/>
      <c r="L708" s="293"/>
      <c r="M708" s="293"/>
      <c r="N708" s="293"/>
      <c r="O708" s="293"/>
      <c r="P708" s="347"/>
      <c r="R708" s="292"/>
      <c r="S708" s="293"/>
      <c r="T708" s="293"/>
      <c r="U708" s="285"/>
      <c r="V708" s="293"/>
      <c r="W708" s="293"/>
      <c r="X708" s="342"/>
      <c r="Y708" s="293"/>
      <c r="Z708" s="352"/>
      <c r="AA708" s="363"/>
      <c r="AC708" s="203"/>
      <c r="AD708" s="88"/>
      <c r="AE708" s="88"/>
      <c r="AF708" s="88"/>
      <c r="AQ708" s="87"/>
      <c r="AR708" s="87"/>
    </row>
    <row r="709" spans="2:44">
      <c r="B709" s="278"/>
      <c r="C709" s="344"/>
      <c r="E709" s="292"/>
      <c r="F709" s="293"/>
      <c r="G709" s="294"/>
      <c r="H709" s="294"/>
      <c r="I709" s="295"/>
      <c r="K709" s="292"/>
      <c r="L709" s="293"/>
      <c r="M709" s="293"/>
      <c r="N709" s="293"/>
      <c r="O709" s="293"/>
      <c r="P709" s="347"/>
      <c r="R709" s="292"/>
      <c r="S709" s="293"/>
      <c r="T709" s="293"/>
      <c r="U709" s="285"/>
      <c r="V709" s="293"/>
      <c r="W709" s="293"/>
      <c r="X709" s="342"/>
      <c r="Y709" s="293"/>
      <c r="Z709" s="352"/>
      <c r="AA709" s="363"/>
      <c r="AC709" s="203"/>
      <c r="AD709" s="88"/>
      <c r="AE709" s="88"/>
      <c r="AF709" s="88"/>
      <c r="AQ709" s="87"/>
      <c r="AR709" s="87"/>
    </row>
    <row r="710" spans="2:44">
      <c r="B710" s="278"/>
      <c r="C710" s="344"/>
      <c r="E710" s="292"/>
      <c r="F710" s="293"/>
      <c r="G710" s="294"/>
      <c r="H710" s="294"/>
      <c r="I710" s="295"/>
      <c r="K710" s="292"/>
      <c r="L710" s="293"/>
      <c r="M710" s="293"/>
      <c r="N710" s="293"/>
      <c r="O710" s="293"/>
      <c r="P710" s="347"/>
      <c r="R710" s="292"/>
      <c r="S710" s="293"/>
      <c r="T710" s="293"/>
      <c r="U710" s="285"/>
      <c r="V710" s="293"/>
      <c r="W710" s="293"/>
      <c r="X710" s="342"/>
      <c r="Y710" s="293"/>
      <c r="Z710" s="352"/>
      <c r="AA710" s="363"/>
      <c r="AC710" s="203"/>
      <c r="AD710" s="88"/>
      <c r="AE710" s="88"/>
      <c r="AF710" s="88"/>
      <c r="AQ710" s="87"/>
      <c r="AR710" s="87"/>
    </row>
    <row r="711" spans="2:44">
      <c r="B711" s="278"/>
      <c r="C711" s="344"/>
      <c r="E711" s="292"/>
      <c r="F711" s="293"/>
      <c r="G711" s="294"/>
      <c r="H711" s="294"/>
      <c r="I711" s="295"/>
      <c r="K711" s="292"/>
      <c r="L711" s="293"/>
      <c r="M711" s="293"/>
      <c r="N711" s="293"/>
      <c r="O711" s="293"/>
      <c r="P711" s="347"/>
      <c r="R711" s="292"/>
      <c r="S711" s="293"/>
      <c r="T711" s="293"/>
      <c r="U711" s="285"/>
      <c r="V711" s="293"/>
      <c r="W711" s="293"/>
      <c r="X711" s="342"/>
      <c r="Y711" s="293"/>
      <c r="Z711" s="352"/>
      <c r="AA711" s="363"/>
      <c r="AC711" s="203"/>
      <c r="AD711" s="88"/>
      <c r="AE711" s="88"/>
      <c r="AF711" s="88"/>
      <c r="AQ711" s="87"/>
      <c r="AR711" s="87"/>
    </row>
    <row r="712" spans="2:44">
      <c r="B712" s="278"/>
      <c r="C712" s="344"/>
      <c r="E712" s="292"/>
      <c r="F712" s="293"/>
      <c r="G712" s="294"/>
      <c r="H712" s="294"/>
      <c r="I712" s="295"/>
      <c r="K712" s="292"/>
      <c r="L712" s="293"/>
      <c r="M712" s="293"/>
      <c r="N712" s="293"/>
      <c r="O712" s="293"/>
      <c r="P712" s="347"/>
      <c r="R712" s="292"/>
      <c r="S712" s="293"/>
      <c r="T712" s="293"/>
      <c r="U712" s="285"/>
      <c r="V712" s="293"/>
      <c r="W712" s="293"/>
      <c r="X712" s="342"/>
      <c r="Y712" s="293"/>
      <c r="Z712" s="352"/>
      <c r="AA712" s="363"/>
      <c r="AC712" s="203"/>
      <c r="AD712" s="88"/>
      <c r="AE712" s="88"/>
      <c r="AF712" s="88"/>
      <c r="AQ712" s="87"/>
      <c r="AR712" s="87"/>
    </row>
    <row r="713" spans="2:44">
      <c r="B713" s="278"/>
      <c r="C713" s="344"/>
      <c r="E713" s="292"/>
      <c r="F713" s="293"/>
      <c r="G713" s="294"/>
      <c r="H713" s="294"/>
      <c r="I713" s="295"/>
      <c r="K713" s="292"/>
      <c r="L713" s="293"/>
      <c r="M713" s="293"/>
      <c r="N713" s="293"/>
      <c r="O713" s="293"/>
      <c r="P713" s="347"/>
      <c r="R713" s="292"/>
      <c r="S713" s="293"/>
      <c r="T713" s="293"/>
      <c r="U713" s="285"/>
      <c r="V713" s="293"/>
      <c r="W713" s="293"/>
      <c r="X713" s="342"/>
      <c r="Y713" s="293"/>
      <c r="Z713" s="352"/>
      <c r="AA713" s="363"/>
      <c r="AC713" s="203"/>
      <c r="AD713" s="88"/>
      <c r="AE713" s="88"/>
      <c r="AF713" s="88"/>
      <c r="AQ713" s="87"/>
      <c r="AR713" s="87"/>
    </row>
    <row r="714" spans="2:44">
      <c r="B714" s="278"/>
      <c r="C714" s="344"/>
      <c r="E714" s="292"/>
      <c r="F714" s="293"/>
      <c r="G714" s="294"/>
      <c r="H714" s="294"/>
      <c r="I714" s="295"/>
      <c r="K714" s="292"/>
      <c r="L714" s="293"/>
      <c r="M714" s="293"/>
      <c r="N714" s="293"/>
      <c r="O714" s="293"/>
      <c r="P714" s="347"/>
      <c r="R714" s="292"/>
      <c r="S714" s="293"/>
      <c r="T714" s="293"/>
      <c r="U714" s="285"/>
      <c r="V714" s="293"/>
      <c r="W714" s="293"/>
      <c r="X714" s="342"/>
      <c r="Y714" s="293"/>
      <c r="Z714" s="352"/>
      <c r="AA714" s="363"/>
      <c r="AC714" s="203"/>
      <c r="AD714" s="88"/>
      <c r="AE714" s="88"/>
      <c r="AF714" s="88"/>
      <c r="AQ714" s="87"/>
      <c r="AR714" s="87"/>
    </row>
    <row r="715" spans="2:44">
      <c r="B715" s="278"/>
      <c r="C715" s="344"/>
      <c r="E715" s="292"/>
      <c r="F715" s="293"/>
      <c r="G715" s="294"/>
      <c r="H715" s="294"/>
      <c r="I715" s="295"/>
      <c r="K715" s="292"/>
      <c r="L715" s="293"/>
      <c r="M715" s="293"/>
      <c r="N715" s="293"/>
      <c r="O715" s="293"/>
      <c r="P715" s="347"/>
      <c r="R715" s="292"/>
      <c r="S715" s="293"/>
      <c r="T715" s="293"/>
      <c r="U715" s="285"/>
      <c r="V715" s="293"/>
      <c r="W715" s="293"/>
      <c r="X715" s="342"/>
      <c r="Y715" s="293"/>
      <c r="Z715" s="352"/>
      <c r="AA715" s="363"/>
      <c r="AC715" s="203"/>
      <c r="AD715" s="88"/>
      <c r="AE715" s="88"/>
      <c r="AF715" s="88"/>
      <c r="AQ715" s="87"/>
      <c r="AR715" s="87"/>
    </row>
    <row r="716" spans="2:44">
      <c r="B716" s="278"/>
      <c r="C716" s="344"/>
      <c r="E716" s="292"/>
      <c r="F716" s="293"/>
      <c r="G716" s="294"/>
      <c r="H716" s="294"/>
      <c r="I716" s="295"/>
      <c r="K716" s="292"/>
      <c r="L716" s="293"/>
      <c r="M716" s="293"/>
      <c r="N716" s="293"/>
      <c r="O716" s="293"/>
      <c r="P716" s="347"/>
      <c r="R716" s="292"/>
      <c r="S716" s="293"/>
      <c r="T716" s="293"/>
      <c r="U716" s="285"/>
      <c r="V716" s="293"/>
      <c r="W716" s="293"/>
      <c r="X716" s="342"/>
      <c r="Y716" s="293"/>
      <c r="Z716" s="352"/>
      <c r="AA716" s="363"/>
      <c r="AC716" s="203"/>
      <c r="AD716" s="88"/>
      <c r="AE716" s="88"/>
      <c r="AF716" s="88"/>
      <c r="AQ716" s="87"/>
      <c r="AR716" s="87"/>
    </row>
    <row r="717" spans="2:44">
      <c r="B717" s="278"/>
      <c r="C717" s="344"/>
      <c r="E717" s="292"/>
      <c r="F717" s="293"/>
      <c r="G717" s="294"/>
      <c r="H717" s="294"/>
      <c r="I717" s="295"/>
      <c r="K717" s="292"/>
      <c r="L717" s="293"/>
      <c r="M717" s="293"/>
      <c r="N717" s="293"/>
      <c r="O717" s="293"/>
      <c r="P717" s="347"/>
      <c r="R717" s="292"/>
      <c r="S717" s="293"/>
      <c r="T717" s="293"/>
      <c r="U717" s="285"/>
      <c r="V717" s="293"/>
      <c r="W717" s="293"/>
      <c r="X717" s="342"/>
      <c r="Y717" s="293"/>
      <c r="Z717" s="352"/>
      <c r="AA717" s="363"/>
      <c r="AC717" s="203"/>
      <c r="AD717" s="88"/>
      <c r="AE717" s="88"/>
      <c r="AF717" s="88"/>
      <c r="AQ717" s="87"/>
      <c r="AR717" s="87"/>
    </row>
    <row r="718" spans="2:44">
      <c r="B718" s="278"/>
      <c r="C718" s="344"/>
      <c r="E718" s="292"/>
      <c r="F718" s="293"/>
      <c r="G718" s="294"/>
      <c r="H718" s="294"/>
      <c r="I718" s="295"/>
      <c r="K718" s="292"/>
      <c r="L718" s="293"/>
      <c r="M718" s="293"/>
      <c r="N718" s="293"/>
      <c r="O718" s="293"/>
      <c r="P718" s="347"/>
      <c r="R718" s="292"/>
      <c r="S718" s="293"/>
      <c r="T718" s="293"/>
      <c r="U718" s="285"/>
      <c r="V718" s="293"/>
      <c r="W718" s="293"/>
      <c r="X718" s="342"/>
      <c r="Y718" s="293"/>
      <c r="Z718" s="352"/>
      <c r="AA718" s="363"/>
      <c r="AC718" s="203"/>
      <c r="AD718" s="88"/>
      <c r="AE718" s="88"/>
      <c r="AF718" s="88"/>
      <c r="AQ718" s="87"/>
      <c r="AR718" s="87"/>
    </row>
    <row r="719" spans="2:44">
      <c r="B719" s="278"/>
      <c r="C719" s="344"/>
      <c r="E719" s="292"/>
      <c r="F719" s="293"/>
      <c r="G719" s="294"/>
      <c r="H719" s="294"/>
      <c r="I719" s="295"/>
      <c r="K719" s="292"/>
      <c r="L719" s="293"/>
      <c r="M719" s="293"/>
      <c r="N719" s="293"/>
      <c r="O719" s="293"/>
      <c r="P719" s="347"/>
      <c r="R719" s="292"/>
      <c r="S719" s="293"/>
      <c r="T719" s="293"/>
      <c r="U719" s="285"/>
      <c r="V719" s="293"/>
      <c r="W719" s="293"/>
      <c r="X719" s="342"/>
      <c r="Y719" s="293"/>
      <c r="Z719" s="352"/>
      <c r="AA719" s="363"/>
      <c r="AC719" s="203"/>
      <c r="AD719" s="88"/>
      <c r="AE719" s="88"/>
      <c r="AF719" s="88"/>
      <c r="AQ719" s="87"/>
      <c r="AR719" s="87"/>
    </row>
    <row r="720" spans="2:44">
      <c r="B720" s="278"/>
      <c r="C720" s="344"/>
      <c r="E720" s="292"/>
      <c r="F720" s="293"/>
      <c r="G720" s="294"/>
      <c r="H720" s="294"/>
      <c r="I720" s="295"/>
      <c r="K720" s="292"/>
      <c r="L720" s="293"/>
      <c r="M720" s="293"/>
      <c r="N720" s="293"/>
      <c r="O720" s="293"/>
      <c r="P720" s="347"/>
      <c r="R720" s="292"/>
      <c r="S720" s="293"/>
      <c r="T720" s="293"/>
      <c r="U720" s="285"/>
      <c r="V720" s="293"/>
      <c r="W720" s="293"/>
      <c r="X720" s="342"/>
      <c r="Y720" s="293"/>
      <c r="Z720" s="352"/>
      <c r="AA720" s="363"/>
      <c r="AC720" s="203"/>
      <c r="AD720" s="88"/>
      <c r="AE720" s="88"/>
      <c r="AF720" s="88"/>
      <c r="AQ720" s="87"/>
      <c r="AR720" s="87"/>
    </row>
    <row r="721" spans="2:44">
      <c r="B721" s="278"/>
      <c r="C721" s="344"/>
      <c r="E721" s="292"/>
      <c r="F721" s="293"/>
      <c r="G721" s="294"/>
      <c r="H721" s="294"/>
      <c r="I721" s="295"/>
      <c r="K721" s="292"/>
      <c r="L721" s="293"/>
      <c r="M721" s="293"/>
      <c r="N721" s="293"/>
      <c r="O721" s="293"/>
      <c r="P721" s="347"/>
      <c r="R721" s="292"/>
      <c r="S721" s="293"/>
      <c r="T721" s="293"/>
      <c r="U721" s="285"/>
      <c r="V721" s="293"/>
      <c r="W721" s="293"/>
      <c r="X721" s="342"/>
      <c r="Y721" s="293"/>
      <c r="Z721" s="352"/>
      <c r="AA721" s="363"/>
      <c r="AC721" s="203"/>
      <c r="AD721" s="88"/>
      <c r="AE721" s="88"/>
      <c r="AF721" s="88"/>
      <c r="AQ721" s="87"/>
      <c r="AR721" s="87"/>
    </row>
    <row r="722" spans="2:44">
      <c r="B722" s="278"/>
      <c r="C722" s="344"/>
      <c r="E722" s="292"/>
      <c r="F722" s="293"/>
      <c r="G722" s="294"/>
      <c r="H722" s="294"/>
      <c r="I722" s="295"/>
      <c r="K722" s="292"/>
      <c r="L722" s="293"/>
      <c r="M722" s="293"/>
      <c r="N722" s="293"/>
      <c r="O722" s="293"/>
      <c r="P722" s="347"/>
      <c r="R722" s="292"/>
      <c r="S722" s="293"/>
      <c r="T722" s="293"/>
      <c r="U722" s="285"/>
      <c r="V722" s="293"/>
      <c r="W722" s="293"/>
      <c r="X722" s="342"/>
      <c r="Y722" s="293"/>
      <c r="Z722" s="352"/>
      <c r="AA722" s="363"/>
      <c r="AC722" s="203"/>
      <c r="AD722" s="88"/>
      <c r="AE722" s="88"/>
      <c r="AF722" s="88"/>
      <c r="AQ722" s="87"/>
      <c r="AR722" s="87"/>
    </row>
    <row r="723" spans="2:44">
      <c r="B723" s="278"/>
      <c r="C723" s="344"/>
      <c r="E723" s="292"/>
      <c r="F723" s="293"/>
      <c r="G723" s="294"/>
      <c r="H723" s="294"/>
      <c r="I723" s="295"/>
      <c r="K723" s="292"/>
      <c r="L723" s="293"/>
      <c r="M723" s="293"/>
      <c r="N723" s="293"/>
      <c r="O723" s="293"/>
      <c r="P723" s="347"/>
      <c r="R723" s="292"/>
      <c r="S723" s="293"/>
      <c r="T723" s="293"/>
      <c r="U723" s="285"/>
      <c r="V723" s="293"/>
      <c r="W723" s="293"/>
      <c r="X723" s="342"/>
      <c r="Y723" s="293"/>
      <c r="Z723" s="352"/>
      <c r="AA723" s="363"/>
      <c r="AC723" s="203"/>
      <c r="AD723" s="88"/>
      <c r="AE723" s="88"/>
      <c r="AF723" s="88"/>
      <c r="AQ723" s="87"/>
      <c r="AR723" s="87"/>
    </row>
    <row r="724" spans="2:44">
      <c r="B724" s="278"/>
      <c r="C724" s="344"/>
      <c r="E724" s="292"/>
      <c r="F724" s="293"/>
      <c r="G724" s="294"/>
      <c r="H724" s="294"/>
      <c r="I724" s="295"/>
      <c r="K724" s="292"/>
      <c r="L724" s="293"/>
      <c r="M724" s="293"/>
      <c r="N724" s="293"/>
      <c r="O724" s="293"/>
      <c r="P724" s="347"/>
      <c r="R724" s="292"/>
      <c r="S724" s="293"/>
      <c r="T724" s="293"/>
      <c r="U724" s="285"/>
      <c r="V724" s="293"/>
      <c r="W724" s="293"/>
      <c r="X724" s="342"/>
      <c r="Y724" s="293"/>
      <c r="Z724" s="352"/>
      <c r="AA724" s="363"/>
      <c r="AC724" s="203"/>
      <c r="AD724" s="88"/>
      <c r="AE724" s="88"/>
      <c r="AF724" s="88"/>
      <c r="AQ724" s="87"/>
      <c r="AR724" s="87"/>
    </row>
    <row r="725" spans="2:44">
      <c r="B725" s="278"/>
      <c r="C725" s="344"/>
      <c r="E725" s="292"/>
      <c r="F725" s="293"/>
      <c r="G725" s="294"/>
      <c r="H725" s="294"/>
      <c r="I725" s="295"/>
      <c r="K725" s="292"/>
      <c r="L725" s="293"/>
      <c r="M725" s="293"/>
      <c r="N725" s="293"/>
      <c r="O725" s="293"/>
      <c r="P725" s="347"/>
      <c r="R725" s="292"/>
      <c r="S725" s="293"/>
      <c r="T725" s="293"/>
      <c r="U725" s="285"/>
      <c r="V725" s="293"/>
      <c r="W725" s="293"/>
      <c r="X725" s="342"/>
      <c r="Y725" s="293"/>
      <c r="Z725" s="352"/>
      <c r="AA725" s="363"/>
      <c r="AC725" s="203"/>
      <c r="AD725" s="88"/>
      <c r="AE725" s="88"/>
      <c r="AF725" s="88"/>
      <c r="AQ725" s="87"/>
      <c r="AR725" s="87"/>
    </row>
    <row r="726" spans="2:44">
      <c r="B726" s="278"/>
      <c r="C726" s="344"/>
      <c r="E726" s="292"/>
      <c r="F726" s="293"/>
      <c r="G726" s="294"/>
      <c r="H726" s="294"/>
      <c r="I726" s="295"/>
      <c r="K726" s="292"/>
      <c r="L726" s="293"/>
      <c r="M726" s="293"/>
      <c r="N726" s="293"/>
      <c r="O726" s="293"/>
      <c r="P726" s="347"/>
      <c r="R726" s="292"/>
      <c r="S726" s="293"/>
      <c r="T726" s="293"/>
      <c r="U726" s="285"/>
      <c r="V726" s="293"/>
      <c r="W726" s="293"/>
      <c r="X726" s="342"/>
      <c r="Y726" s="293"/>
      <c r="Z726" s="352"/>
      <c r="AA726" s="363"/>
      <c r="AC726" s="203"/>
      <c r="AD726" s="88"/>
      <c r="AE726" s="88"/>
      <c r="AF726" s="88"/>
      <c r="AQ726" s="87"/>
      <c r="AR726" s="87"/>
    </row>
    <row r="727" spans="2:44">
      <c r="B727" s="278"/>
      <c r="C727" s="344"/>
      <c r="E727" s="292"/>
      <c r="F727" s="293"/>
      <c r="G727" s="294"/>
      <c r="H727" s="294"/>
      <c r="I727" s="295"/>
      <c r="K727" s="292"/>
      <c r="L727" s="293"/>
      <c r="M727" s="293"/>
      <c r="N727" s="293"/>
      <c r="O727" s="293"/>
      <c r="P727" s="347"/>
      <c r="R727" s="292"/>
      <c r="S727" s="293"/>
      <c r="T727" s="293"/>
      <c r="U727" s="285"/>
      <c r="V727" s="293"/>
      <c r="W727" s="293"/>
      <c r="X727" s="342"/>
      <c r="Y727" s="293"/>
      <c r="Z727" s="352"/>
      <c r="AA727" s="363"/>
      <c r="AC727" s="203"/>
      <c r="AD727" s="88"/>
      <c r="AE727" s="88"/>
      <c r="AF727" s="88"/>
      <c r="AQ727" s="87"/>
      <c r="AR727" s="87"/>
    </row>
    <row r="728" spans="2:44">
      <c r="B728" s="278"/>
      <c r="C728" s="344"/>
      <c r="E728" s="292"/>
      <c r="F728" s="293"/>
      <c r="G728" s="294"/>
      <c r="H728" s="294"/>
      <c r="I728" s="295"/>
      <c r="K728" s="292"/>
      <c r="L728" s="293"/>
      <c r="M728" s="293"/>
      <c r="N728" s="293"/>
      <c r="O728" s="293"/>
      <c r="P728" s="347"/>
      <c r="R728" s="292"/>
      <c r="S728" s="293"/>
      <c r="T728" s="293"/>
      <c r="U728" s="285"/>
      <c r="V728" s="293"/>
      <c r="W728" s="293"/>
      <c r="X728" s="342"/>
      <c r="Y728" s="293"/>
      <c r="Z728" s="352"/>
      <c r="AA728" s="363"/>
      <c r="AC728" s="203"/>
      <c r="AD728" s="88"/>
      <c r="AE728" s="88"/>
      <c r="AF728" s="88"/>
      <c r="AQ728" s="87"/>
      <c r="AR728" s="87"/>
    </row>
    <row r="729" spans="2:44">
      <c r="B729" s="278"/>
      <c r="C729" s="344"/>
      <c r="E729" s="292"/>
      <c r="F729" s="293"/>
      <c r="G729" s="294"/>
      <c r="H729" s="294"/>
      <c r="I729" s="295"/>
      <c r="K729" s="292"/>
      <c r="L729" s="293"/>
      <c r="M729" s="293"/>
      <c r="N729" s="293"/>
      <c r="O729" s="293"/>
      <c r="P729" s="347"/>
      <c r="R729" s="292"/>
      <c r="S729" s="293"/>
      <c r="T729" s="293"/>
      <c r="U729" s="285"/>
      <c r="V729" s="293"/>
      <c r="W729" s="293"/>
      <c r="X729" s="342"/>
      <c r="Y729" s="293"/>
      <c r="Z729" s="352"/>
      <c r="AA729" s="363"/>
      <c r="AC729" s="203"/>
      <c r="AD729" s="88"/>
      <c r="AE729" s="88"/>
      <c r="AF729" s="88"/>
      <c r="AQ729" s="87"/>
      <c r="AR729" s="87"/>
    </row>
    <row r="730" spans="2:44">
      <c r="B730" s="278"/>
      <c r="C730" s="344"/>
      <c r="E730" s="292"/>
      <c r="F730" s="293"/>
      <c r="G730" s="294"/>
      <c r="H730" s="294"/>
      <c r="I730" s="295"/>
      <c r="K730" s="292"/>
      <c r="L730" s="293"/>
      <c r="M730" s="293"/>
      <c r="N730" s="293"/>
      <c r="O730" s="293"/>
      <c r="P730" s="347"/>
      <c r="R730" s="292"/>
      <c r="S730" s="293"/>
      <c r="T730" s="293"/>
      <c r="U730" s="285"/>
      <c r="V730" s="293"/>
      <c r="W730" s="293"/>
      <c r="X730" s="342"/>
      <c r="Y730" s="293"/>
      <c r="Z730" s="352"/>
      <c r="AA730" s="363"/>
      <c r="AC730" s="203"/>
      <c r="AD730" s="88"/>
      <c r="AE730" s="88"/>
      <c r="AF730" s="88"/>
      <c r="AQ730" s="87"/>
      <c r="AR730" s="87"/>
    </row>
    <row r="731" spans="2:44">
      <c r="B731" s="278"/>
      <c r="C731" s="344"/>
      <c r="E731" s="292"/>
      <c r="F731" s="293"/>
      <c r="G731" s="294"/>
      <c r="H731" s="294"/>
      <c r="I731" s="295"/>
      <c r="K731" s="292"/>
      <c r="L731" s="293"/>
      <c r="M731" s="293"/>
      <c r="N731" s="293"/>
      <c r="O731" s="293"/>
      <c r="P731" s="347"/>
      <c r="R731" s="292"/>
      <c r="S731" s="293"/>
      <c r="T731" s="293"/>
      <c r="U731" s="285"/>
      <c r="V731" s="293"/>
      <c r="W731" s="293"/>
      <c r="X731" s="342"/>
      <c r="Y731" s="293"/>
      <c r="Z731" s="352"/>
      <c r="AA731" s="363"/>
      <c r="AC731" s="203"/>
      <c r="AD731" s="88"/>
      <c r="AE731" s="88"/>
      <c r="AF731" s="88"/>
      <c r="AQ731" s="87"/>
      <c r="AR731" s="87"/>
    </row>
    <row r="732" spans="2:44">
      <c r="B732" s="278"/>
      <c r="C732" s="344"/>
      <c r="E732" s="292"/>
      <c r="F732" s="293"/>
      <c r="G732" s="294"/>
      <c r="H732" s="294"/>
      <c r="I732" s="295"/>
      <c r="K732" s="292"/>
      <c r="L732" s="293"/>
      <c r="M732" s="293"/>
      <c r="N732" s="293"/>
      <c r="O732" s="293"/>
      <c r="P732" s="347"/>
      <c r="R732" s="292"/>
      <c r="S732" s="293"/>
      <c r="T732" s="293"/>
      <c r="U732" s="285"/>
      <c r="V732" s="293"/>
      <c r="W732" s="293"/>
      <c r="X732" s="342"/>
      <c r="Y732" s="293"/>
      <c r="Z732" s="352"/>
      <c r="AA732" s="363"/>
      <c r="AC732" s="203"/>
      <c r="AD732" s="88"/>
      <c r="AE732" s="88"/>
      <c r="AF732" s="88"/>
      <c r="AQ732" s="87"/>
      <c r="AR732" s="87"/>
    </row>
    <row r="733" spans="2:44">
      <c r="B733" s="278"/>
      <c r="C733" s="344"/>
      <c r="E733" s="292"/>
      <c r="F733" s="293"/>
      <c r="G733" s="294"/>
      <c r="H733" s="294"/>
      <c r="I733" s="295"/>
      <c r="K733" s="292"/>
      <c r="L733" s="293"/>
      <c r="M733" s="293"/>
      <c r="N733" s="293"/>
      <c r="O733" s="293"/>
      <c r="P733" s="347"/>
      <c r="R733" s="292"/>
      <c r="S733" s="293"/>
      <c r="T733" s="293"/>
      <c r="U733" s="285"/>
      <c r="V733" s="293"/>
      <c r="W733" s="293"/>
      <c r="X733" s="342"/>
      <c r="Y733" s="293"/>
      <c r="Z733" s="352"/>
      <c r="AA733" s="363"/>
      <c r="AC733" s="203"/>
      <c r="AD733" s="88"/>
      <c r="AE733" s="88"/>
      <c r="AF733" s="88"/>
      <c r="AQ733" s="87"/>
      <c r="AR733" s="87"/>
    </row>
    <row r="734" spans="2:44">
      <c r="B734" s="278"/>
      <c r="C734" s="344"/>
      <c r="E734" s="292"/>
      <c r="F734" s="293"/>
      <c r="G734" s="294"/>
      <c r="H734" s="294"/>
      <c r="I734" s="295"/>
      <c r="K734" s="292"/>
      <c r="L734" s="293"/>
      <c r="M734" s="293"/>
      <c r="N734" s="293"/>
      <c r="O734" s="293"/>
      <c r="P734" s="347"/>
      <c r="R734" s="292"/>
      <c r="S734" s="293"/>
      <c r="T734" s="293"/>
      <c r="U734" s="285"/>
      <c r="V734" s="293"/>
      <c r="W734" s="293"/>
      <c r="X734" s="342"/>
      <c r="Y734" s="293"/>
      <c r="Z734" s="352"/>
      <c r="AA734" s="363"/>
      <c r="AC734" s="203"/>
      <c r="AD734" s="88"/>
      <c r="AE734" s="88"/>
      <c r="AF734" s="88"/>
      <c r="AQ734" s="87"/>
      <c r="AR734" s="87"/>
    </row>
    <row r="735" spans="2:44">
      <c r="B735" s="278"/>
      <c r="C735" s="344"/>
      <c r="E735" s="292"/>
      <c r="F735" s="293"/>
      <c r="G735" s="294"/>
      <c r="H735" s="294"/>
      <c r="I735" s="295"/>
      <c r="K735" s="292"/>
      <c r="L735" s="293"/>
      <c r="M735" s="293"/>
      <c r="N735" s="293"/>
      <c r="O735" s="293"/>
      <c r="P735" s="347"/>
      <c r="R735" s="292"/>
      <c r="S735" s="293"/>
      <c r="T735" s="293"/>
      <c r="U735" s="285"/>
      <c r="V735" s="293"/>
      <c r="W735" s="293"/>
      <c r="X735" s="342"/>
      <c r="Y735" s="293"/>
      <c r="Z735" s="352"/>
      <c r="AA735" s="363"/>
      <c r="AC735" s="203"/>
      <c r="AD735" s="88"/>
      <c r="AE735" s="88"/>
      <c r="AF735" s="88"/>
      <c r="AQ735" s="87"/>
      <c r="AR735" s="87"/>
    </row>
    <row r="736" spans="2:44">
      <c r="B736" s="278"/>
      <c r="C736" s="344"/>
      <c r="E736" s="292"/>
      <c r="F736" s="293"/>
      <c r="G736" s="294"/>
      <c r="H736" s="294"/>
      <c r="I736" s="295"/>
      <c r="K736" s="292"/>
      <c r="L736" s="293"/>
      <c r="M736" s="293"/>
      <c r="N736" s="293"/>
      <c r="O736" s="293"/>
      <c r="P736" s="347"/>
      <c r="R736" s="292"/>
      <c r="S736" s="293"/>
      <c r="T736" s="293"/>
      <c r="U736" s="285"/>
      <c r="V736" s="293"/>
      <c r="W736" s="293"/>
      <c r="X736" s="342"/>
      <c r="Y736" s="293"/>
      <c r="Z736" s="352"/>
      <c r="AA736" s="363"/>
      <c r="AD736" s="93"/>
      <c r="AE736" s="93"/>
      <c r="AF736" s="93"/>
      <c r="AQ736" s="87"/>
      <c r="AR736" s="87"/>
    </row>
    <row r="737" spans="2:44">
      <c r="B737" s="278"/>
      <c r="C737" s="344"/>
      <c r="E737" s="292"/>
      <c r="F737" s="293"/>
      <c r="G737" s="294"/>
      <c r="H737" s="294"/>
      <c r="I737" s="295"/>
      <c r="K737" s="292"/>
      <c r="L737" s="293"/>
      <c r="M737" s="293"/>
      <c r="N737" s="293"/>
      <c r="O737" s="293"/>
      <c r="P737" s="347"/>
      <c r="R737" s="292"/>
      <c r="S737" s="293"/>
      <c r="T737" s="293"/>
      <c r="U737" s="285"/>
      <c r="V737" s="293"/>
      <c r="W737" s="293"/>
      <c r="X737" s="342"/>
      <c r="Y737" s="293"/>
      <c r="Z737" s="352"/>
      <c r="AA737" s="363"/>
      <c r="AD737" s="93"/>
      <c r="AE737" s="93"/>
      <c r="AF737" s="93"/>
      <c r="AQ737" s="87"/>
      <c r="AR737" s="87"/>
    </row>
    <row r="738" spans="2:44">
      <c r="B738" s="278"/>
      <c r="C738" s="344"/>
      <c r="E738" s="292"/>
      <c r="F738" s="293"/>
      <c r="G738" s="294"/>
      <c r="H738" s="294"/>
      <c r="I738" s="295"/>
      <c r="K738" s="292"/>
      <c r="L738" s="293"/>
      <c r="M738" s="293"/>
      <c r="N738" s="293"/>
      <c r="O738" s="293"/>
      <c r="P738" s="347"/>
      <c r="R738" s="292"/>
      <c r="S738" s="293"/>
      <c r="T738" s="293"/>
      <c r="U738" s="285"/>
      <c r="V738" s="293"/>
      <c r="W738" s="293"/>
      <c r="X738" s="342"/>
      <c r="Y738" s="293"/>
      <c r="Z738" s="352"/>
      <c r="AA738" s="363"/>
      <c r="AD738" s="93"/>
      <c r="AE738" s="93"/>
      <c r="AF738" s="93"/>
      <c r="AQ738" s="87"/>
      <c r="AR738" s="87"/>
    </row>
    <row r="739" spans="2:44">
      <c r="B739" s="278"/>
      <c r="C739" s="344"/>
      <c r="E739" s="292"/>
      <c r="F739" s="293"/>
      <c r="G739" s="294"/>
      <c r="H739" s="294"/>
      <c r="I739" s="295"/>
      <c r="K739" s="292"/>
      <c r="L739" s="293"/>
      <c r="M739" s="293"/>
      <c r="N739" s="293"/>
      <c r="O739" s="293"/>
      <c r="P739" s="347"/>
      <c r="R739" s="292"/>
      <c r="S739" s="293"/>
      <c r="T739" s="293"/>
      <c r="U739" s="285"/>
      <c r="V739" s="293"/>
      <c r="W739" s="293"/>
      <c r="X739" s="342"/>
      <c r="Y739" s="293"/>
      <c r="Z739" s="352"/>
      <c r="AA739" s="363"/>
      <c r="AD739" s="93"/>
      <c r="AE739" s="93"/>
      <c r="AF739" s="93"/>
      <c r="AQ739" s="87"/>
      <c r="AR739" s="87"/>
    </row>
    <row r="740" spans="2:44">
      <c r="B740" s="278"/>
      <c r="C740" s="344"/>
      <c r="E740" s="292"/>
      <c r="F740" s="293"/>
      <c r="G740" s="294"/>
      <c r="H740" s="294"/>
      <c r="I740" s="295"/>
      <c r="K740" s="292"/>
      <c r="L740" s="293"/>
      <c r="M740" s="293"/>
      <c r="N740" s="293"/>
      <c r="O740" s="293"/>
      <c r="P740" s="347"/>
      <c r="R740" s="292"/>
      <c r="S740" s="293"/>
      <c r="T740" s="293"/>
      <c r="U740" s="285"/>
      <c r="V740" s="293"/>
      <c r="W740" s="293"/>
      <c r="X740" s="342"/>
      <c r="Y740" s="293"/>
      <c r="Z740" s="352"/>
      <c r="AA740" s="363"/>
      <c r="AD740" s="93"/>
      <c r="AE740" s="93"/>
      <c r="AF740" s="93"/>
      <c r="AQ740" s="87"/>
      <c r="AR740" s="87"/>
    </row>
    <row r="741" spans="2:44">
      <c r="B741" s="278"/>
      <c r="C741" s="344"/>
      <c r="E741" s="292"/>
      <c r="F741" s="293"/>
      <c r="G741" s="294"/>
      <c r="H741" s="294"/>
      <c r="I741" s="295"/>
      <c r="K741" s="292"/>
      <c r="L741" s="293"/>
      <c r="M741" s="293"/>
      <c r="N741" s="293"/>
      <c r="O741" s="293"/>
      <c r="P741" s="347"/>
      <c r="R741" s="292"/>
      <c r="S741" s="293"/>
      <c r="T741" s="293"/>
      <c r="U741" s="285"/>
      <c r="V741" s="293"/>
      <c r="W741" s="293"/>
      <c r="X741" s="342"/>
      <c r="Y741" s="293"/>
      <c r="Z741" s="352"/>
      <c r="AA741" s="363"/>
      <c r="AD741" s="93"/>
      <c r="AE741" s="93"/>
      <c r="AF741" s="93"/>
      <c r="AQ741" s="87"/>
      <c r="AR741" s="87"/>
    </row>
    <row r="742" spans="2:44">
      <c r="B742" s="278"/>
      <c r="C742" s="344"/>
      <c r="E742" s="292"/>
      <c r="F742" s="293"/>
      <c r="G742" s="294"/>
      <c r="H742" s="294"/>
      <c r="I742" s="295"/>
      <c r="K742" s="292"/>
      <c r="L742" s="293"/>
      <c r="M742" s="293"/>
      <c r="N742" s="293"/>
      <c r="O742" s="293"/>
      <c r="P742" s="347"/>
      <c r="R742" s="292"/>
      <c r="S742" s="293"/>
      <c r="T742" s="293"/>
      <c r="U742" s="285"/>
      <c r="V742" s="293"/>
      <c r="W742" s="293"/>
      <c r="X742" s="342"/>
      <c r="Y742" s="293"/>
      <c r="Z742" s="352"/>
      <c r="AA742" s="363"/>
      <c r="AD742" s="93"/>
      <c r="AE742" s="93"/>
      <c r="AF742" s="93"/>
      <c r="AQ742" s="87"/>
      <c r="AR742" s="87"/>
    </row>
    <row r="743" spans="2:44">
      <c r="B743" s="278"/>
      <c r="C743" s="344"/>
      <c r="E743" s="292"/>
      <c r="F743" s="293"/>
      <c r="G743" s="294"/>
      <c r="H743" s="294"/>
      <c r="I743" s="295"/>
      <c r="K743" s="292"/>
      <c r="L743" s="293"/>
      <c r="M743" s="293"/>
      <c r="N743" s="293"/>
      <c r="O743" s="293"/>
      <c r="P743" s="347"/>
      <c r="R743" s="292"/>
      <c r="S743" s="293"/>
      <c r="T743" s="293"/>
      <c r="U743" s="285"/>
      <c r="V743" s="293"/>
      <c r="W743" s="293"/>
      <c r="X743" s="342"/>
      <c r="Y743" s="293"/>
      <c r="Z743" s="352"/>
      <c r="AA743" s="363"/>
      <c r="AD743" s="93"/>
      <c r="AE743" s="93"/>
      <c r="AF743" s="93"/>
      <c r="AQ743" s="87"/>
      <c r="AR743" s="87"/>
    </row>
    <row r="744" spans="2:44">
      <c r="B744" s="278"/>
      <c r="C744" s="344"/>
      <c r="E744" s="292"/>
      <c r="F744" s="293"/>
      <c r="G744" s="294"/>
      <c r="H744" s="294"/>
      <c r="I744" s="295"/>
      <c r="K744" s="292"/>
      <c r="L744" s="293"/>
      <c r="M744" s="293"/>
      <c r="N744" s="293"/>
      <c r="O744" s="293"/>
      <c r="P744" s="347"/>
      <c r="R744" s="292"/>
      <c r="S744" s="293"/>
      <c r="T744" s="293"/>
      <c r="U744" s="285"/>
      <c r="V744" s="293"/>
      <c r="W744" s="293"/>
      <c r="X744" s="342"/>
      <c r="Y744" s="293"/>
      <c r="Z744" s="352"/>
      <c r="AA744" s="363"/>
      <c r="AD744" s="93"/>
      <c r="AE744" s="93"/>
      <c r="AF744" s="93"/>
      <c r="AQ744" s="87"/>
      <c r="AR744" s="87"/>
    </row>
    <row r="745" spans="2:44">
      <c r="B745" s="278"/>
      <c r="C745" s="344"/>
      <c r="E745" s="292"/>
      <c r="F745" s="293"/>
      <c r="G745" s="294"/>
      <c r="H745" s="294"/>
      <c r="I745" s="295"/>
      <c r="K745" s="292"/>
      <c r="L745" s="293"/>
      <c r="M745" s="293"/>
      <c r="N745" s="293"/>
      <c r="O745" s="293"/>
      <c r="P745" s="347"/>
      <c r="R745" s="292"/>
      <c r="S745" s="293"/>
      <c r="T745" s="293"/>
      <c r="U745" s="285"/>
      <c r="V745" s="293"/>
      <c r="W745" s="293"/>
      <c r="X745" s="342"/>
      <c r="Y745" s="293"/>
      <c r="Z745" s="352"/>
      <c r="AA745" s="363"/>
      <c r="AD745" s="93"/>
      <c r="AE745" s="93"/>
      <c r="AF745" s="93"/>
      <c r="AQ745" s="87"/>
      <c r="AR745" s="87"/>
    </row>
    <row r="746" spans="2:44">
      <c r="B746" s="278"/>
      <c r="C746" s="344"/>
      <c r="E746" s="292"/>
      <c r="F746" s="293"/>
      <c r="G746" s="294"/>
      <c r="H746" s="294"/>
      <c r="I746" s="295"/>
      <c r="K746" s="292"/>
      <c r="L746" s="293"/>
      <c r="M746" s="293"/>
      <c r="N746" s="293"/>
      <c r="O746" s="293"/>
      <c r="P746" s="347"/>
      <c r="R746" s="292"/>
      <c r="S746" s="293"/>
      <c r="T746" s="293"/>
      <c r="U746" s="285"/>
      <c r="V746" s="293"/>
      <c r="W746" s="293"/>
      <c r="X746" s="342"/>
      <c r="Y746" s="293"/>
      <c r="Z746" s="352"/>
      <c r="AA746" s="363"/>
      <c r="AD746" s="93"/>
      <c r="AE746" s="93"/>
      <c r="AF746" s="93"/>
      <c r="AQ746" s="87"/>
      <c r="AR746" s="87"/>
    </row>
    <row r="747" spans="2:44">
      <c r="B747" s="278"/>
      <c r="C747" s="344"/>
      <c r="E747" s="292"/>
      <c r="F747" s="293"/>
      <c r="G747" s="294"/>
      <c r="H747" s="294"/>
      <c r="I747" s="295"/>
      <c r="K747" s="292"/>
      <c r="L747" s="293"/>
      <c r="M747" s="293"/>
      <c r="N747" s="293"/>
      <c r="O747" s="293"/>
      <c r="P747" s="347"/>
      <c r="R747" s="292"/>
      <c r="S747" s="293"/>
      <c r="T747" s="293"/>
      <c r="U747" s="285"/>
      <c r="V747" s="293"/>
      <c r="W747" s="293"/>
      <c r="X747" s="342"/>
      <c r="Y747" s="293"/>
      <c r="Z747" s="352"/>
      <c r="AA747" s="363"/>
      <c r="AD747" s="93"/>
      <c r="AE747" s="93"/>
      <c r="AF747" s="93"/>
      <c r="AQ747" s="87"/>
      <c r="AR747" s="87"/>
    </row>
    <row r="748" spans="2:44">
      <c r="B748" s="278"/>
      <c r="C748" s="344"/>
      <c r="E748" s="292"/>
      <c r="F748" s="293"/>
      <c r="G748" s="294"/>
      <c r="H748" s="294"/>
      <c r="I748" s="295"/>
      <c r="K748" s="292"/>
      <c r="L748" s="293"/>
      <c r="M748" s="293"/>
      <c r="N748" s="293"/>
      <c r="O748" s="293"/>
      <c r="P748" s="347"/>
      <c r="R748" s="292"/>
      <c r="S748" s="293"/>
      <c r="T748" s="293"/>
      <c r="U748" s="285"/>
      <c r="V748" s="293"/>
      <c r="W748" s="293"/>
      <c r="X748" s="342"/>
      <c r="Y748" s="293"/>
      <c r="Z748" s="352"/>
      <c r="AA748" s="363"/>
      <c r="AD748" s="93"/>
      <c r="AE748" s="93"/>
      <c r="AF748" s="93"/>
      <c r="AQ748" s="87"/>
      <c r="AR748" s="87"/>
    </row>
    <row r="749" spans="2:44">
      <c r="B749" s="278"/>
      <c r="C749" s="344"/>
      <c r="E749" s="292"/>
      <c r="F749" s="293"/>
      <c r="G749" s="294"/>
      <c r="H749" s="294"/>
      <c r="I749" s="295"/>
      <c r="K749" s="292"/>
      <c r="L749" s="293"/>
      <c r="M749" s="293"/>
      <c r="N749" s="293"/>
      <c r="O749" s="293"/>
      <c r="P749" s="347"/>
      <c r="R749" s="292"/>
      <c r="S749" s="293"/>
      <c r="T749" s="293"/>
      <c r="U749" s="285"/>
      <c r="V749" s="293"/>
      <c r="W749" s="293"/>
      <c r="X749" s="342"/>
      <c r="Y749" s="293"/>
      <c r="Z749" s="352"/>
      <c r="AA749" s="363"/>
      <c r="AD749" s="93"/>
      <c r="AE749" s="93"/>
      <c r="AF749" s="93"/>
      <c r="AQ749" s="87"/>
      <c r="AR749" s="87"/>
    </row>
    <row r="750" spans="2:44">
      <c r="B750" s="278"/>
      <c r="C750" s="344"/>
      <c r="E750" s="292"/>
      <c r="F750" s="293"/>
      <c r="G750" s="294"/>
      <c r="H750" s="294"/>
      <c r="I750" s="295"/>
      <c r="K750" s="292"/>
      <c r="L750" s="293"/>
      <c r="M750" s="293"/>
      <c r="N750" s="293"/>
      <c r="O750" s="293"/>
      <c r="P750" s="347"/>
      <c r="R750" s="292"/>
      <c r="S750" s="293"/>
      <c r="T750" s="293"/>
      <c r="U750" s="285"/>
      <c r="V750" s="293"/>
      <c r="W750" s="293"/>
      <c r="X750" s="342"/>
      <c r="Y750" s="293"/>
      <c r="Z750" s="352"/>
      <c r="AA750" s="363"/>
      <c r="AD750" s="93"/>
      <c r="AE750" s="93"/>
      <c r="AF750" s="93"/>
      <c r="AQ750" s="87"/>
      <c r="AR750" s="87"/>
    </row>
    <row r="751" spans="2:44">
      <c r="B751" s="278"/>
      <c r="C751" s="344"/>
      <c r="E751" s="292"/>
      <c r="F751" s="293"/>
      <c r="G751" s="294"/>
      <c r="H751" s="294"/>
      <c r="I751" s="295"/>
      <c r="K751" s="292"/>
      <c r="L751" s="293"/>
      <c r="M751" s="293"/>
      <c r="N751" s="293"/>
      <c r="O751" s="293"/>
      <c r="P751" s="347"/>
      <c r="R751" s="292"/>
      <c r="S751" s="293"/>
      <c r="T751" s="293"/>
      <c r="U751" s="285"/>
      <c r="V751" s="293"/>
      <c r="W751" s="293"/>
      <c r="X751" s="342"/>
      <c r="Y751" s="293"/>
      <c r="Z751" s="352"/>
      <c r="AA751" s="363"/>
      <c r="AD751" s="93"/>
      <c r="AE751" s="93"/>
      <c r="AF751" s="93"/>
      <c r="AQ751" s="87"/>
      <c r="AR751" s="87"/>
    </row>
    <row r="752" spans="2:44">
      <c r="B752" s="278"/>
      <c r="C752" s="344"/>
      <c r="E752" s="292"/>
      <c r="F752" s="293"/>
      <c r="G752" s="294"/>
      <c r="H752" s="294"/>
      <c r="I752" s="295"/>
      <c r="K752" s="292"/>
      <c r="L752" s="293"/>
      <c r="M752" s="293"/>
      <c r="N752" s="293"/>
      <c r="O752" s="293"/>
      <c r="P752" s="347"/>
      <c r="R752" s="292"/>
      <c r="S752" s="293"/>
      <c r="T752" s="293"/>
      <c r="U752" s="285"/>
      <c r="V752" s="293"/>
      <c r="W752" s="293"/>
      <c r="X752" s="342"/>
      <c r="Y752" s="293"/>
      <c r="Z752" s="352"/>
      <c r="AA752" s="363"/>
      <c r="AD752" s="93"/>
      <c r="AE752" s="93"/>
      <c r="AF752" s="93"/>
      <c r="AQ752" s="87"/>
      <c r="AR752" s="87"/>
    </row>
    <row r="753" spans="2:44">
      <c r="B753" s="278"/>
      <c r="C753" s="344"/>
      <c r="E753" s="292"/>
      <c r="F753" s="293"/>
      <c r="G753" s="294"/>
      <c r="H753" s="294"/>
      <c r="I753" s="295"/>
      <c r="K753" s="292"/>
      <c r="L753" s="293"/>
      <c r="M753" s="293"/>
      <c r="N753" s="293"/>
      <c r="O753" s="293"/>
      <c r="P753" s="347"/>
      <c r="R753" s="292"/>
      <c r="S753" s="293"/>
      <c r="T753" s="293"/>
      <c r="U753" s="285"/>
      <c r="V753" s="293"/>
      <c r="W753" s="293"/>
      <c r="X753" s="342"/>
      <c r="Y753" s="293"/>
      <c r="Z753" s="352"/>
      <c r="AA753" s="363"/>
      <c r="AD753" s="93"/>
      <c r="AE753" s="93"/>
      <c r="AF753" s="93"/>
      <c r="AQ753" s="87"/>
      <c r="AR753" s="87"/>
    </row>
    <row r="754" spans="2:44">
      <c r="B754" s="278"/>
      <c r="C754" s="344"/>
      <c r="E754" s="292"/>
      <c r="F754" s="293"/>
      <c r="G754" s="294"/>
      <c r="H754" s="294"/>
      <c r="I754" s="295"/>
      <c r="K754" s="292"/>
      <c r="L754" s="293"/>
      <c r="M754" s="293"/>
      <c r="N754" s="293"/>
      <c r="O754" s="293"/>
      <c r="P754" s="347"/>
      <c r="R754" s="292"/>
      <c r="S754" s="293"/>
      <c r="T754" s="293"/>
      <c r="U754" s="285"/>
      <c r="V754" s="293"/>
      <c r="W754" s="293"/>
      <c r="X754" s="342"/>
      <c r="Y754" s="293"/>
      <c r="Z754" s="352"/>
      <c r="AA754" s="363"/>
      <c r="AD754" s="93"/>
      <c r="AE754" s="93"/>
      <c r="AF754" s="93"/>
      <c r="AQ754" s="87"/>
      <c r="AR754" s="87"/>
    </row>
    <row r="755" spans="2:44">
      <c r="B755" s="278"/>
      <c r="C755" s="344"/>
      <c r="E755" s="292"/>
      <c r="F755" s="293"/>
      <c r="G755" s="294"/>
      <c r="H755" s="294"/>
      <c r="I755" s="295"/>
      <c r="K755" s="292"/>
      <c r="L755" s="293"/>
      <c r="M755" s="293"/>
      <c r="N755" s="293"/>
      <c r="O755" s="293"/>
      <c r="P755" s="347"/>
      <c r="R755" s="292"/>
      <c r="S755" s="293"/>
      <c r="T755" s="293"/>
      <c r="U755" s="285"/>
      <c r="V755" s="293"/>
      <c r="W755" s="293"/>
      <c r="X755" s="342"/>
      <c r="Y755" s="293"/>
      <c r="Z755" s="352"/>
      <c r="AA755" s="363"/>
      <c r="AD755" s="93"/>
      <c r="AE755" s="93"/>
      <c r="AF755" s="93"/>
      <c r="AQ755" s="87"/>
      <c r="AR755" s="87"/>
    </row>
    <row r="756" spans="2:44">
      <c r="B756" s="278"/>
      <c r="C756" s="344"/>
      <c r="E756" s="292"/>
      <c r="F756" s="293"/>
      <c r="G756" s="294"/>
      <c r="H756" s="294"/>
      <c r="I756" s="295"/>
      <c r="K756" s="292"/>
      <c r="L756" s="293"/>
      <c r="M756" s="293"/>
      <c r="N756" s="293"/>
      <c r="O756" s="293"/>
      <c r="P756" s="347"/>
      <c r="R756" s="292"/>
      <c r="S756" s="293"/>
      <c r="T756" s="293"/>
      <c r="U756" s="285"/>
      <c r="V756" s="293"/>
      <c r="W756" s="293"/>
      <c r="X756" s="342"/>
      <c r="Y756" s="293"/>
      <c r="Z756" s="352"/>
      <c r="AA756" s="363"/>
      <c r="AD756" s="93"/>
      <c r="AE756" s="93"/>
      <c r="AF756" s="93"/>
      <c r="AQ756" s="87"/>
      <c r="AR756" s="87"/>
    </row>
    <row r="757" spans="2:44">
      <c r="B757" s="278"/>
      <c r="C757" s="344"/>
      <c r="E757" s="292"/>
      <c r="F757" s="293"/>
      <c r="G757" s="294"/>
      <c r="H757" s="294"/>
      <c r="I757" s="295"/>
      <c r="K757" s="292"/>
      <c r="L757" s="293"/>
      <c r="M757" s="293"/>
      <c r="N757" s="293"/>
      <c r="O757" s="293"/>
      <c r="P757" s="347"/>
      <c r="R757" s="292"/>
      <c r="S757" s="293"/>
      <c r="T757" s="293"/>
      <c r="U757" s="285"/>
      <c r="V757" s="293"/>
      <c r="W757" s="293"/>
      <c r="X757" s="342"/>
      <c r="Y757" s="293"/>
      <c r="Z757" s="352"/>
      <c r="AA757" s="363"/>
      <c r="AD757" s="93"/>
      <c r="AE757" s="93"/>
      <c r="AF757" s="93"/>
      <c r="AQ757" s="87"/>
      <c r="AR757" s="87"/>
    </row>
    <row r="758" spans="2:44">
      <c r="B758" s="278"/>
      <c r="C758" s="344"/>
      <c r="E758" s="292"/>
      <c r="F758" s="293"/>
      <c r="G758" s="294"/>
      <c r="H758" s="294"/>
      <c r="I758" s="295"/>
      <c r="K758" s="292"/>
      <c r="L758" s="293"/>
      <c r="M758" s="293"/>
      <c r="N758" s="293"/>
      <c r="O758" s="293"/>
      <c r="P758" s="347"/>
      <c r="R758" s="292"/>
      <c r="S758" s="293"/>
      <c r="T758" s="293"/>
      <c r="U758" s="285"/>
      <c r="V758" s="293"/>
      <c r="W758" s="293"/>
      <c r="X758" s="342"/>
      <c r="Y758" s="293"/>
      <c r="Z758" s="352"/>
      <c r="AA758" s="363"/>
      <c r="AD758" s="93"/>
      <c r="AE758" s="93"/>
      <c r="AF758" s="93"/>
      <c r="AQ758" s="87"/>
      <c r="AR758" s="87"/>
    </row>
    <row r="759" spans="2:44">
      <c r="B759" s="278"/>
      <c r="C759" s="344"/>
      <c r="E759" s="292"/>
      <c r="F759" s="293"/>
      <c r="G759" s="294"/>
      <c r="H759" s="294"/>
      <c r="I759" s="295"/>
      <c r="K759" s="292"/>
      <c r="L759" s="293"/>
      <c r="M759" s="293"/>
      <c r="N759" s="293"/>
      <c r="O759" s="293"/>
      <c r="P759" s="347"/>
      <c r="R759" s="292"/>
      <c r="S759" s="293"/>
      <c r="T759" s="293"/>
      <c r="U759" s="285"/>
      <c r="V759" s="293"/>
      <c r="W759" s="293"/>
      <c r="X759" s="342"/>
      <c r="Y759" s="293"/>
      <c r="Z759" s="352"/>
      <c r="AA759" s="363"/>
      <c r="AD759" s="93"/>
      <c r="AE759" s="93"/>
      <c r="AF759" s="93"/>
      <c r="AQ759" s="87"/>
      <c r="AR759" s="87"/>
    </row>
    <row r="760" spans="2:44">
      <c r="B760" s="278"/>
      <c r="C760" s="344"/>
      <c r="E760" s="292"/>
      <c r="F760" s="293"/>
      <c r="G760" s="294"/>
      <c r="H760" s="294"/>
      <c r="I760" s="295"/>
      <c r="K760" s="292"/>
      <c r="L760" s="293"/>
      <c r="M760" s="293"/>
      <c r="N760" s="293"/>
      <c r="O760" s="293"/>
      <c r="P760" s="347"/>
      <c r="R760" s="292"/>
      <c r="S760" s="293"/>
      <c r="T760" s="293"/>
      <c r="U760" s="285"/>
      <c r="V760" s="293"/>
      <c r="W760" s="293"/>
      <c r="X760" s="342"/>
      <c r="Y760" s="293"/>
      <c r="Z760" s="352"/>
      <c r="AA760" s="363"/>
      <c r="AD760" s="93"/>
      <c r="AE760" s="93"/>
      <c r="AF760" s="93"/>
      <c r="AQ760" s="87"/>
      <c r="AR760" s="87"/>
    </row>
    <row r="761" spans="2:44">
      <c r="B761" s="278"/>
      <c r="C761" s="344"/>
      <c r="E761" s="292"/>
      <c r="F761" s="293"/>
      <c r="G761" s="294"/>
      <c r="H761" s="294"/>
      <c r="I761" s="295"/>
      <c r="K761" s="292"/>
      <c r="L761" s="293"/>
      <c r="M761" s="293"/>
      <c r="N761" s="293"/>
      <c r="O761" s="293"/>
      <c r="P761" s="347"/>
      <c r="R761" s="292"/>
      <c r="S761" s="293"/>
      <c r="T761" s="293"/>
      <c r="U761" s="285"/>
      <c r="V761" s="293"/>
      <c r="W761" s="293"/>
      <c r="X761" s="342"/>
      <c r="Y761" s="293"/>
      <c r="Z761" s="352"/>
      <c r="AA761" s="363"/>
      <c r="AD761" s="93"/>
      <c r="AE761" s="93"/>
      <c r="AF761" s="93"/>
      <c r="AQ761" s="87"/>
      <c r="AR761" s="87"/>
    </row>
    <row r="762" spans="2:44">
      <c r="B762" s="278"/>
      <c r="C762" s="344"/>
      <c r="E762" s="292"/>
      <c r="F762" s="293"/>
      <c r="G762" s="294"/>
      <c r="H762" s="294"/>
      <c r="I762" s="295"/>
      <c r="K762" s="292"/>
      <c r="L762" s="293"/>
      <c r="M762" s="293"/>
      <c r="N762" s="293"/>
      <c r="O762" s="293"/>
      <c r="P762" s="347"/>
      <c r="R762" s="292"/>
      <c r="S762" s="293"/>
      <c r="T762" s="293"/>
      <c r="U762" s="285"/>
      <c r="V762" s="293"/>
      <c r="W762" s="293"/>
      <c r="X762" s="342"/>
      <c r="Y762" s="293"/>
      <c r="Z762" s="352"/>
      <c r="AA762" s="363"/>
      <c r="AD762" s="93"/>
      <c r="AE762" s="93"/>
      <c r="AF762" s="93"/>
      <c r="AQ762" s="87"/>
      <c r="AR762" s="87"/>
    </row>
    <row r="763" spans="2:44">
      <c r="B763" s="278"/>
      <c r="C763" s="344"/>
      <c r="E763" s="292"/>
      <c r="F763" s="293"/>
      <c r="G763" s="294"/>
      <c r="H763" s="294"/>
      <c r="I763" s="295"/>
      <c r="K763" s="292"/>
      <c r="L763" s="293"/>
      <c r="M763" s="293"/>
      <c r="N763" s="293"/>
      <c r="O763" s="293"/>
      <c r="P763" s="347"/>
      <c r="R763" s="292"/>
      <c r="S763" s="293"/>
      <c r="T763" s="293"/>
      <c r="U763" s="285"/>
      <c r="V763" s="293"/>
      <c r="W763" s="293"/>
      <c r="X763" s="342"/>
      <c r="Y763" s="293"/>
      <c r="Z763" s="352"/>
      <c r="AA763" s="363"/>
      <c r="AD763" s="93"/>
      <c r="AE763" s="93"/>
      <c r="AF763" s="93"/>
      <c r="AQ763" s="87"/>
      <c r="AR763" s="87"/>
    </row>
    <row r="764" spans="2:44">
      <c r="B764" s="278"/>
      <c r="C764" s="344"/>
      <c r="E764" s="292"/>
      <c r="F764" s="293"/>
      <c r="G764" s="294"/>
      <c r="H764" s="294"/>
      <c r="I764" s="295"/>
      <c r="K764" s="292"/>
      <c r="L764" s="293"/>
      <c r="M764" s="293"/>
      <c r="N764" s="293"/>
      <c r="O764" s="293"/>
      <c r="P764" s="347"/>
      <c r="R764" s="292"/>
      <c r="S764" s="293"/>
      <c r="T764" s="293"/>
      <c r="U764" s="285"/>
      <c r="V764" s="293"/>
      <c r="W764" s="293"/>
      <c r="X764" s="342"/>
      <c r="Y764" s="293"/>
      <c r="Z764" s="352"/>
      <c r="AA764" s="363"/>
      <c r="AD764" s="93"/>
      <c r="AE764" s="93"/>
      <c r="AF764" s="93"/>
      <c r="AQ764" s="87"/>
      <c r="AR764" s="87"/>
    </row>
    <row r="765" spans="2:44">
      <c r="B765" s="278"/>
      <c r="C765" s="344"/>
      <c r="E765" s="292"/>
      <c r="F765" s="293"/>
      <c r="G765" s="294"/>
      <c r="H765" s="294"/>
      <c r="I765" s="295"/>
      <c r="K765" s="292"/>
      <c r="L765" s="293"/>
      <c r="M765" s="293"/>
      <c r="N765" s="293"/>
      <c r="O765" s="293"/>
      <c r="P765" s="347"/>
      <c r="R765" s="292"/>
      <c r="S765" s="293"/>
      <c r="T765" s="293"/>
      <c r="U765" s="285"/>
      <c r="V765" s="293"/>
      <c r="W765" s="293"/>
      <c r="X765" s="342"/>
      <c r="Y765" s="293"/>
      <c r="Z765" s="352"/>
      <c r="AA765" s="363"/>
      <c r="AD765" s="93"/>
      <c r="AE765" s="93"/>
      <c r="AF765" s="93"/>
      <c r="AQ765" s="87"/>
      <c r="AR765" s="87"/>
    </row>
    <row r="766" spans="2:44">
      <c r="B766" s="278"/>
      <c r="C766" s="344"/>
      <c r="E766" s="292"/>
      <c r="F766" s="293"/>
      <c r="G766" s="294"/>
      <c r="H766" s="294"/>
      <c r="I766" s="295"/>
      <c r="K766" s="292"/>
      <c r="L766" s="293"/>
      <c r="M766" s="293"/>
      <c r="N766" s="293"/>
      <c r="O766" s="293"/>
      <c r="P766" s="347"/>
      <c r="R766" s="292"/>
      <c r="S766" s="293"/>
      <c r="T766" s="293"/>
      <c r="U766" s="285"/>
      <c r="V766" s="293"/>
      <c r="W766" s="293"/>
      <c r="X766" s="342"/>
      <c r="Y766" s="293"/>
      <c r="Z766" s="352"/>
      <c r="AA766" s="363"/>
      <c r="AD766" s="93"/>
      <c r="AE766" s="93"/>
      <c r="AF766" s="93"/>
      <c r="AQ766" s="87"/>
      <c r="AR766" s="87"/>
    </row>
    <row r="767" spans="2:44">
      <c r="B767" s="278"/>
      <c r="C767" s="344"/>
      <c r="E767" s="292"/>
      <c r="F767" s="293"/>
      <c r="G767" s="294"/>
      <c r="H767" s="294"/>
      <c r="I767" s="295"/>
      <c r="K767" s="292"/>
      <c r="L767" s="293"/>
      <c r="M767" s="293"/>
      <c r="N767" s="293"/>
      <c r="O767" s="293"/>
      <c r="P767" s="347"/>
      <c r="R767" s="292"/>
      <c r="S767" s="293"/>
      <c r="T767" s="293"/>
      <c r="U767" s="285"/>
      <c r="V767" s="293"/>
      <c r="W767" s="293"/>
      <c r="X767" s="342"/>
      <c r="Y767" s="293"/>
      <c r="Z767" s="352"/>
      <c r="AA767" s="363"/>
      <c r="AD767" s="93"/>
      <c r="AE767" s="93"/>
      <c r="AF767" s="93"/>
      <c r="AQ767" s="87"/>
      <c r="AR767" s="87"/>
    </row>
    <row r="768" spans="2:44">
      <c r="B768" s="278"/>
      <c r="C768" s="344"/>
      <c r="E768" s="292"/>
      <c r="F768" s="293"/>
      <c r="G768" s="294"/>
      <c r="H768" s="294"/>
      <c r="I768" s="295"/>
      <c r="K768" s="292"/>
      <c r="L768" s="293"/>
      <c r="M768" s="293"/>
      <c r="N768" s="293"/>
      <c r="O768" s="293"/>
      <c r="P768" s="347"/>
      <c r="R768" s="292"/>
      <c r="S768" s="293"/>
      <c r="T768" s="293"/>
      <c r="U768" s="285"/>
      <c r="V768" s="293"/>
      <c r="W768" s="293"/>
      <c r="X768" s="342"/>
      <c r="Y768" s="293"/>
      <c r="Z768" s="352"/>
      <c r="AA768" s="363"/>
      <c r="AD768" s="93"/>
      <c r="AE768" s="93"/>
      <c r="AF768" s="93"/>
      <c r="AQ768" s="87"/>
      <c r="AR768" s="87"/>
    </row>
    <row r="769" spans="2:44">
      <c r="B769" s="278"/>
      <c r="C769" s="344"/>
      <c r="E769" s="292"/>
      <c r="F769" s="293"/>
      <c r="G769" s="294"/>
      <c r="H769" s="294"/>
      <c r="I769" s="295"/>
      <c r="K769" s="292"/>
      <c r="L769" s="293"/>
      <c r="M769" s="293"/>
      <c r="N769" s="293"/>
      <c r="O769" s="293"/>
      <c r="P769" s="347"/>
      <c r="R769" s="292"/>
      <c r="S769" s="293"/>
      <c r="T769" s="293"/>
      <c r="U769" s="285"/>
      <c r="V769" s="293"/>
      <c r="W769" s="293"/>
      <c r="X769" s="342"/>
      <c r="Y769" s="293"/>
      <c r="Z769" s="352"/>
      <c r="AA769" s="363"/>
      <c r="AD769" s="93"/>
      <c r="AE769" s="93"/>
      <c r="AF769" s="93"/>
      <c r="AQ769" s="87"/>
      <c r="AR769" s="87"/>
    </row>
    <row r="770" spans="2:44">
      <c r="B770" s="278"/>
      <c r="C770" s="344"/>
      <c r="E770" s="292"/>
      <c r="F770" s="293"/>
      <c r="G770" s="294"/>
      <c r="H770" s="294"/>
      <c r="I770" s="295"/>
      <c r="K770" s="292"/>
      <c r="L770" s="293"/>
      <c r="M770" s="293"/>
      <c r="N770" s="293"/>
      <c r="O770" s="293"/>
      <c r="P770" s="347"/>
      <c r="R770" s="292"/>
      <c r="S770" s="293"/>
      <c r="T770" s="293"/>
      <c r="U770" s="285"/>
      <c r="V770" s="293"/>
      <c r="W770" s="293"/>
      <c r="X770" s="342"/>
      <c r="Y770" s="293"/>
      <c r="Z770" s="352"/>
      <c r="AA770" s="363"/>
      <c r="AD770" s="93"/>
      <c r="AE770" s="93"/>
      <c r="AF770" s="93"/>
      <c r="AQ770" s="87"/>
      <c r="AR770" s="87"/>
    </row>
    <row r="771" spans="2:44">
      <c r="B771" s="278"/>
      <c r="C771" s="344"/>
      <c r="E771" s="292"/>
      <c r="F771" s="293"/>
      <c r="G771" s="294"/>
      <c r="H771" s="294"/>
      <c r="I771" s="295"/>
      <c r="K771" s="292"/>
      <c r="L771" s="293"/>
      <c r="M771" s="293"/>
      <c r="N771" s="293"/>
      <c r="O771" s="293"/>
      <c r="P771" s="347"/>
      <c r="R771" s="292"/>
      <c r="S771" s="293"/>
      <c r="T771" s="293"/>
      <c r="U771" s="285"/>
      <c r="V771" s="293"/>
      <c r="W771" s="293"/>
      <c r="X771" s="342"/>
      <c r="Y771" s="293"/>
      <c r="Z771" s="352"/>
      <c r="AA771" s="363"/>
      <c r="AD771" s="93"/>
      <c r="AE771" s="93"/>
      <c r="AF771" s="93"/>
      <c r="AQ771" s="87"/>
      <c r="AR771" s="87"/>
    </row>
    <row r="772" spans="2:44">
      <c r="B772" s="278"/>
      <c r="C772" s="344"/>
      <c r="E772" s="292"/>
      <c r="F772" s="293"/>
      <c r="G772" s="294"/>
      <c r="H772" s="294"/>
      <c r="I772" s="295"/>
      <c r="K772" s="292"/>
      <c r="L772" s="293"/>
      <c r="M772" s="293"/>
      <c r="N772" s="293"/>
      <c r="O772" s="293"/>
      <c r="P772" s="347"/>
      <c r="R772" s="292"/>
      <c r="S772" s="293"/>
      <c r="T772" s="293"/>
      <c r="U772" s="285"/>
      <c r="V772" s="293"/>
      <c r="W772" s="293"/>
      <c r="X772" s="342"/>
      <c r="Y772" s="293"/>
      <c r="Z772" s="352"/>
      <c r="AA772" s="363"/>
      <c r="AD772" s="93"/>
      <c r="AE772" s="93"/>
      <c r="AF772" s="93"/>
      <c r="AQ772" s="87"/>
      <c r="AR772" s="87"/>
    </row>
    <row r="773" spans="2:44">
      <c r="B773" s="278"/>
      <c r="C773" s="344"/>
      <c r="E773" s="292"/>
      <c r="F773" s="293"/>
      <c r="G773" s="294"/>
      <c r="H773" s="294"/>
      <c r="I773" s="295"/>
      <c r="K773" s="292"/>
      <c r="L773" s="293"/>
      <c r="M773" s="293"/>
      <c r="N773" s="293"/>
      <c r="O773" s="293"/>
      <c r="P773" s="347"/>
      <c r="R773" s="292"/>
      <c r="S773" s="293"/>
      <c r="T773" s="293"/>
      <c r="U773" s="285"/>
      <c r="V773" s="293"/>
      <c r="W773" s="293"/>
      <c r="X773" s="342"/>
      <c r="Y773" s="293"/>
      <c r="Z773" s="352"/>
      <c r="AA773" s="363"/>
      <c r="AD773" s="93"/>
      <c r="AE773" s="93"/>
      <c r="AF773" s="93"/>
      <c r="AQ773" s="87"/>
      <c r="AR773" s="87"/>
    </row>
    <row r="774" spans="2:44">
      <c r="B774" s="278"/>
      <c r="C774" s="344"/>
      <c r="E774" s="292"/>
      <c r="F774" s="293"/>
      <c r="G774" s="294"/>
      <c r="H774" s="294"/>
      <c r="I774" s="295"/>
      <c r="K774" s="292"/>
      <c r="L774" s="293"/>
      <c r="M774" s="293"/>
      <c r="N774" s="293"/>
      <c r="O774" s="293"/>
      <c r="P774" s="347"/>
      <c r="R774" s="292"/>
      <c r="S774" s="293"/>
      <c r="T774" s="293"/>
      <c r="U774" s="285"/>
      <c r="V774" s="293"/>
      <c r="W774" s="293"/>
      <c r="X774" s="342"/>
      <c r="Y774" s="293"/>
      <c r="Z774" s="352"/>
      <c r="AA774" s="363"/>
      <c r="AD774" s="93"/>
      <c r="AE774" s="93"/>
      <c r="AF774" s="93"/>
      <c r="AQ774" s="87"/>
      <c r="AR774" s="87"/>
    </row>
    <row r="775" spans="2:44">
      <c r="B775" s="278"/>
      <c r="C775" s="344"/>
      <c r="E775" s="292"/>
      <c r="F775" s="293"/>
      <c r="G775" s="294"/>
      <c r="H775" s="294"/>
      <c r="I775" s="295"/>
      <c r="K775" s="292"/>
      <c r="L775" s="293"/>
      <c r="M775" s="293"/>
      <c r="N775" s="293"/>
      <c r="O775" s="293"/>
      <c r="P775" s="347"/>
      <c r="R775" s="292"/>
      <c r="S775" s="293"/>
      <c r="T775" s="293"/>
      <c r="U775" s="285"/>
      <c r="V775" s="293"/>
      <c r="W775" s="293"/>
      <c r="X775" s="342"/>
      <c r="Y775" s="293"/>
      <c r="Z775" s="352"/>
      <c r="AA775" s="363"/>
      <c r="AD775" s="93"/>
      <c r="AE775" s="93"/>
      <c r="AF775" s="93"/>
      <c r="AQ775" s="87"/>
      <c r="AR775" s="87"/>
    </row>
    <row r="776" spans="2:44">
      <c r="B776" s="278"/>
      <c r="C776" s="344"/>
      <c r="E776" s="292"/>
      <c r="F776" s="293"/>
      <c r="G776" s="294"/>
      <c r="H776" s="294"/>
      <c r="I776" s="295"/>
      <c r="K776" s="292"/>
      <c r="L776" s="293"/>
      <c r="M776" s="293"/>
      <c r="N776" s="293"/>
      <c r="O776" s="293"/>
      <c r="P776" s="347"/>
      <c r="R776" s="292"/>
      <c r="S776" s="293"/>
      <c r="T776" s="293"/>
      <c r="U776" s="285"/>
      <c r="V776" s="293"/>
      <c r="W776" s="293"/>
      <c r="X776" s="342"/>
      <c r="Y776" s="293"/>
      <c r="Z776" s="352"/>
      <c r="AA776" s="363"/>
      <c r="AD776" s="93"/>
      <c r="AE776" s="93"/>
      <c r="AF776" s="93"/>
      <c r="AQ776" s="87"/>
      <c r="AR776" s="87"/>
    </row>
    <row r="777" spans="2:44">
      <c r="B777" s="278"/>
      <c r="C777" s="344"/>
      <c r="E777" s="292"/>
      <c r="F777" s="293"/>
      <c r="G777" s="294"/>
      <c r="H777" s="294"/>
      <c r="I777" s="295"/>
      <c r="K777" s="292"/>
      <c r="L777" s="293"/>
      <c r="M777" s="293"/>
      <c r="N777" s="293"/>
      <c r="O777" s="293"/>
      <c r="P777" s="347"/>
      <c r="R777" s="292"/>
      <c r="S777" s="293"/>
      <c r="T777" s="293"/>
      <c r="U777" s="285"/>
      <c r="V777" s="293"/>
      <c r="W777" s="293"/>
      <c r="X777" s="342"/>
      <c r="Y777" s="293"/>
      <c r="Z777" s="352"/>
      <c r="AA777" s="363"/>
      <c r="AD777" s="93"/>
      <c r="AE777" s="93"/>
      <c r="AF777" s="93"/>
      <c r="AQ777" s="87"/>
      <c r="AR777" s="87"/>
    </row>
    <row r="778" spans="2:44">
      <c r="B778" s="278"/>
      <c r="C778" s="344"/>
      <c r="E778" s="292"/>
      <c r="F778" s="293"/>
      <c r="G778" s="294"/>
      <c r="H778" s="294"/>
      <c r="I778" s="295"/>
      <c r="K778" s="292"/>
      <c r="L778" s="293"/>
      <c r="M778" s="293"/>
      <c r="N778" s="293"/>
      <c r="O778" s="293"/>
      <c r="P778" s="347"/>
      <c r="R778" s="292"/>
      <c r="S778" s="293"/>
      <c r="T778" s="293"/>
      <c r="U778" s="285"/>
      <c r="V778" s="293"/>
      <c r="W778" s="293"/>
      <c r="X778" s="342"/>
      <c r="Y778" s="293"/>
      <c r="Z778" s="352"/>
      <c r="AA778" s="363"/>
      <c r="AD778" s="93"/>
      <c r="AE778" s="93"/>
      <c r="AF778" s="93"/>
      <c r="AQ778" s="87"/>
      <c r="AR778" s="87"/>
    </row>
    <row r="779" spans="2:44">
      <c r="B779" s="278"/>
      <c r="C779" s="344"/>
      <c r="E779" s="292"/>
      <c r="F779" s="293"/>
      <c r="G779" s="294"/>
      <c r="H779" s="294"/>
      <c r="I779" s="295"/>
      <c r="K779" s="292"/>
      <c r="L779" s="293"/>
      <c r="M779" s="293"/>
      <c r="N779" s="293"/>
      <c r="O779" s="293"/>
      <c r="P779" s="347"/>
      <c r="R779" s="292"/>
      <c r="S779" s="293"/>
      <c r="T779" s="293"/>
      <c r="U779" s="285"/>
      <c r="V779" s="293"/>
      <c r="W779" s="293"/>
      <c r="X779" s="342"/>
      <c r="Y779" s="293"/>
      <c r="Z779" s="352"/>
      <c r="AA779" s="363"/>
      <c r="AD779" s="93"/>
      <c r="AE779" s="93"/>
      <c r="AF779" s="93"/>
      <c r="AQ779" s="87"/>
      <c r="AR779" s="87"/>
    </row>
    <row r="780" spans="2:44">
      <c r="B780" s="278"/>
      <c r="C780" s="344"/>
      <c r="E780" s="292"/>
      <c r="F780" s="293"/>
      <c r="G780" s="294"/>
      <c r="H780" s="294"/>
      <c r="I780" s="295"/>
      <c r="K780" s="292"/>
      <c r="L780" s="293"/>
      <c r="M780" s="293"/>
      <c r="N780" s="293"/>
      <c r="O780" s="293"/>
      <c r="P780" s="347"/>
      <c r="R780" s="292"/>
      <c r="S780" s="293"/>
      <c r="T780" s="293"/>
      <c r="U780" s="285"/>
      <c r="V780" s="293"/>
      <c r="W780" s="293"/>
      <c r="X780" s="342"/>
      <c r="Y780" s="293"/>
      <c r="Z780" s="352"/>
      <c r="AA780" s="363"/>
      <c r="AD780" s="93"/>
      <c r="AE780" s="93"/>
      <c r="AF780" s="93"/>
      <c r="AQ780" s="87"/>
      <c r="AR780" s="87"/>
    </row>
    <row r="781" spans="2:44">
      <c r="B781" s="278"/>
      <c r="C781" s="344"/>
      <c r="E781" s="292"/>
      <c r="F781" s="293"/>
      <c r="G781" s="294"/>
      <c r="H781" s="294"/>
      <c r="I781" s="295"/>
      <c r="K781" s="292"/>
      <c r="L781" s="293"/>
      <c r="M781" s="293"/>
      <c r="N781" s="293"/>
      <c r="O781" s="293"/>
      <c r="P781" s="347"/>
      <c r="R781" s="292"/>
      <c r="S781" s="293"/>
      <c r="T781" s="293"/>
      <c r="U781" s="285"/>
      <c r="V781" s="293"/>
      <c r="W781" s="293"/>
      <c r="X781" s="342"/>
      <c r="Y781" s="293"/>
      <c r="Z781" s="352"/>
      <c r="AA781" s="363"/>
      <c r="AD781" s="93"/>
      <c r="AE781" s="93"/>
      <c r="AF781" s="93"/>
      <c r="AQ781" s="87"/>
      <c r="AR781" s="87"/>
    </row>
    <row r="782" spans="2:44">
      <c r="B782" s="278"/>
      <c r="C782" s="344"/>
      <c r="E782" s="292"/>
      <c r="F782" s="293"/>
      <c r="G782" s="294"/>
      <c r="H782" s="294"/>
      <c r="I782" s="295"/>
      <c r="K782" s="292"/>
      <c r="L782" s="293"/>
      <c r="M782" s="293"/>
      <c r="N782" s="293"/>
      <c r="O782" s="293"/>
      <c r="P782" s="347"/>
      <c r="R782" s="292"/>
      <c r="S782" s="293"/>
      <c r="T782" s="293"/>
      <c r="U782" s="285"/>
      <c r="V782" s="293"/>
      <c r="W782" s="293"/>
      <c r="X782" s="342"/>
      <c r="Y782" s="293"/>
      <c r="Z782" s="352"/>
      <c r="AA782" s="363"/>
      <c r="AD782" s="93"/>
      <c r="AE782" s="93"/>
      <c r="AF782" s="93"/>
      <c r="AQ782" s="87"/>
      <c r="AR782" s="87"/>
    </row>
    <row r="783" spans="2:44">
      <c r="B783" s="278"/>
      <c r="C783" s="344"/>
      <c r="E783" s="292"/>
      <c r="F783" s="293"/>
      <c r="G783" s="294"/>
      <c r="H783" s="294"/>
      <c r="I783" s="295"/>
      <c r="K783" s="292"/>
      <c r="L783" s="293"/>
      <c r="M783" s="293"/>
      <c r="N783" s="293"/>
      <c r="O783" s="293"/>
      <c r="P783" s="347"/>
      <c r="R783" s="292"/>
      <c r="S783" s="293"/>
      <c r="T783" s="293"/>
      <c r="U783" s="285"/>
      <c r="V783" s="293"/>
      <c r="W783" s="293"/>
      <c r="X783" s="342"/>
      <c r="Y783" s="293"/>
      <c r="Z783" s="352"/>
      <c r="AA783" s="363"/>
      <c r="AD783" s="93"/>
      <c r="AE783" s="93"/>
      <c r="AF783" s="93"/>
      <c r="AQ783" s="87"/>
      <c r="AR783" s="87"/>
    </row>
    <row r="784" spans="2:44">
      <c r="B784" s="278"/>
      <c r="C784" s="344"/>
      <c r="E784" s="292"/>
      <c r="F784" s="293"/>
      <c r="G784" s="294"/>
      <c r="H784" s="294"/>
      <c r="I784" s="295"/>
      <c r="K784" s="292"/>
      <c r="L784" s="293"/>
      <c r="M784" s="293"/>
      <c r="N784" s="293"/>
      <c r="O784" s="293"/>
      <c r="P784" s="347"/>
      <c r="R784" s="292"/>
      <c r="S784" s="293"/>
      <c r="T784" s="293"/>
      <c r="U784" s="285"/>
      <c r="V784" s="293"/>
      <c r="W784" s="293"/>
      <c r="X784" s="342"/>
      <c r="Y784" s="293"/>
      <c r="Z784" s="352"/>
      <c r="AA784" s="363"/>
      <c r="AD784" s="93"/>
      <c r="AE784" s="93"/>
      <c r="AF784" s="93"/>
      <c r="AQ784" s="87"/>
      <c r="AR784" s="87"/>
    </row>
    <row r="785" spans="2:44">
      <c r="B785" s="278"/>
      <c r="C785" s="344"/>
      <c r="E785" s="292"/>
      <c r="F785" s="293"/>
      <c r="G785" s="294"/>
      <c r="H785" s="294"/>
      <c r="I785" s="295"/>
      <c r="K785" s="292"/>
      <c r="L785" s="293"/>
      <c r="M785" s="293"/>
      <c r="N785" s="293"/>
      <c r="O785" s="293"/>
      <c r="P785" s="347"/>
      <c r="R785" s="292"/>
      <c r="S785" s="293"/>
      <c r="T785" s="293"/>
      <c r="U785" s="285"/>
      <c r="V785" s="293"/>
      <c r="W785" s="293"/>
      <c r="X785" s="342"/>
      <c r="Y785" s="293"/>
      <c r="Z785" s="352"/>
      <c r="AA785" s="363"/>
      <c r="AD785" s="93"/>
      <c r="AE785" s="93"/>
      <c r="AF785" s="93"/>
      <c r="AQ785" s="87"/>
      <c r="AR785" s="87"/>
    </row>
    <row r="786" spans="2:44">
      <c r="B786" s="278"/>
      <c r="C786" s="344"/>
      <c r="E786" s="292"/>
      <c r="F786" s="293"/>
      <c r="G786" s="294"/>
      <c r="H786" s="294"/>
      <c r="I786" s="295"/>
      <c r="K786" s="292"/>
      <c r="L786" s="293"/>
      <c r="M786" s="293"/>
      <c r="N786" s="293"/>
      <c r="O786" s="293"/>
      <c r="P786" s="347"/>
      <c r="R786" s="292"/>
      <c r="S786" s="293"/>
      <c r="T786" s="293"/>
      <c r="U786" s="285"/>
      <c r="V786" s="293"/>
      <c r="W786" s="293"/>
      <c r="X786" s="342"/>
      <c r="Y786" s="293"/>
      <c r="Z786" s="352"/>
      <c r="AA786" s="363"/>
      <c r="AD786" s="93"/>
      <c r="AE786" s="93"/>
      <c r="AF786" s="93"/>
      <c r="AQ786" s="87"/>
      <c r="AR786" s="87"/>
    </row>
    <row r="787" spans="2:44">
      <c r="B787" s="278"/>
      <c r="C787" s="344"/>
      <c r="E787" s="292"/>
      <c r="F787" s="293"/>
      <c r="G787" s="294"/>
      <c r="H787" s="294"/>
      <c r="I787" s="295"/>
      <c r="K787" s="292"/>
      <c r="L787" s="293"/>
      <c r="M787" s="293"/>
      <c r="N787" s="293"/>
      <c r="O787" s="293"/>
      <c r="P787" s="347"/>
      <c r="R787" s="292"/>
      <c r="S787" s="293"/>
      <c r="T787" s="293"/>
      <c r="U787" s="285"/>
      <c r="V787" s="293"/>
      <c r="W787" s="293"/>
      <c r="X787" s="342"/>
      <c r="Y787" s="293"/>
      <c r="Z787" s="352"/>
      <c r="AA787" s="363"/>
      <c r="AD787" s="93"/>
      <c r="AE787" s="93"/>
      <c r="AF787" s="93"/>
      <c r="AQ787" s="87"/>
      <c r="AR787" s="87"/>
    </row>
    <row r="788" spans="2:44">
      <c r="B788" s="278"/>
      <c r="C788" s="344"/>
      <c r="E788" s="292"/>
      <c r="F788" s="293"/>
      <c r="G788" s="294"/>
      <c r="H788" s="294"/>
      <c r="I788" s="295"/>
      <c r="K788" s="292"/>
      <c r="L788" s="293"/>
      <c r="M788" s="293"/>
      <c r="N788" s="293"/>
      <c r="O788" s="293"/>
      <c r="P788" s="347"/>
      <c r="R788" s="292"/>
      <c r="S788" s="293"/>
      <c r="T788" s="293"/>
      <c r="U788" s="285"/>
      <c r="V788" s="293"/>
      <c r="W788" s="293"/>
      <c r="X788" s="342"/>
      <c r="Y788" s="293"/>
      <c r="Z788" s="352"/>
      <c r="AA788" s="363"/>
      <c r="AD788" s="93"/>
      <c r="AE788" s="93"/>
      <c r="AF788" s="93"/>
      <c r="AQ788" s="87"/>
      <c r="AR788" s="87"/>
    </row>
    <row r="789" spans="2:44">
      <c r="B789" s="278"/>
      <c r="C789" s="344"/>
      <c r="E789" s="292"/>
      <c r="F789" s="293"/>
      <c r="G789" s="294"/>
      <c r="H789" s="294"/>
      <c r="I789" s="295"/>
      <c r="K789" s="292"/>
      <c r="L789" s="293"/>
      <c r="M789" s="293"/>
      <c r="N789" s="293"/>
      <c r="O789" s="293"/>
      <c r="P789" s="347"/>
      <c r="R789" s="292"/>
      <c r="S789" s="293"/>
      <c r="T789" s="293"/>
      <c r="U789" s="285"/>
      <c r="V789" s="293"/>
      <c r="W789" s="293"/>
      <c r="X789" s="342"/>
      <c r="Y789" s="293"/>
      <c r="Z789" s="352"/>
      <c r="AA789" s="363"/>
      <c r="AD789" s="93"/>
      <c r="AE789" s="93"/>
      <c r="AF789" s="93"/>
      <c r="AQ789" s="87"/>
      <c r="AR789" s="87"/>
    </row>
    <row r="790" spans="2:44">
      <c r="B790" s="278"/>
      <c r="C790" s="344"/>
      <c r="E790" s="292"/>
      <c r="F790" s="293"/>
      <c r="G790" s="294"/>
      <c r="H790" s="294"/>
      <c r="I790" s="295"/>
      <c r="K790" s="292"/>
      <c r="L790" s="293"/>
      <c r="M790" s="293"/>
      <c r="N790" s="293"/>
      <c r="O790" s="293"/>
      <c r="P790" s="347"/>
      <c r="R790" s="292"/>
      <c r="S790" s="293"/>
      <c r="T790" s="293"/>
      <c r="U790" s="285"/>
      <c r="V790" s="293"/>
      <c r="W790" s="293"/>
      <c r="X790" s="342"/>
      <c r="Y790" s="293"/>
      <c r="Z790" s="352"/>
      <c r="AA790" s="363"/>
      <c r="AD790" s="93"/>
      <c r="AE790" s="93"/>
      <c r="AF790" s="93"/>
    </row>
    <row r="791" spans="2:44">
      <c r="B791" s="278"/>
      <c r="C791" s="344"/>
      <c r="E791" s="292"/>
      <c r="F791" s="293"/>
      <c r="G791" s="294"/>
      <c r="H791" s="294"/>
      <c r="I791" s="295"/>
      <c r="K791" s="292"/>
      <c r="L791" s="293"/>
      <c r="M791" s="293"/>
      <c r="N791" s="293"/>
      <c r="O791" s="293"/>
      <c r="P791" s="347"/>
      <c r="R791" s="292"/>
      <c r="S791" s="293"/>
      <c r="T791" s="293"/>
      <c r="U791" s="285"/>
      <c r="V791" s="293"/>
      <c r="W791" s="293"/>
      <c r="X791" s="342"/>
      <c r="Y791" s="293"/>
      <c r="Z791" s="352"/>
      <c r="AA791" s="363"/>
      <c r="AD791" s="93"/>
      <c r="AE791" s="93"/>
      <c r="AF791" s="93"/>
    </row>
    <row r="792" spans="2:44">
      <c r="B792" s="278"/>
      <c r="C792" s="344"/>
      <c r="E792" s="292"/>
      <c r="F792" s="293"/>
      <c r="G792" s="294"/>
      <c r="H792" s="294"/>
      <c r="I792" s="295"/>
      <c r="K792" s="292"/>
      <c r="L792" s="293"/>
      <c r="M792" s="293"/>
      <c r="N792" s="293"/>
      <c r="O792" s="293"/>
      <c r="P792" s="347"/>
      <c r="R792" s="292"/>
      <c r="S792" s="293"/>
      <c r="T792" s="293"/>
      <c r="U792" s="285"/>
      <c r="V792" s="293"/>
      <c r="W792" s="293"/>
      <c r="X792" s="342"/>
      <c r="Y792" s="293"/>
      <c r="Z792" s="352"/>
      <c r="AA792" s="363"/>
      <c r="AD792" s="93"/>
      <c r="AE792" s="93"/>
      <c r="AF792" s="93"/>
    </row>
    <row r="793" spans="2:44">
      <c r="B793" s="278"/>
      <c r="C793" s="344"/>
      <c r="E793" s="292"/>
      <c r="F793" s="293"/>
      <c r="G793" s="294"/>
      <c r="H793" s="294"/>
      <c r="I793" s="295"/>
      <c r="K793" s="292"/>
      <c r="L793" s="293"/>
      <c r="M793" s="293"/>
      <c r="N793" s="293"/>
      <c r="O793" s="293"/>
      <c r="P793" s="347"/>
      <c r="R793" s="292"/>
      <c r="S793" s="293"/>
      <c r="T793" s="293"/>
      <c r="U793" s="285"/>
      <c r="V793" s="293"/>
      <c r="W793" s="293"/>
      <c r="X793" s="342"/>
      <c r="Y793" s="293"/>
      <c r="Z793" s="352"/>
      <c r="AA793" s="363"/>
      <c r="AD793" s="93"/>
      <c r="AE793" s="93"/>
      <c r="AF793" s="93"/>
    </row>
    <row r="794" spans="2:44">
      <c r="B794" s="278"/>
      <c r="C794" s="344"/>
      <c r="E794" s="292"/>
      <c r="F794" s="293"/>
      <c r="G794" s="294"/>
      <c r="H794" s="294"/>
      <c r="I794" s="295"/>
      <c r="K794" s="292"/>
      <c r="L794" s="293"/>
      <c r="M794" s="293"/>
      <c r="N794" s="293"/>
      <c r="O794" s="293"/>
      <c r="P794" s="347"/>
      <c r="R794" s="292"/>
      <c r="S794" s="293"/>
      <c r="T794" s="293"/>
      <c r="U794" s="285"/>
      <c r="V794" s="293"/>
      <c r="W794" s="293"/>
      <c r="X794" s="342"/>
      <c r="Y794" s="293"/>
      <c r="Z794" s="352"/>
      <c r="AA794" s="363"/>
      <c r="AD794" s="93"/>
      <c r="AE794" s="93"/>
      <c r="AF794" s="93"/>
    </row>
    <row r="795" spans="2:44">
      <c r="B795" s="278"/>
      <c r="C795" s="344"/>
      <c r="E795" s="292"/>
      <c r="F795" s="293"/>
      <c r="G795" s="294"/>
      <c r="H795" s="294"/>
      <c r="I795" s="295"/>
      <c r="K795" s="292"/>
      <c r="L795" s="293"/>
      <c r="M795" s="293"/>
      <c r="N795" s="293"/>
      <c r="O795" s="293"/>
      <c r="P795" s="347"/>
      <c r="R795" s="292"/>
      <c r="S795" s="293"/>
      <c r="T795" s="293"/>
      <c r="U795" s="285"/>
      <c r="V795" s="293"/>
      <c r="W795" s="293"/>
      <c r="X795" s="342"/>
      <c r="Y795" s="293"/>
      <c r="Z795" s="352"/>
      <c r="AA795" s="363"/>
      <c r="AD795" s="93"/>
      <c r="AE795" s="93"/>
      <c r="AF795" s="93"/>
    </row>
    <row r="796" spans="2:44">
      <c r="B796" s="278"/>
      <c r="C796" s="344"/>
      <c r="E796" s="292"/>
      <c r="F796" s="293"/>
      <c r="G796" s="294"/>
      <c r="H796" s="294"/>
      <c r="I796" s="295"/>
      <c r="K796" s="292"/>
      <c r="L796" s="293"/>
      <c r="M796" s="293"/>
      <c r="N796" s="293"/>
      <c r="O796" s="293"/>
      <c r="P796" s="347"/>
      <c r="R796" s="292"/>
      <c r="S796" s="293"/>
      <c r="T796" s="293"/>
      <c r="U796" s="285"/>
      <c r="V796" s="293"/>
      <c r="W796" s="293"/>
      <c r="X796" s="342"/>
      <c r="Y796" s="293"/>
      <c r="Z796" s="352"/>
      <c r="AA796" s="363"/>
      <c r="AD796" s="93"/>
      <c r="AE796" s="93"/>
      <c r="AF796" s="93"/>
    </row>
    <row r="797" spans="2:44">
      <c r="B797" s="278"/>
      <c r="C797" s="344"/>
      <c r="E797" s="292"/>
      <c r="F797" s="293"/>
      <c r="G797" s="294"/>
      <c r="H797" s="294"/>
      <c r="I797" s="295"/>
      <c r="K797" s="292"/>
      <c r="L797" s="293"/>
      <c r="M797" s="293"/>
      <c r="N797" s="293"/>
      <c r="O797" s="293"/>
      <c r="P797" s="347"/>
      <c r="R797" s="292"/>
      <c r="S797" s="293"/>
      <c r="T797" s="293"/>
      <c r="U797" s="285"/>
      <c r="V797" s="293"/>
      <c r="W797" s="293"/>
      <c r="X797" s="342"/>
      <c r="Y797" s="293"/>
      <c r="Z797" s="352"/>
      <c r="AA797" s="363"/>
      <c r="AD797" s="93"/>
      <c r="AE797" s="93"/>
      <c r="AF797" s="93"/>
    </row>
    <row r="798" spans="2:44">
      <c r="B798" s="278"/>
      <c r="C798" s="344"/>
      <c r="E798" s="292"/>
      <c r="F798" s="293"/>
      <c r="G798" s="294"/>
      <c r="H798" s="294"/>
      <c r="I798" s="295"/>
      <c r="K798" s="292"/>
      <c r="L798" s="293"/>
      <c r="M798" s="293"/>
      <c r="N798" s="293"/>
      <c r="O798" s="293"/>
      <c r="P798" s="347"/>
      <c r="R798" s="292"/>
      <c r="S798" s="293"/>
      <c r="T798" s="293"/>
      <c r="U798" s="285"/>
      <c r="V798" s="293"/>
      <c r="W798" s="293"/>
      <c r="X798" s="342"/>
      <c r="Y798" s="293"/>
      <c r="Z798" s="352"/>
      <c r="AA798" s="363"/>
      <c r="AD798" s="93"/>
      <c r="AE798" s="93"/>
      <c r="AF798" s="93"/>
    </row>
    <row r="799" spans="2:44">
      <c r="B799" s="278"/>
      <c r="C799" s="344"/>
      <c r="E799" s="292"/>
      <c r="F799" s="293"/>
      <c r="G799" s="294"/>
      <c r="H799" s="294"/>
      <c r="I799" s="295"/>
      <c r="K799" s="292"/>
      <c r="L799" s="293"/>
      <c r="M799" s="293"/>
      <c r="N799" s="293"/>
      <c r="O799" s="293"/>
      <c r="P799" s="347"/>
      <c r="R799" s="292"/>
      <c r="S799" s="293"/>
      <c r="T799" s="293"/>
      <c r="U799" s="285"/>
      <c r="V799" s="293"/>
      <c r="W799" s="293"/>
      <c r="X799" s="342"/>
      <c r="Y799" s="293"/>
      <c r="Z799" s="352"/>
      <c r="AA799" s="363"/>
      <c r="AD799" s="93"/>
      <c r="AE799" s="93"/>
      <c r="AF799" s="93"/>
    </row>
    <row r="800" spans="2:44">
      <c r="B800" s="278"/>
      <c r="C800" s="344"/>
      <c r="E800" s="292"/>
      <c r="F800" s="293"/>
      <c r="G800" s="294"/>
      <c r="H800" s="294"/>
      <c r="I800" s="295"/>
      <c r="K800" s="292"/>
      <c r="L800" s="293"/>
      <c r="M800" s="293"/>
      <c r="N800" s="293"/>
      <c r="O800" s="293"/>
      <c r="P800" s="347"/>
      <c r="R800" s="292"/>
      <c r="S800" s="293"/>
      <c r="T800" s="293"/>
      <c r="U800" s="285"/>
      <c r="V800" s="293"/>
      <c r="W800" s="293"/>
      <c r="X800" s="342"/>
      <c r="Y800" s="293"/>
      <c r="Z800" s="352"/>
      <c r="AA800" s="363"/>
      <c r="AD800" s="93"/>
      <c r="AE800" s="93"/>
      <c r="AF800" s="93"/>
    </row>
    <row r="801" spans="2:32">
      <c r="B801" s="278"/>
      <c r="C801" s="344"/>
      <c r="E801" s="292"/>
      <c r="F801" s="293"/>
      <c r="G801" s="294"/>
      <c r="H801" s="294"/>
      <c r="I801" s="295"/>
      <c r="K801" s="292"/>
      <c r="L801" s="293"/>
      <c r="M801" s="293"/>
      <c r="N801" s="293"/>
      <c r="O801" s="293"/>
      <c r="P801" s="347"/>
      <c r="R801" s="292"/>
      <c r="S801" s="293"/>
      <c r="T801" s="293"/>
      <c r="U801" s="285"/>
      <c r="V801" s="293"/>
      <c r="W801" s="293"/>
      <c r="X801" s="342"/>
      <c r="Y801" s="293"/>
      <c r="Z801" s="352"/>
      <c r="AA801" s="363"/>
      <c r="AD801" s="93"/>
      <c r="AE801" s="93"/>
      <c r="AF801" s="93"/>
    </row>
    <row r="802" spans="2:32">
      <c r="B802" s="278"/>
      <c r="C802" s="344"/>
      <c r="E802" s="292"/>
      <c r="F802" s="293"/>
      <c r="G802" s="294"/>
      <c r="H802" s="294"/>
      <c r="I802" s="295"/>
      <c r="K802" s="292"/>
      <c r="L802" s="293"/>
      <c r="M802" s="293"/>
      <c r="N802" s="293"/>
      <c r="O802" s="293"/>
      <c r="P802" s="347"/>
      <c r="R802" s="292"/>
      <c r="S802" s="293"/>
      <c r="T802" s="293"/>
      <c r="U802" s="285"/>
      <c r="V802" s="293"/>
      <c r="W802" s="293"/>
      <c r="X802" s="342"/>
      <c r="Y802" s="293"/>
      <c r="Z802" s="352"/>
      <c r="AA802" s="363"/>
      <c r="AD802" s="93"/>
      <c r="AE802" s="93"/>
      <c r="AF802" s="93"/>
    </row>
    <row r="803" spans="2:32">
      <c r="B803" s="278"/>
      <c r="C803" s="344"/>
      <c r="E803" s="292"/>
      <c r="F803" s="293"/>
      <c r="G803" s="294"/>
      <c r="H803" s="294"/>
      <c r="I803" s="295"/>
      <c r="K803" s="292"/>
      <c r="L803" s="293"/>
      <c r="M803" s="293"/>
      <c r="N803" s="293"/>
      <c r="O803" s="293"/>
      <c r="P803" s="347"/>
      <c r="R803" s="292"/>
      <c r="S803" s="293"/>
      <c r="T803" s="293"/>
      <c r="U803" s="285"/>
      <c r="V803" s="293"/>
      <c r="W803" s="293"/>
      <c r="X803" s="342"/>
      <c r="Y803" s="293"/>
      <c r="Z803" s="352"/>
      <c r="AA803" s="363"/>
      <c r="AD803" s="93"/>
      <c r="AE803" s="93"/>
      <c r="AF803" s="93"/>
    </row>
    <row r="804" spans="2:32">
      <c r="B804" s="278"/>
      <c r="C804" s="344"/>
      <c r="E804" s="292"/>
      <c r="F804" s="293"/>
      <c r="G804" s="294"/>
      <c r="H804" s="294"/>
      <c r="I804" s="295"/>
      <c r="K804" s="292"/>
      <c r="L804" s="293"/>
      <c r="M804" s="293"/>
      <c r="N804" s="293"/>
      <c r="O804" s="293"/>
      <c r="P804" s="347"/>
      <c r="R804" s="292"/>
      <c r="S804" s="293"/>
      <c r="T804" s="293"/>
      <c r="U804" s="285"/>
      <c r="V804" s="293"/>
      <c r="W804" s="293"/>
      <c r="X804" s="342"/>
      <c r="Y804" s="293"/>
      <c r="Z804" s="352"/>
      <c r="AA804" s="363"/>
      <c r="AD804" s="93"/>
      <c r="AE804" s="93"/>
      <c r="AF804" s="93"/>
    </row>
    <row r="805" spans="2:32">
      <c r="B805" s="278"/>
      <c r="C805" s="344"/>
      <c r="E805" s="292"/>
      <c r="F805" s="293"/>
      <c r="G805" s="294"/>
      <c r="H805" s="294"/>
      <c r="I805" s="295"/>
      <c r="K805" s="292"/>
      <c r="L805" s="293"/>
      <c r="M805" s="293"/>
      <c r="N805" s="293"/>
      <c r="O805" s="293"/>
      <c r="P805" s="347"/>
      <c r="R805" s="292"/>
      <c r="S805" s="293"/>
      <c r="T805" s="293"/>
      <c r="U805" s="285"/>
      <c r="V805" s="293"/>
      <c r="W805" s="293"/>
      <c r="X805" s="342"/>
      <c r="Y805" s="293"/>
      <c r="Z805" s="352"/>
      <c r="AA805" s="363"/>
      <c r="AD805" s="93"/>
      <c r="AE805" s="93"/>
      <c r="AF805" s="93"/>
    </row>
    <row r="806" spans="2:32">
      <c r="B806" s="278"/>
      <c r="C806" s="344"/>
      <c r="E806" s="292"/>
      <c r="F806" s="293"/>
      <c r="G806" s="294"/>
      <c r="H806" s="294"/>
      <c r="I806" s="295"/>
      <c r="K806" s="292"/>
      <c r="L806" s="293"/>
      <c r="M806" s="293"/>
      <c r="N806" s="293"/>
      <c r="O806" s="293"/>
      <c r="P806" s="347"/>
      <c r="R806" s="292"/>
      <c r="S806" s="293"/>
      <c r="T806" s="293"/>
      <c r="U806" s="285"/>
      <c r="V806" s="293"/>
      <c r="W806" s="293"/>
      <c r="X806" s="342"/>
      <c r="Y806" s="293"/>
      <c r="Z806" s="352"/>
      <c r="AA806" s="363"/>
      <c r="AD806" s="93"/>
      <c r="AE806" s="93"/>
      <c r="AF806" s="93"/>
    </row>
    <row r="807" spans="2:32">
      <c r="B807" s="278"/>
      <c r="C807" s="344"/>
      <c r="E807" s="292"/>
      <c r="F807" s="293"/>
      <c r="G807" s="294"/>
      <c r="H807" s="294"/>
      <c r="I807" s="295"/>
      <c r="K807" s="292"/>
      <c r="L807" s="293"/>
      <c r="M807" s="293"/>
      <c r="N807" s="293"/>
      <c r="O807" s="293"/>
      <c r="P807" s="347"/>
      <c r="R807" s="292"/>
      <c r="S807" s="293"/>
      <c r="T807" s="293"/>
      <c r="U807" s="285"/>
      <c r="V807" s="293"/>
      <c r="W807" s="293"/>
      <c r="X807" s="342"/>
      <c r="Y807" s="293"/>
      <c r="Z807" s="352"/>
      <c r="AA807" s="363"/>
      <c r="AD807" s="93"/>
      <c r="AE807" s="93"/>
      <c r="AF807" s="93"/>
    </row>
    <row r="808" spans="2:32">
      <c r="B808" s="278"/>
      <c r="C808" s="344"/>
      <c r="E808" s="292"/>
      <c r="F808" s="293"/>
      <c r="G808" s="294"/>
      <c r="H808" s="294"/>
      <c r="I808" s="295"/>
      <c r="K808" s="292"/>
      <c r="L808" s="293"/>
      <c r="M808" s="293"/>
      <c r="N808" s="293"/>
      <c r="O808" s="293"/>
      <c r="P808" s="347"/>
      <c r="R808" s="292"/>
      <c r="S808" s="293"/>
      <c r="T808" s="293"/>
      <c r="U808" s="285"/>
      <c r="V808" s="293"/>
      <c r="W808" s="293"/>
      <c r="X808" s="342"/>
      <c r="Y808" s="293"/>
      <c r="Z808" s="352"/>
      <c r="AA808" s="363"/>
      <c r="AD808" s="93"/>
      <c r="AE808" s="93"/>
      <c r="AF808" s="93"/>
    </row>
    <row r="809" spans="2:32">
      <c r="B809" s="278"/>
      <c r="C809" s="344"/>
      <c r="E809" s="292"/>
      <c r="F809" s="293"/>
      <c r="G809" s="294"/>
      <c r="H809" s="294"/>
      <c r="I809" s="295"/>
      <c r="K809" s="292"/>
      <c r="L809" s="293"/>
      <c r="M809" s="293"/>
      <c r="N809" s="293"/>
      <c r="O809" s="293"/>
      <c r="P809" s="347"/>
      <c r="R809" s="292"/>
      <c r="S809" s="293"/>
      <c r="T809" s="293"/>
      <c r="U809" s="285"/>
      <c r="V809" s="293"/>
      <c r="W809" s="293"/>
      <c r="X809" s="342"/>
      <c r="Y809" s="293"/>
      <c r="Z809" s="352"/>
      <c r="AA809" s="363"/>
      <c r="AD809" s="93"/>
      <c r="AE809" s="93"/>
      <c r="AF809" s="93"/>
    </row>
    <row r="810" spans="2:32">
      <c r="B810" s="278"/>
      <c r="C810" s="344"/>
      <c r="E810" s="292"/>
      <c r="F810" s="293"/>
      <c r="G810" s="294"/>
      <c r="H810" s="294"/>
      <c r="I810" s="295"/>
      <c r="K810" s="292"/>
      <c r="L810" s="293"/>
      <c r="M810" s="293"/>
      <c r="N810" s="293"/>
      <c r="O810" s="293"/>
      <c r="P810" s="347"/>
      <c r="R810" s="292"/>
      <c r="S810" s="293"/>
      <c r="T810" s="293"/>
      <c r="U810" s="285"/>
      <c r="V810" s="293"/>
      <c r="W810" s="293"/>
      <c r="X810" s="342"/>
      <c r="Y810" s="293"/>
      <c r="Z810" s="352"/>
      <c r="AA810" s="363"/>
      <c r="AD810" s="93"/>
      <c r="AE810" s="93"/>
      <c r="AF810" s="93"/>
    </row>
    <row r="811" spans="2:32">
      <c r="B811" s="278"/>
      <c r="C811" s="344"/>
      <c r="E811" s="292"/>
      <c r="F811" s="293"/>
      <c r="G811" s="294"/>
      <c r="H811" s="294"/>
      <c r="I811" s="295"/>
      <c r="K811" s="292"/>
      <c r="L811" s="293"/>
      <c r="M811" s="293"/>
      <c r="N811" s="293"/>
      <c r="O811" s="293"/>
      <c r="P811" s="347"/>
      <c r="R811" s="292"/>
      <c r="S811" s="293"/>
      <c r="T811" s="293"/>
      <c r="U811" s="285"/>
      <c r="V811" s="293"/>
      <c r="W811" s="293"/>
      <c r="X811" s="342"/>
      <c r="Y811" s="293"/>
      <c r="Z811" s="352"/>
      <c r="AA811" s="363"/>
      <c r="AD811" s="93"/>
      <c r="AE811" s="93"/>
      <c r="AF811" s="93"/>
    </row>
    <row r="812" spans="2:32">
      <c r="B812" s="278"/>
      <c r="C812" s="344"/>
      <c r="E812" s="292"/>
      <c r="F812" s="293"/>
      <c r="G812" s="294"/>
      <c r="H812" s="294"/>
      <c r="I812" s="295"/>
      <c r="K812" s="292"/>
      <c r="L812" s="293"/>
      <c r="M812" s="293"/>
      <c r="N812" s="293"/>
      <c r="O812" s="293"/>
      <c r="P812" s="347"/>
      <c r="R812" s="292"/>
      <c r="S812" s="293"/>
      <c r="T812" s="293"/>
      <c r="U812" s="285"/>
      <c r="V812" s="293"/>
      <c r="W812" s="293"/>
      <c r="X812" s="342"/>
      <c r="Y812" s="293"/>
      <c r="Z812" s="352"/>
      <c r="AA812" s="363"/>
      <c r="AD812" s="93"/>
      <c r="AE812" s="93"/>
      <c r="AF812" s="93"/>
    </row>
    <row r="813" spans="2:32">
      <c r="B813" s="278"/>
      <c r="C813" s="344"/>
      <c r="E813" s="292"/>
      <c r="F813" s="293"/>
      <c r="G813" s="294"/>
      <c r="H813" s="294"/>
      <c r="I813" s="295"/>
      <c r="K813" s="292"/>
      <c r="L813" s="293"/>
      <c r="M813" s="293"/>
      <c r="N813" s="293"/>
      <c r="O813" s="293"/>
      <c r="P813" s="347"/>
      <c r="R813" s="292"/>
      <c r="S813" s="293"/>
      <c r="T813" s="293"/>
      <c r="U813" s="285"/>
      <c r="V813" s="293"/>
      <c r="W813" s="293"/>
      <c r="X813" s="342"/>
      <c r="Y813" s="293"/>
      <c r="Z813" s="352"/>
      <c r="AA813" s="363"/>
      <c r="AD813" s="93"/>
      <c r="AE813" s="93"/>
      <c r="AF813" s="93"/>
    </row>
    <row r="814" spans="2:32">
      <c r="B814" s="278"/>
      <c r="C814" s="344"/>
      <c r="E814" s="292"/>
      <c r="F814" s="293"/>
      <c r="G814" s="294"/>
      <c r="H814" s="294"/>
      <c r="I814" s="295"/>
      <c r="K814" s="292"/>
      <c r="L814" s="293"/>
      <c r="M814" s="293"/>
      <c r="N814" s="293"/>
      <c r="O814" s="293"/>
      <c r="P814" s="347"/>
      <c r="R814" s="292"/>
      <c r="S814" s="293"/>
      <c r="T814" s="293"/>
      <c r="U814" s="285"/>
      <c r="V814" s="293"/>
      <c r="W814" s="293"/>
      <c r="X814" s="342"/>
      <c r="Y814" s="293"/>
      <c r="Z814" s="352"/>
      <c r="AA814" s="363"/>
      <c r="AD814" s="93"/>
      <c r="AE814" s="93"/>
      <c r="AF814" s="93"/>
    </row>
    <row r="815" spans="2:32">
      <c r="B815" s="278"/>
      <c r="C815" s="344"/>
      <c r="E815" s="292"/>
      <c r="F815" s="293"/>
      <c r="G815" s="294"/>
      <c r="H815" s="294"/>
      <c r="I815" s="295"/>
      <c r="K815" s="292"/>
      <c r="L815" s="293"/>
      <c r="M815" s="293"/>
      <c r="N815" s="293"/>
      <c r="O815" s="293"/>
      <c r="P815" s="347"/>
      <c r="R815" s="292"/>
      <c r="S815" s="293"/>
      <c r="T815" s="293"/>
      <c r="U815" s="285"/>
      <c r="V815" s="293"/>
      <c r="W815" s="293"/>
      <c r="X815" s="342"/>
      <c r="Y815" s="293"/>
      <c r="Z815" s="352"/>
      <c r="AA815" s="363"/>
      <c r="AD815" s="93"/>
      <c r="AE815" s="93"/>
      <c r="AF815" s="93"/>
    </row>
    <row r="816" spans="2:32">
      <c r="B816" s="278"/>
      <c r="C816" s="344"/>
      <c r="E816" s="292"/>
      <c r="F816" s="293"/>
      <c r="G816" s="294"/>
      <c r="H816" s="294"/>
      <c r="I816" s="295"/>
      <c r="K816" s="292"/>
      <c r="L816" s="293"/>
      <c r="M816" s="293"/>
      <c r="N816" s="293"/>
      <c r="O816" s="293"/>
      <c r="P816" s="347"/>
      <c r="R816" s="292"/>
      <c r="S816" s="293"/>
      <c r="T816" s="293"/>
      <c r="U816" s="285"/>
      <c r="V816" s="293"/>
      <c r="W816" s="293"/>
      <c r="X816" s="342"/>
      <c r="Y816" s="293"/>
      <c r="Z816" s="352"/>
      <c r="AA816" s="363"/>
      <c r="AD816" s="93"/>
      <c r="AE816" s="93"/>
      <c r="AF816" s="93"/>
    </row>
    <row r="817" spans="2:32">
      <c r="B817" s="278"/>
      <c r="C817" s="344"/>
      <c r="E817" s="292"/>
      <c r="F817" s="293"/>
      <c r="G817" s="294"/>
      <c r="H817" s="294"/>
      <c r="I817" s="295"/>
      <c r="K817" s="292"/>
      <c r="L817" s="293"/>
      <c r="M817" s="293"/>
      <c r="N817" s="293"/>
      <c r="O817" s="293"/>
      <c r="P817" s="347"/>
      <c r="R817" s="292"/>
      <c r="S817" s="293"/>
      <c r="T817" s="293"/>
      <c r="U817" s="285"/>
      <c r="V817" s="293"/>
      <c r="W817" s="293"/>
      <c r="X817" s="342"/>
      <c r="Y817" s="293"/>
      <c r="Z817" s="352"/>
      <c r="AA817" s="363"/>
      <c r="AD817" s="93"/>
      <c r="AE817" s="93"/>
      <c r="AF817" s="93"/>
    </row>
    <row r="818" spans="2:32">
      <c r="B818" s="278"/>
      <c r="C818" s="344"/>
      <c r="E818" s="292"/>
      <c r="F818" s="293"/>
      <c r="G818" s="294"/>
      <c r="H818" s="294"/>
      <c r="I818" s="295"/>
      <c r="K818" s="292"/>
      <c r="L818" s="293"/>
      <c r="M818" s="293"/>
      <c r="N818" s="293"/>
      <c r="O818" s="293"/>
      <c r="P818" s="347"/>
      <c r="R818" s="292"/>
      <c r="S818" s="293"/>
      <c r="T818" s="293"/>
      <c r="U818" s="285"/>
      <c r="V818" s="293"/>
      <c r="W818" s="293"/>
      <c r="X818" s="342"/>
      <c r="Y818" s="293"/>
      <c r="Z818" s="352"/>
      <c r="AA818" s="363"/>
      <c r="AD818" s="93"/>
      <c r="AE818" s="93"/>
      <c r="AF818" s="93"/>
    </row>
    <row r="819" spans="2:32">
      <c r="B819" s="278"/>
      <c r="C819" s="344"/>
      <c r="E819" s="292"/>
      <c r="F819" s="293"/>
      <c r="G819" s="294"/>
      <c r="H819" s="294"/>
      <c r="I819" s="295"/>
      <c r="K819" s="292"/>
      <c r="L819" s="293"/>
      <c r="M819" s="293"/>
      <c r="N819" s="293"/>
      <c r="O819" s="293"/>
      <c r="P819" s="347"/>
      <c r="R819" s="292"/>
      <c r="S819" s="293"/>
      <c r="T819" s="293"/>
      <c r="U819" s="285"/>
      <c r="V819" s="293"/>
      <c r="W819" s="293"/>
      <c r="X819" s="342"/>
      <c r="Y819" s="293"/>
      <c r="Z819" s="352"/>
      <c r="AA819" s="363"/>
      <c r="AD819" s="93"/>
      <c r="AE819" s="93"/>
      <c r="AF819" s="93"/>
    </row>
    <row r="820" spans="2:32">
      <c r="B820" s="278"/>
      <c r="C820" s="344"/>
      <c r="E820" s="292"/>
      <c r="F820" s="293"/>
      <c r="G820" s="294"/>
      <c r="H820" s="294"/>
      <c r="I820" s="295"/>
      <c r="K820" s="292"/>
      <c r="L820" s="293"/>
      <c r="M820" s="293"/>
      <c r="N820" s="293"/>
      <c r="O820" s="293"/>
      <c r="P820" s="347"/>
      <c r="R820" s="292"/>
      <c r="S820" s="293"/>
      <c r="T820" s="293"/>
      <c r="U820" s="285"/>
      <c r="V820" s="293"/>
      <c r="W820" s="293"/>
      <c r="X820" s="342"/>
      <c r="Y820" s="293"/>
      <c r="Z820" s="352"/>
      <c r="AA820" s="363"/>
      <c r="AD820" s="93"/>
      <c r="AE820" s="93"/>
      <c r="AF820" s="93"/>
    </row>
    <row r="821" spans="2:32">
      <c r="B821" s="278"/>
      <c r="C821" s="344"/>
      <c r="E821" s="292"/>
      <c r="F821" s="293"/>
      <c r="G821" s="294"/>
      <c r="H821" s="294"/>
      <c r="I821" s="295"/>
      <c r="K821" s="292"/>
      <c r="L821" s="293"/>
      <c r="M821" s="293"/>
      <c r="N821" s="293"/>
      <c r="O821" s="293"/>
      <c r="P821" s="347"/>
      <c r="R821" s="292"/>
      <c r="S821" s="293"/>
      <c r="T821" s="293"/>
      <c r="U821" s="285"/>
      <c r="V821" s="293"/>
      <c r="W821" s="293"/>
      <c r="X821" s="342"/>
      <c r="Y821" s="293"/>
      <c r="Z821" s="352"/>
      <c r="AA821" s="363"/>
      <c r="AD821" s="93"/>
      <c r="AE821" s="93"/>
      <c r="AF821" s="93"/>
    </row>
    <row r="822" spans="2:32">
      <c r="B822" s="278"/>
      <c r="C822" s="344"/>
      <c r="E822" s="292"/>
      <c r="F822" s="293"/>
      <c r="G822" s="294"/>
      <c r="H822" s="294"/>
      <c r="I822" s="295"/>
      <c r="K822" s="292"/>
      <c r="L822" s="293"/>
      <c r="M822" s="293"/>
      <c r="N822" s="293"/>
      <c r="O822" s="293"/>
      <c r="P822" s="347"/>
      <c r="R822" s="292"/>
      <c r="S822" s="293"/>
      <c r="T822" s="293"/>
      <c r="U822" s="285"/>
      <c r="V822" s="293"/>
      <c r="W822" s="293"/>
      <c r="X822" s="342"/>
      <c r="Y822" s="293"/>
      <c r="Z822" s="352"/>
      <c r="AA822" s="363"/>
      <c r="AD822" s="93"/>
      <c r="AE822" s="93"/>
      <c r="AF822" s="93"/>
    </row>
    <row r="823" spans="2:32">
      <c r="B823" s="278"/>
      <c r="C823" s="344"/>
      <c r="E823" s="292"/>
      <c r="F823" s="293"/>
      <c r="G823" s="294"/>
      <c r="H823" s="294"/>
      <c r="I823" s="295"/>
      <c r="K823" s="292"/>
      <c r="L823" s="293"/>
      <c r="M823" s="293"/>
      <c r="N823" s="293"/>
      <c r="O823" s="293"/>
      <c r="P823" s="347"/>
      <c r="R823" s="292"/>
      <c r="S823" s="293"/>
      <c r="T823" s="293"/>
      <c r="U823" s="285"/>
      <c r="V823" s="293"/>
      <c r="W823" s="293"/>
      <c r="X823" s="342"/>
      <c r="Y823" s="293"/>
      <c r="Z823" s="352"/>
      <c r="AA823" s="363"/>
      <c r="AD823" s="93"/>
      <c r="AE823" s="93"/>
      <c r="AF823" s="93"/>
    </row>
    <row r="824" spans="2:32">
      <c r="B824" s="278"/>
      <c r="C824" s="344"/>
      <c r="E824" s="292"/>
      <c r="F824" s="293"/>
      <c r="G824" s="294"/>
      <c r="H824" s="294"/>
      <c r="I824" s="295"/>
      <c r="K824" s="292"/>
      <c r="L824" s="293"/>
      <c r="M824" s="293"/>
      <c r="N824" s="293"/>
      <c r="O824" s="293"/>
      <c r="P824" s="347"/>
      <c r="R824" s="292"/>
      <c r="S824" s="293"/>
      <c r="T824" s="293"/>
      <c r="U824" s="285"/>
      <c r="V824" s="293"/>
      <c r="W824" s="293"/>
      <c r="X824" s="342"/>
      <c r="Y824" s="293"/>
      <c r="Z824" s="352"/>
      <c r="AA824" s="363"/>
      <c r="AD824" s="93"/>
      <c r="AE824" s="93"/>
      <c r="AF824" s="93"/>
    </row>
    <row r="825" spans="2:32">
      <c r="B825" s="278"/>
      <c r="C825" s="344"/>
      <c r="E825" s="292"/>
      <c r="F825" s="293"/>
      <c r="G825" s="294"/>
      <c r="H825" s="294"/>
      <c r="I825" s="295"/>
      <c r="K825" s="292"/>
      <c r="L825" s="293"/>
      <c r="M825" s="293"/>
      <c r="N825" s="293"/>
      <c r="O825" s="293"/>
      <c r="P825" s="347"/>
      <c r="R825" s="292"/>
      <c r="S825" s="293"/>
      <c r="T825" s="293"/>
      <c r="U825" s="285"/>
      <c r="V825" s="293"/>
      <c r="W825" s="293"/>
      <c r="X825" s="342"/>
      <c r="Y825" s="293"/>
      <c r="Z825" s="352"/>
      <c r="AA825" s="363"/>
      <c r="AD825" s="93"/>
      <c r="AE825" s="93"/>
      <c r="AF825" s="93"/>
    </row>
    <row r="826" spans="2:32">
      <c r="B826" s="278"/>
      <c r="C826" s="344"/>
      <c r="E826" s="292"/>
      <c r="F826" s="293"/>
      <c r="G826" s="294"/>
      <c r="H826" s="294"/>
      <c r="I826" s="295"/>
      <c r="K826" s="292"/>
      <c r="L826" s="293"/>
      <c r="M826" s="293"/>
      <c r="N826" s="293"/>
      <c r="O826" s="293"/>
      <c r="P826" s="347"/>
      <c r="R826" s="292"/>
      <c r="S826" s="293"/>
      <c r="T826" s="293"/>
      <c r="U826" s="285"/>
      <c r="V826" s="293"/>
      <c r="W826" s="293"/>
      <c r="X826" s="342"/>
      <c r="Y826" s="293"/>
      <c r="Z826" s="352"/>
      <c r="AA826" s="363"/>
      <c r="AD826" s="93"/>
      <c r="AE826" s="93"/>
      <c r="AF826" s="93"/>
    </row>
    <row r="827" spans="2:32">
      <c r="B827" s="278"/>
      <c r="C827" s="344"/>
      <c r="E827" s="292"/>
      <c r="F827" s="293"/>
      <c r="G827" s="294"/>
      <c r="H827" s="294"/>
      <c r="I827" s="295"/>
      <c r="K827" s="292"/>
      <c r="L827" s="293"/>
      <c r="M827" s="293"/>
      <c r="N827" s="293"/>
      <c r="O827" s="293"/>
      <c r="P827" s="347"/>
      <c r="R827" s="292"/>
      <c r="S827" s="293"/>
      <c r="T827" s="293"/>
      <c r="U827" s="285"/>
      <c r="V827" s="293"/>
      <c r="W827" s="293"/>
      <c r="X827" s="342"/>
      <c r="Y827" s="293"/>
      <c r="Z827" s="352"/>
      <c r="AA827" s="363"/>
      <c r="AD827" s="93"/>
      <c r="AE827" s="93"/>
      <c r="AF827" s="93"/>
    </row>
    <row r="828" spans="2:32">
      <c r="B828" s="278"/>
      <c r="C828" s="344"/>
      <c r="E828" s="292"/>
      <c r="F828" s="293"/>
      <c r="G828" s="294"/>
      <c r="H828" s="294"/>
      <c r="I828" s="295"/>
      <c r="K828" s="292"/>
      <c r="L828" s="293"/>
      <c r="M828" s="293"/>
      <c r="N828" s="293"/>
      <c r="O828" s="293"/>
      <c r="P828" s="347"/>
      <c r="R828" s="292"/>
      <c r="S828" s="293"/>
      <c r="T828" s="293"/>
      <c r="U828" s="285"/>
      <c r="V828" s="293"/>
      <c r="W828" s="293"/>
      <c r="X828" s="342"/>
      <c r="Y828" s="293"/>
      <c r="Z828" s="352"/>
      <c r="AA828" s="363"/>
      <c r="AD828" s="93"/>
      <c r="AE828" s="93"/>
      <c r="AF828" s="93"/>
    </row>
    <row r="829" spans="2:32">
      <c r="B829" s="278"/>
      <c r="C829" s="344"/>
      <c r="E829" s="292"/>
      <c r="F829" s="293"/>
      <c r="G829" s="294"/>
      <c r="H829" s="294"/>
      <c r="I829" s="295"/>
      <c r="K829" s="292"/>
      <c r="L829" s="293"/>
      <c r="M829" s="293"/>
      <c r="N829" s="293"/>
      <c r="O829" s="293"/>
      <c r="P829" s="347"/>
      <c r="R829" s="292"/>
      <c r="S829" s="293"/>
      <c r="T829" s="293"/>
      <c r="U829" s="285"/>
      <c r="V829" s="293"/>
      <c r="W829" s="293"/>
      <c r="X829" s="342"/>
      <c r="Y829" s="293"/>
      <c r="Z829" s="352"/>
      <c r="AA829" s="363"/>
      <c r="AD829" s="93"/>
      <c r="AE829" s="93"/>
      <c r="AF829" s="93"/>
    </row>
    <row r="830" spans="2:32">
      <c r="B830" s="278"/>
      <c r="C830" s="344"/>
      <c r="E830" s="292"/>
      <c r="F830" s="293"/>
      <c r="G830" s="294"/>
      <c r="H830" s="294"/>
      <c r="I830" s="295"/>
      <c r="K830" s="292"/>
      <c r="L830" s="293"/>
      <c r="M830" s="293"/>
      <c r="N830" s="293"/>
      <c r="O830" s="293"/>
      <c r="P830" s="347"/>
      <c r="R830" s="292"/>
      <c r="S830" s="293"/>
      <c r="T830" s="293"/>
      <c r="U830" s="285"/>
      <c r="V830" s="293"/>
      <c r="W830" s="293"/>
      <c r="X830" s="342"/>
      <c r="Y830" s="293"/>
      <c r="Z830" s="352"/>
      <c r="AA830" s="363"/>
      <c r="AD830" s="93"/>
      <c r="AE830" s="93"/>
      <c r="AF830" s="93"/>
    </row>
    <row r="831" spans="2:32">
      <c r="B831" s="278"/>
      <c r="C831" s="344"/>
      <c r="E831" s="292"/>
      <c r="F831" s="293"/>
      <c r="G831" s="294"/>
      <c r="H831" s="294"/>
      <c r="I831" s="295"/>
      <c r="K831" s="292"/>
      <c r="L831" s="293"/>
      <c r="M831" s="293"/>
      <c r="N831" s="293"/>
      <c r="O831" s="293"/>
      <c r="P831" s="347"/>
      <c r="R831" s="292"/>
      <c r="S831" s="293"/>
      <c r="T831" s="293"/>
      <c r="U831" s="285"/>
      <c r="V831" s="293"/>
      <c r="W831" s="293"/>
      <c r="X831" s="342"/>
      <c r="Y831" s="293"/>
      <c r="Z831" s="352"/>
      <c r="AA831" s="363"/>
      <c r="AD831" s="93"/>
      <c r="AE831" s="93"/>
      <c r="AF831" s="93"/>
    </row>
    <row r="832" spans="2:32">
      <c r="B832" s="278"/>
      <c r="C832" s="344"/>
      <c r="E832" s="292"/>
      <c r="F832" s="293"/>
      <c r="G832" s="294"/>
      <c r="H832" s="294"/>
      <c r="I832" s="295"/>
      <c r="K832" s="292"/>
      <c r="L832" s="293"/>
      <c r="M832" s="293"/>
      <c r="N832" s="293"/>
      <c r="O832" s="293"/>
      <c r="P832" s="347"/>
      <c r="R832" s="292"/>
      <c r="S832" s="293"/>
      <c r="T832" s="293"/>
      <c r="U832" s="285"/>
      <c r="V832" s="293"/>
      <c r="W832" s="293"/>
      <c r="X832" s="342"/>
      <c r="Y832" s="293"/>
      <c r="Z832" s="352"/>
      <c r="AA832" s="363"/>
      <c r="AD832" s="93"/>
      <c r="AE832" s="93"/>
      <c r="AF832" s="93"/>
    </row>
    <row r="833" spans="2:32">
      <c r="B833" s="278"/>
      <c r="C833" s="344"/>
      <c r="E833" s="292"/>
      <c r="F833" s="293"/>
      <c r="G833" s="294"/>
      <c r="H833" s="294"/>
      <c r="I833" s="295"/>
      <c r="K833" s="292"/>
      <c r="L833" s="293"/>
      <c r="M833" s="293"/>
      <c r="N833" s="293"/>
      <c r="O833" s="293"/>
      <c r="P833" s="347"/>
      <c r="R833" s="292"/>
      <c r="S833" s="293"/>
      <c r="T833" s="293"/>
      <c r="U833" s="285"/>
      <c r="V833" s="293"/>
      <c r="W833" s="293"/>
      <c r="X833" s="342"/>
      <c r="Y833" s="293"/>
      <c r="Z833" s="352"/>
      <c r="AA833" s="363"/>
      <c r="AD833" s="93"/>
      <c r="AE833" s="93"/>
      <c r="AF833" s="93"/>
    </row>
    <row r="834" spans="2:32">
      <c r="B834" s="278"/>
      <c r="C834" s="344"/>
      <c r="E834" s="292"/>
      <c r="F834" s="293"/>
      <c r="G834" s="294"/>
      <c r="H834" s="294"/>
      <c r="I834" s="295"/>
      <c r="K834" s="292"/>
      <c r="L834" s="293"/>
      <c r="M834" s="293"/>
      <c r="N834" s="293"/>
      <c r="O834" s="293"/>
      <c r="P834" s="347"/>
      <c r="R834" s="292"/>
      <c r="S834" s="293"/>
      <c r="T834" s="293"/>
      <c r="U834" s="285"/>
      <c r="V834" s="293"/>
      <c r="W834" s="293"/>
      <c r="X834" s="342"/>
      <c r="Y834" s="293"/>
      <c r="Z834" s="352"/>
      <c r="AA834" s="363"/>
      <c r="AD834" s="93"/>
      <c r="AE834" s="93"/>
      <c r="AF834" s="93"/>
    </row>
    <row r="835" spans="2:32">
      <c r="B835" s="278"/>
      <c r="C835" s="344"/>
      <c r="E835" s="292"/>
      <c r="F835" s="293"/>
      <c r="G835" s="294"/>
      <c r="H835" s="294"/>
      <c r="I835" s="295"/>
      <c r="K835" s="292"/>
      <c r="L835" s="293"/>
      <c r="M835" s="293"/>
      <c r="N835" s="293"/>
      <c r="O835" s="293"/>
      <c r="P835" s="347"/>
      <c r="R835" s="292"/>
      <c r="S835" s="293"/>
      <c r="T835" s="293"/>
      <c r="U835" s="285"/>
      <c r="V835" s="293"/>
      <c r="W835" s="293"/>
      <c r="X835" s="342"/>
      <c r="Y835" s="293"/>
      <c r="Z835" s="352"/>
      <c r="AA835" s="363"/>
      <c r="AD835" s="93"/>
      <c r="AE835" s="93"/>
      <c r="AF835" s="93"/>
    </row>
    <row r="836" spans="2:32">
      <c r="B836" s="278"/>
      <c r="C836" s="344"/>
      <c r="E836" s="292"/>
      <c r="F836" s="293"/>
      <c r="G836" s="294"/>
      <c r="H836" s="294"/>
      <c r="I836" s="295"/>
      <c r="K836" s="292"/>
      <c r="L836" s="293"/>
      <c r="M836" s="293"/>
      <c r="N836" s="293"/>
      <c r="O836" s="293"/>
      <c r="P836" s="347"/>
      <c r="R836" s="292"/>
      <c r="S836" s="293"/>
      <c r="T836" s="293"/>
      <c r="U836" s="285"/>
      <c r="V836" s="293"/>
      <c r="W836" s="293"/>
      <c r="X836" s="342"/>
      <c r="Y836" s="293"/>
      <c r="Z836" s="352"/>
      <c r="AA836" s="363"/>
      <c r="AD836" s="93"/>
      <c r="AE836" s="93"/>
      <c r="AF836" s="93"/>
    </row>
    <row r="837" spans="2:32">
      <c r="B837" s="278"/>
      <c r="C837" s="344"/>
      <c r="E837" s="292"/>
      <c r="F837" s="293"/>
      <c r="G837" s="294"/>
      <c r="H837" s="294"/>
      <c r="I837" s="295"/>
      <c r="K837" s="292"/>
      <c r="L837" s="293"/>
      <c r="M837" s="293"/>
      <c r="N837" s="293"/>
      <c r="O837" s="293"/>
      <c r="P837" s="347"/>
      <c r="R837" s="292"/>
      <c r="S837" s="293"/>
      <c r="T837" s="293"/>
      <c r="U837" s="285"/>
      <c r="V837" s="293"/>
      <c r="W837" s="293"/>
      <c r="X837" s="342"/>
      <c r="Y837" s="293"/>
      <c r="Z837" s="352"/>
      <c r="AA837" s="363"/>
      <c r="AD837" s="93"/>
      <c r="AE837" s="93"/>
      <c r="AF837" s="93"/>
    </row>
    <row r="838" spans="2:32">
      <c r="B838" s="278"/>
      <c r="C838" s="344"/>
      <c r="E838" s="292"/>
      <c r="F838" s="293"/>
      <c r="G838" s="294"/>
      <c r="H838" s="294"/>
      <c r="I838" s="295"/>
      <c r="K838" s="292"/>
      <c r="L838" s="293"/>
      <c r="M838" s="293"/>
      <c r="N838" s="293"/>
      <c r="O838" s="293"/>
      <c r="P838" s="347"/>
      <c r="R838" s="292"/>
      <c r="S838" s="293"/>
      <c r="T838" s="293"/>
      <c r="U838" s="285"/>
      <c r="V838" s="293"/>
      <c r="W838" s="293"/>
      <c r="X838" s="342"/>
      <c r="Y838" s="293"/>
      <c r="Z838" s="352"/>
      <c r="AA838" s="363"/>
      <c r="AD838" s="93"/>
      <c r="AE838" s="93"/>
      <c r="AF838" s="93"/>
    </row>
    <row r="839" spans="2:32">
      <c r="B839" s="278"/>
      <c r="C839" s="344"/>
      <c r="E839" s="292"/>
      <c r="F839" s="293"/>
      <c r="G839" s="294"/>
      <c r="H839" s="294"/>
      <c r="I839" s="295"/>
      <c r="K839" s="292"/>
      <c r="L839" s="293"/>
      <c r="M839" s="293"/>
      <c r="N839" s="293"/>
      <c r="O839" s="293"/>
      <c r="P839" s="347"/>
      <c r="R839" s="292"/>
      <c r="S839" s="293"/>
      <c r="T839" s="293"/>
      <c r="U839" s="285"/>
      <c r="V839" s="293"/>
      <c r="W839" s="293"/>
      <c r="X839" s="342"/>
      <c r="Y839" s="293"/>
      <c r="Z839" s="352"/>
      <c r="AA839" s="363"/>
      <c r="AD839" s="93"/>
      <c r="AE839" s="93"/>
      <c r="AF839" s="93"/>
    </row>
    <row r="840" spans="2:32">
      <c r="B840" s="278"/>
      <c r="C840" s="344"/>
      <c r="E840" s="292"/>
      <c r="F840" s="293"/>
      <c r="G840" s="294"/>
      <c r="H840" s="294"/>
      <c r="I840" s="295"/>
      <c r="K840" s="292"/>
      <c r="L840" s="293"/>
      <c r="M840" s="293"/>
      <c r="N840" s="293"/>
      <c r="O840" s="293"/>
      <c r="P840" s="347"/>
      <c r="R840" s="292"/>
      <c r="S840" s="293"/>
      <c r="T840" s="293"/>
      <c r="U840" s="285"/>
      <c r="V840" s="293"/>
      <c r="W840" s="293"/>
      <c r="X840" s="342"/>
      <c r="Y840" s="293"/>
      <c r="Z840" s="352"/>
      <c r="AA840" s="363"/>
      <c r="AD840" s="93"/>
      <c r="AE840" s="93"/>
      <c r="AF840" s="93"/>
    </row>
    <row r="841" spans="2:32">
      <c r="B841" s="278"/>
      <c r="C841" s="344"/>
      <c r="E841" s="292"/>
      <c r="F841" s="293"/>
      <c r="G841" s="294"/>
      <c r="H841" s="294"/>
      <c r="I841" s="295"/>
      <c r="K841" s="292"/>
      <c r="L841" s="293"/>
      <c r="M841" s="293"/>
      <c r="N841" s="293"/>
      <c r="O841" s="293"/>
      <c r="P841" s="347"/>
      <c r="R841" s="292"/>
      <c r="S841" s="293"/>
      <c r="T841" s="293"/>
      <c r="U841" s="285"/>
      <c r="V841" s="293"/>
      <c r="W841" s="293"/>
      <c r="X841" s="342"/>
      <c r="Y841" s="293"/>
      <c r="Z841" s="352"/>
      <c r="AA841" s="363"/>
      <c r="AD841" s="93"/>
      <c r="AE841" s="93"/>
      <c r="AF841" s="93"/>
    </row>
    <row r="842" spans="2:32">
      <c r="B842" s="278"/>
      <c r="C842" s="344"/>
      <c r="E842" s="292"/>
      <c r="F842" s="293"/>
      <c r="G842" s="294"/>
      <c r="H842" s="294"/>
      <c r="I842" s="295"/>
      <c r="K842" s="292"/>
      <c r="L842" s="293"/>
      <c r="M842" s="293"/>
      <c r="N842" s="293"/>
      <c r="O842" s="293"/>
      <c r="P842" s="347"/>
      <c r="R842" s="292"/>
      <c r="S842" s="293"/>
      <c r="T842" s="293"/>
      <c r="U842" s="285"/>
      <c r="V842" s="293"/>
      <c r="W842" s="293"/>
      <c r="X842" s="342"/>
      <c r="Y842" s="293"/>
      <c r="Z842" s="352"/>
      <c r="AA842" s="363"/>
      <c r="AD842" s="93"/>
      <c r="AE842" s="93"/>
      <c r="AF842" s="93"/>
    </row>
    <row r="843" spans="2:32">
      <c r="B843" s="278"/>
      <c r="C843" s="344"/>
      <c r="E843" s="292"/>
      <c r="F843" s="293"/>
      <c r="G843" s="294"/>
      <c r="H843" s="294"/>
      <c r="I843" s="295"/>
      <c r="K843" s="292"/>
      <c r="L843" s="293"/>
      <c r="M843" s="293"/>
      <c r="N843" s="293"/>
      <c r="O843" s="293"/>
      <c r="P843" s="347"/>
      <c r="R843" s="292"/>
      <c r="S843" s="293"/>
      <c r="T843" s="293"/>
      <c r="U843" s="285"/>
      <c r="V843" s="293"/>
      <c r="W843" s="293"/>
      <c r="X843" s="342"/>
      <c r="Y843" s="293"/>
      <c r="Z843" s="352"/>
      <c r="AA843" s="363"/>
      <c r="AD843" s="93"/>
      <c r="AE843" s="93"/>
      <c r="AF843" s="93"/>
    </row>
    <row r="844" spans="2:32">
      <c r="B844" s="278"/>
      <c r="C844" s="344"/>
      <c r="E844" s="292"/>
      <c r="F844" s="293"/>
      <c r="G844" s="294"/>
      <c r="H844" s="294"/>
      <c r="I844" s="295"/>
      <c r="K844" s="292"/>
      <c r="L844" s="293"/>
      <c r="M844" s="293"/>
      <c r="N844" s="293"/>
      <c r="O844" s="293"/>
      <c r="P844" s="347"/>
      <c r="R844" s="292"/>
      <c r="S844" s="293"/>
      <c r="T844" s="293"/>
      <c r="U844" s="285"/>
      <c r="V844" s="293"/>
      <c r="W844" s="293"/>
      <c r="X844" s="342"/>
      <c r="Y844" s="293"/>
      <c r="Z844" s="352"/>
      <c r="AA844" s="363"/>
      <c r="AD844" s="93"/>
      <c r="AE844" s="93"/>
      <c r="AF844" s="93"/>
    </row>
    <row r="845" spans="2:32">
      <c r="B845" s="278"/>
      <c r="C845" s="344"/>
      <c r="E845" s="292"/>
      <c r="F845" s="293"/>
      <c r="G845" s="294"/>
      <c r="H845" s="294"/>
      <c r="I845" s="295"/>
      <c r="K845" s="292"/>
      <c r="L845" s="293"/>
      <c r="M845" s="293"/>
      <c r="N845" s="293"/>
      <c r="O845" s="293"/>
      <c r="P845" s="347"/>
      <c r="R845" s="292"/>
      <c r="S845" s="293"/>
      <c r="T845" s="293"/>
      <c r="U845" s="285"/>
      <c r="V845" s="293"/>
      <c r="W845" s="293"/>
      <c r="X845" s="342"/>
      <c r="Y845" s="293"/>
      <c r="Z845" s="352"/>
      <c r="AA845" s="363"/>
      <c r="AD845" s="93"/>
      <c r="AE845" s="93"/>
      <c r="AF845" s="93"/>
    </row>
    <row r="846" spans="2:32">
      <c r="B846" s="278"/>
      <c r="C846" s="344"/>
      <c r="E846" s="292"/>
      <c r="F846" s="293"/>
      <c r="G846" s="294"/>
      <c r="H846" s="294"/>
      <c r="I846" s="295"/>
      <c r="K846" s="292"/>
      <c r="L846" s="293"/>
      <c r="M846" s="293"/>
      <c r="N846" s="293"/>
      <c r="O846" s="293"/>
      <c r="P846" s="347"/>
      <c r="R846" s="292"/>
      <c r="S846" s="293"/>
      <c r="T846" s="293"/>
      <c r="U846" s="285"/>
      <c r="V846" s="293"/>
      <c r="W846" s="293"/>
      <c r="X846" s="342"/>
      <c r="Y846" s="293"/>
      <c r="Z846" s="352"/>
      <c r="AA846" s="363"/>
      <c r="AD846" s="93"/>
      <c r="AE846" s="93"/>
      <c r="AF846" s="93"/>
    </row>
    <row r="847" spans="2:32">
      <c r="B847" s="278"/>
      <c r="C847" s="344"/>
      <c r="E847" s="292"/>
      <c r="F847" s="293"/>
      <c r="G847" s="294"/>
      <c r="H847" s="294"/>
      <c r="I847" s="295"/>
      <c r="K847" s="292"/>
      <c r="L847" s="293"/>
      <c r="M847" s="293"/>
      <c r="N847" s="293"/>
      <c r="O847" s="293"/>
      <c r="P847" s="347"/>
      <c r="R847" s="292"/>
      <c r="S847" s="293"/>
      <c r="T847" s="293"/>
      <c r="U847" s="285"/>
      <c r="V847" s="293"/>
      <c r="W847" s="293"/>
      <c r="X847" s="342"/>
      <c r="Y847" s="293"/>
      <c r="Z847" s="352"/>
      <c r="AA847" s="363"/>
      <c r="AD847" s="93"/>
      <c r="AE847" s="93"/>
      <c r="AF847" s="93"/>
    </row>
    <row r="848" spans="2:32">
      <c r="B848" s="278"/>
      <c r="C848" s="344"/>
      <c r="E848" s="292"/>
      <c r="F848" s="293"/>
      <c r="G848" s="294"/>
      <c r="H848" s="294"/>
      <c r="I848" s="295"/>
      <c r="K848" s="292"/>
      <c r="L848" s="293"/>
      <c r="M848" s="293"/>
      <c r="N848" s="293"/>
      <c r="O848" s="293"/>
      <c r="P848" s="347"/>
      <c r="R848" s="292"/>
      <c r="S848" s="293"/>
      <c r="T848" s="293"/>
      <c r="U848" s="285"/>
      <c r="V848" s="293"/>
      <c r="W848" s="293"/>
      <c r="X848" s="342"/>
      <c r="Y848" s="293"/>
      <c r="Z848" s="352"/>
      <c r="AA848" s="363"/>
      <c r="AD848" s="93"/>
      <c r="AE848" s="93"/>
      <c r="AF848" s="93"/>
    </row>
    <row r="849" spans="2:32">
      <c r="B849" s="278"/>
      <c r="C849" s="344"/>
      <c r="E849" s="292"/>
      <c r="F849" s="293"/>
      <c r="G849" s="294"/>
      <c r="H849" s="294"/>
      <c r="I849" s="295"/>
      <c r="K849" s="292"/>
      <c r="L849" s="293"/>
      <c r="M849" s="293"/>
      <c r="N849" s="293"/>
      <c r="O849" s="293"/>
      <c r="P849" s="347"/>
      <c r="R849" s="292"/>
      <c r="S849" s="293"/>
      <c r="T849" s="293"/>
      <c r="U849" s="285"/>
      <c r="V849" s="293"/>
      <c r="W849" s="293"/>
      <c r="X849" s="342"/>
      <c r="Y849" s="293"/>
      <c r="Z849" s="352"/>
      <c r="AA849" s="363"/>
      <c r="AD849" s="93"/>
      <c r="AE849" s="93"/>
      <c r="AF849" s="93"/>
    </row>
    <row r="850" spans="2:32">
      <c r="B850" s="278"/>
      <c r="C850" s="344"/>
      <c r="E850" s="292"/>
      <c r="F850" s="293"/>
      <c r="G850" s="294"/>
      <c r="H850" s="294"/>
      <c r="I850" s="295"/>
      <c r="K850" s="292"/>
      <c r="L850" s="293"/>
      <c r="M850" s="293"/>
      <c r="N850" s="293"/>
      <c r="O850" s="293"/>
      <c r="P850" s="347"/>
      <c r="R850" s="292"/>
      <c r="S850" s="293"/>
      <c r="T850" s="293"/>
      <c r="U850" s="285"/>
      <c r="V850" s="293"/>
      <c r="W850" s="293"/>
      <c r="X850" s="342"/>
      <c r="Y850" s="293"/>
      <c r="Z850" s="352"/>
      <c r="AA850" s="363"/>
      <c r="AD850" s="93"/>
      <c r="AE850" s="93"/>
      <c r="AF850" s="93"/>
    </row>
    <row r="851" spans="2:32">
      <c r="B851" s="278"/>
      <c r="C851" s="344"/>
      <c r="E851" s="292"/>
      <c r="F851" s="293"/>
      <c r="G851" s="294"/>
      <c r="H851" s="294"/>
      <c r="I851" s="295"/>
      <c r="K851" s="292"/>
      <c r="L851" s="293"/>
      <c r="M851" s="293"/>
      <c r="N851" s="293"/>
      <c r="O851" s="293"/>
      <c r="P851" s="347"/>
      <c r="R851" s="292"/>
      <c r="S851" s="293"/>
      <c r="T851" s="293"/>
      <c r="U851" s="285"/>
      <c r="V851" s="293"/>
      <c r="W851" s="293"/>
      <c r="X851" s="342"/>
      <c r="Y851" s="293"/>
      <c r="Z851" s="352"/>
      <c r="AA851" s="363"/>
      <c r="AD851" s="93"/>
      <c r="AE851" s="93"/>
      <c r="AF851" s="93"/>
    </row>
    <row r="852" spans="2:32">
      <c r="B852" s="278"/>
      <c r="C852" s="344"/>
      <c r="E852" s="292"/>
      <c r="F852" s="293"/>
      <c r="G852" s="294"/>
      <c r="H852" s="294"/>
      <c r="I852" s="295"/>
      <c r="K852" s="292"/>
      <c r="L852" s="293"/>
      <c r="M852" s="293"/>
      <c r="N852" s="293"/>
      <c r="O852" s="293"/>
      <c r="P852" s="347"/>
      <c r="R852" s="292"/>
      <c r="S852" s="293"/>
      <c r="T852" s="293"/>
      <c r="U852" s="285"/>
      <c r="V852" s="293"/>
      <c r="W852" s="293"/>
      <c r="X852" s="342"/>
      <c r="Y852" s="293"/>
      <c r="Z852" s="352"/>
      <c r="AA852" s="363"/>
      <c r="AD852" s="93"/>
      <c r="AE852" s="93"/>
      <c r="AF852" s="93"/>
    </row>
    <row r="853" spans="2:32">
      <c r="B853" s="278"/>
      <c r="C853" s="344"/>
      <c r="E853" s="292"/>
      <c r="F853" s="293"/>
      <c r="G853" s="294"/>
      <c r="H853" s="294"/>
      <c r="I853" s="295"/>
      <c r="K853" s="292"/>
      <c r="L853" s="293"/>
      <c r="M853" s="293"/>
      <c r="N853" s="293"/>
      <c r="O853" s="293"/>
      <c r="P853" s="347"/>
      <c r="R853" s="292"/>
      <c r="S853" s="293"/>
      <c r="T853" s="293"/>
      <c r="U853" s="285"/>
      <c r="V853" s="293"/>
      <c r="W853" s="293"/>
      <c r="X853" s="342"/>
      <c r="Y853" s="293"/>
      <c r="Z853" s="352"/>
      <c r="AA853" s="363"/>
      <c r="AD853" s="93"/>
      <c r="AE853" s="93"/>
      <c r="AF853" s="93"/>
    </row>
    <row r="854" spans="2:32">
      <c r="B854" s="278"/>
      <c r="C854" s="344"/>
      <c r="E854" s="292"/>
      <c r="F854" s="293"/>
      <c r="G854" s="294"/>
      <c r="H854" s="294"/>
      <c r="I854" s="295"/>
      <c r="K854" s="292"/>
      <c r="L854" s="293"/>
      <c r="M854" s="293"/>
      <c r="N854" s="293"/>
      <c r="O854" s="293"/>
      <c r="P854" s="347"/>
      <c r="R854" s="292"/>
      <c r="S854" s="293"/>
      <c r="T854" s="293"/>
      <c r="U854" s="285"/>
      <c r="V854" s="293"/>
      <c r="W854" s="293"/>
      <c r="X854" s="342"/>
      <c r="Y854" s="293"/>
      <c r="Z854" s="352"/>
      <c r="AA854" s="363"/>
      <c r="AD854" s="93"/>
      <c r="AE854" s="93"/>
      <c r="AF854" s="93"/>
    </row>
    <row r="855" spans="2:32">
      <c r="B855" s="278"/>
      <c r="C855" s="344"/>
      <c r="E855" s="292"/>
      <c r="F855" s="293"/>
      <c r="G855" s="294"/>
      <c r="H855" s="294"/>
      <c r="I855" s="295"/>
      <c r="K855" s="292"/>
      <c r="L855" s="293"/>
      <c r="M855" s="293"/>
      <c r="N855" s="293"/>
      <c r="O855" s="293"/>
      <c r="P855" s="347"/>
      <c r="R855" s="292"/>
      <c r="S855" s="293"/>
      <c r="T855" s="293"/>
      <c r="U855" s="285"/>
      <c r="V855" s="293"/>
      <c r="W855" s="293"/>
      <c r="X855" s="342"/>
      <c r="Y855" s="293"/>
      <c r="Z855" s="352"/>
      <c r="AA855" s="363"/>
      <c r="AD855" s="93"/>
      <c r="AE855" s="93"/>
      <c r="AF855" s="93"/>
    </row>
    <row r="856" spans="2:32">
      <c r="B856" s="278"/>
      <c r="C856" s="344"/>
      <c r="E856" s="292"/>
      <c r="F856" s="293"/>
      <c r="G856" s="294"/>
      <c r="H856" s="294"/>
      <c r="I856" s="295"/>
      <c r="K856" s="292"/>
      <c r="L856" s="293"/>
      <c r="M856" s="293"/>
      <c r="N856" s="293"/>
      <c r="O856" s="293"/>
      <c r="P856" s="347"/>
      <c r="R856" s="292"/>
      <c r="S856" s="293"/>
      <c r="T856" s="293"/>
      <c r="U856" s="285"/>
      <c r="V856" s="293"/>
      <c r="W856" s="293"/>
      <c r="X856" s="342"/>
      <c r="Y856" s="293"/>
      <c r="Z856" s="352"/>
      <c r="AA856" s="363"/>
      <c r="AD856" s="93"/>
      <c r="AE856" s="93"/>
      <c r="AF856" s="93"/>
    </row>
    <row r="857" spans="2:32">
      <c r="B857" s="278"/>
      <c r="C857" s="344"/>
      <c r="E857" s="292"/>
      <c r="F857" s="293"/>
      <c r="G857" s="294"/>
      <c r="H857" s="294"/>
      <c r="I857" s="295"/>
      <c r="K857" s="292"/>
      <c r="L857" s="293"/>
      <c r="M857" s="293"/>
      <c r="N857" s="293"/>
      <c r="O857" s="293"/>
      <c r="P857" s="347"/>
      <c r="R857" s="292"/>
      <c r="S857" s="293"/>
      <c r="T857" s="293"/>
      <c r="U857" s="285"/>
      <c r="V857" s="293"/>
      <c r="W857" s="293"/>
      <c r="X857" s="342"/>
      <c r="Y857" s="293"/>
      <c r="Z857" s="352"/>
      <c r="AA857" s="363"/>
      <c r="AD857" s="93"/>
      <c r="AE857" s="93"/>
      <c r="AF857" s="93"/>
    </row>
    <row r="858" spans="2:32">
      <c r="B858" s="278"/>
      <c r="C858" s="344"/>
      <c r="E858" s="292"/>
      <c r="F858" s="293"/>
      <c r="G858" s="294"/>
      <c r="H858" s="294"/>
      <c r="I858" s="295"/>
      <c r="K858" s="292"/>
      <c r="L858" s="293"/>
      <c r="M858" s="293"/>
      <c r="N858" s="293"/>
      <c r="O858" s="293"/>
      <c r="P858" s="347"/>
      <c r="R858" s="292"/>
      <c r="S858" s="293"/>
      <c r="T858" s="293"/>
      <c r="U858" s="285"/>
      <c r="V858" s="293"/>
      <c r="W858" s="293"/>
      <c r="X858" s="342"/>
      <c r="Y858" s="293"/>
      <c r="Z858" s="352"/>
      <c r="AA858" s="363"/>
      <c r="AD858" s="93"/>
      <c r="AE858" s="93"/>
      <c r="AF858" s="93"/>
    </row>
    <row r="859" spans="2:32">
      <c r="B859" s="278"/>
      <c r="C859" s="344"/>
      <c r="E859" s="292"/>
      <c r="F859" s="293"/>
      <c r="G859" s="294"/>
      <c r="H859" s="294"/>
      <c r="I859" s="295"/>
      <c r="K859" s="292"/>
      <c r="L859" s="293"/>
      <c r="M859" s="293"/>
      <c r="N859" s="293"/>
      <c r="O859" s="293"/>
      <c r="P859" s="347"/>
      <c r="R859" s="292"/>
      <c r="S859" s="293"/>
      <c r="T859" s="293"/>
      <c r="U859" s="285"/>
      <c r="V859" s="293"/>
      <c r="W859" s="293"/>
      <c r="X859" s="342"/>
      <c r="Y859" s="293"/>
      <c r="Z859" s="352"/>
      <c r="AA859" s="363"/>
      <c r="AD859" s="93"/>
      <c r="AE859" s="93"/>
      <c r="AF859" s="93"/>
    </row>
    <row r="860" spans="2:32">
      <c r="B860" s="278"/>
      <c r="C860" s="344"/>
      <c r="E860" s="292"/>
      <c r="F860" s="293"/>
      <c r="G860" s="294"/>
      <c r="H860" s="294"/>
      <c r="I860" s="295"/>
      <c r="K860" s="292"/>
      <c r="L860" s="293"/>
      <c r="M860" s="293"/>
      <c r="N860" s="293"/>
      <c r="O860" s="293"/>
      <c r="P860" s="347"/>
      <c r="R860" s="292"/>
      <c r="S860" s="293"/>
      <c r="T860" s="293"/>
      <c r="U860" s="285"/>
      <c r="V860" s="293"/>
      <c r="W860" s="293"/>
      <c r="X860" s="342"/>
      <c r="Y860" s="293"/>
      <c r="Z860" s="352"/>
      <c r="AA860" s="363"/>
      <c r="AD860" s="93"/>
      <c r="AE860" s="93"/>
      <c r="AF860" s="93"/>
    </row>
    <row r="861" spans="2:32">
      <c r="B861" s="278"/>
      <c r="C861" s="344"/>
      <c r="E861" s="292"/>
      <c r="F861" s="293"/>
      <c r="G861" s="294"/>
      <c r="H861" s="294"/>
      <c r="I861" s="295"/>
      <c r="K861" s="292"/>
      <c r="L861" s="293"/>
      <c r="M861" s="293"/>
      <c r="N861" s="293"/>
      <c r="O861" s="293"/>
      <c r="P861" s="347"/>
      <c r="R861" s="292"/>
      <c r="S861" s="293"/>
      <c r="T861" s="293"/>
      <c r="U861" s="285"/>
      <c r="V861" s="293"/>
      <c r="W861" s="293"/>
      <c r="X861" s="342"/>
      <c r="Y861" s="293"/>
      <c r="Z861" s="352"/>
      <c r="AA861" s="363"/>
      <c r="AD861" s="93"/>
      <c r="AE861" s="93"/>
      <c r="AF861" s="93"/>
    </row>
    <row r="862" spans="2:32">
      <c r="B862" s="278"/>
      <c r="C862" s="344"/>
      <c r="E862" s="292"/>
      <c r="F862" s="293"/>
      <c r="G862" s="294"/>
      <c r="H862" s="294"/>
      <c r="I862" s="295"/>
      <c r="K862" s="292"/>
      <c r="L862" s="293"/>
      <c r="M862" s="293"/>
      <c r="N862" s="293"/>
      <c r="O862" s="293"/>
      <c r="P862" s="347"/>
      <c r="R862" s="292"/>
      <c r="S862" s="293"/>
      <c r="T862" s="293"/>
      <c r="U862" s="285"/>
      <c r="V862" s="293"/>
      <c r="W862" s="293"/>
      <c r="X862" s="342"/>
      <c r="Y862" s="293"/>
      <c r="Z862" s="352"/>
      <c r="AA862" s="363"/>
      <c r="AD862" s="93"/>
      <c r="AE862" s="93"/>
      <c r="AF862" s="93"/>
    </row>
    <row r="863" spans="2:32">
      <c r="B863" s="278"/>
      <c r="C863" s="344"/>
      <c r="E863" s="292"/>
      <c r="F863" s="293"/>
      <c r="G863" s="294"/>
      <c r="H863" s="294"/>
      <c r="I863" s="295"/>
      <c r="K863" s="292"/>
      <c r="L863" s="293"/>
      <c r="M863" s="293"/>
      <c r="N863" s="293"/>
      <c r="O863" s="293"/>
      <c r="P863" s="347"/>
      <c r="R863" s="292"/>
      <c r="S863" s="293"/>
      <c r="T863" s="293"/>
      <c r="U863" s="285"/>
      <c r="V863" s="293"/>
      <c r="W863" s="293"/>
      <c r="X863" s="342"/>
      <c r="Y863" s="293"/>
      <c r="Z863" s="352"/>
      <c r="AA863" s="363"/>
      <c r="AD863" s="93"/>
      <c r="AE863" s="93"/>
      <c r="AF863" s="93"/>
    </row>
    <row r="864" spans="2:32">
      <c r="B864" s="278"/>
      <c r="C864" s="344"/>
      <c r="E864" s="292"/>
      <c r="F864" s="293"/>
      <c r="G864" s="294"/>
      <c r="H864" s="294"/>
      <c r="I864" s="295"/>
      <c r="K864" s="292"/>
      <c r="L864" s="293"/>
      <c r="M864" s="293"/>
      <c r="N864" s="293"/>
      <c r="O864" s="293"/>
      <c r="P864" s="347"/>
      <c r="R864" s="292"/>
      <c r="S864" s="293"/>
      <c r="T864" s="293"/>
      <c r="U864" s="285"/>
      <c r="V864" s="293"/>
      <c r="W864" s="293"/>
      <c r="X864" s="342"/>
      <c r="Y864" s="293"/>
      <c r="Z864" s="352"/>
      <c r="AA864" s="363"/>
      <c r="AD864" s="93"/>
      <c r="AE864" s="93"/>
      <c r="AF864" s="93"/>
    </row>
    <row r="865" spans="2:32">
      <c r="B865" s="278"/>
      <c r="C865" s="344"/>
      <c r="E865" s="292"/>
      <c r="F865" s="293"/>
      <c r="G865" s="294"/>
      <c r="H865" s="294"/>
      <c r="I865" s="295"/>
      <c r="K865" s="292"/>
      <c r="L865" s="293"/>
      <c r="M865" s="293"/>
      <c r="N865" s="293"/>
      <c r="O865" s="293"/>
      <c r="P865" s="347"/>
      <c r="R865" s="292"/>
      <c r="S865" s="293"/>
      <c r="T865" s="293"/>
      <c r="U865" s="285"/>
      <c r="V865" s="293"/>
      <c r="W865" s="293"/>
      <c r="X865" s="342"/>
      <c r="Y865" s="293"/>
      <c r="Z865" s="352"/>
      <c r="AA865" s="363"/>
      <c r="AD865" s="93"/>
      <c r="AE865" s="93"/>
      <c r="AF865" s="93"/>
    </row>
    <row r="866" spans="2:32">
      <c r="B866" s="278"/>
      <c r="C866" s="344"/>
      <c r="E866" s="292"/>
      <c r="F866" s="293"/>
      <c r="G866" s="294"/>
      <c r="H866" s="294"/>
      <c r="I866" s="295"/>
      <c r="K866" s="292"/>
      <c r="L866" s="293"/>
      <c r="M866" s="293"/>
      <c r="N866" s="293"/>
      <c r="O866" s="293"/>
      <c r="P866" s="347"/>
      <c r="R866" s="292"/>
      <c r="S866" s="293"/>
      <c r="T866" s="293"/>
      <c r="U866" s="285"/>
      <c r="V866" s="293"/>
      <c r="W866" s="293"/>
      <c r="X866" s="342"/>
      <c r="Y866" s="293"/>
      <c r="Z866" s="352"/>
      <c r="AA866" s="363"/>
      <c r="AD866" s="93"/>
      <c r="AE866" s="93"/>
      <c r="AF866" s="93"/>
    </row>
    <row r="867" spans="2:32">
      <c r="B867" s="278"/>
      <c r="C867" s="344"/>
      <c r="E867" s="292"/>
      <c r="F867" s="293"/>
      <c r="G867" s="294"/>
      <c r="H867" s="294"/>
      <c r="I867" s="295"/>
      <c r="K867" s="292"/>
      <c r="L867" s="293"/>
      <c r="M867" s="293"/>
      <c r="N867" s="293"/>
      <c r="O867" s="293"/>
      <c r="P867" s="347"/>
      <c r="R867" s="292"/>
      <c r="S867" s="293"/>
      <c r="T867" s="293"/>
      <c r="U867" s="285"/>
      <c r="V867" s="293"/>
      <c r="W867" s="293"/>
      <c r="X867" s="342"/>
      <c r="Y867" s="293"/>
      <c r="Z867" s="352"/>
      <c r="AA867" s="363"/>
      <c r="AD867" s="93"/>
      <c r="AE867" s="93"/>
      <c r="AF867" s="93"/>
    </row>
    <row r="868" spans="2:32">
      <c r="B868" s="278"/>
      <c r="C868" s="344"/>
      <c r="E868" s="292"/>
      <c r="F868" s="293"/>
      <c r="G868" s="294"/>
      <c r="H868" s="294"/>
      <c r="I868" s="295"/>
      <c r="K868" s="292"/>
      <c r="L868" s="293"/>
      <c r="M868" s="293"/>
      <c r="N868" s="293"/>
      <c r="O868" s="293"/>
      <c r="P868" s="347"/>
      <c r="R868" s="292"/>
      <c r="S868" s="293"/>
      <c r="T868" s="293"/>
      <c r="U868" s="285"/>
      <c r="V868" s="293"/>
      <c r="W868" s="293"/>
      <c r="X868" s="342"/>
      <c r="Y868" s="293"/>
      <c r="Z868" s="352"/>
      <c r="AA868" s="363"/>
      <c r="AD868" s="93"/>
      <c r="AE868" s="93"/>
      <c r="AF868" s="93"/>
    </row>
    <row r="869" spans="2:32">
      <c r="B869" s="278"/>
      <c r="C869" s="344"/>
      <c r="E869" s="292"/>
      <c r="F869" s="293"/>
      <c r="G869" s="294"/>
      <c r="H869" s="294"/>
      <c r="I869" s="295"/>
      <c r="K869" s="292"/>
      <c r="L869" s="293"/>
      <c r="M869" s="293"/>
      <c r="N869" s="293"/>
      <c r="O869" s="293"/>
      <c r="P869" s="347"/>
      <c r="R869" s="292"/>
      <c r="S869" s="293"/>
      <c r="T869" s="293"/>
      <c r="U869" s="285"/>
      <c r="V869" s="293"/>
      <c r="W869" s="293"/>
      <c r="X869" s="342"/>
      <c r="Y869" s="293"/>
      <c r="Z869" s="352"/>
      <c r="AA869" s="363"/>
      <c r="AD869" s="93"/>
      <c r="AE869" s="93"/>
      <c r="AF869" s="93"/>
    </row>
    <row r="870" spans="2:32">
      <c r="B870" s="278"/>
      <c r="C870" s="344"/>
      <c r="E870" s="292"/>
      <c r="F870" s="293"/>
      <c r="G870" s="294"/>
      <c r="H870" s="294"/>
      <c r="I870" s="295"/>
      <c r="K870" s="292"/>
      <c r="L870" s="293"/>
      <c r="M870" s="293"/>
      <c r="N870" s="293"/>
      <c r="O870" s="293"/>
      <c r="P870" s="347"/>
      <c r="R870" s="292"/>
      <c r="S870" s="293"/>
      <c r="T870" s="293"/>
      <c r="U870" s="285"/>
      <c r="V870" s="293"/>
      <c r="W870" s="293"/>
      <c r="X870" s="342"/>
      <c r="Y870" s="293"/>
      <c r="Z870" s="352"/>
      <c r="AA870" s="363"/>
      <c r="AD870" s="93"/>
      <c r="AE870" s="93"/>
      <c r="AF870" s="93"/>
    </row>
    <row r="871" spans="2:32">
      <c r="B871" s="278"/>
      <c r="C871" s="344"/>
      <c r="E871" s="292"/>
      <c r="F871" s="293"/>
      <c r="G871" s="294"/>
      <c r="H871" s="294"/>
      <c r="I871" s="295"/>
      <c r="K871" s="292"/>
      <c r="L871" s="293"/>
      <c r="M871" s="293"/>
      <c r="N871" s="293"/>
      <c r="O871" s="293"/>
      <c r="P871" s="347"/>
      <c r="R871" s="292"/>
      <c r="S871" s="293"/>
      <c r="T871" s="293"/>
      <c r="U871" s="285"/>
      <c r="V871" s="293"/>
      <c r="W871" s="293"/>
      <c r="X871" s="342"/>
      <c r="Y871" s="293"/>
      <c r="Z871" s="352"/>
      <c r="AA871" s="363"/>
      <c r="AD871" s="93"/>
      <c r="AE871" s="93"/>
      <c r="AF871" s="93"/>
    </row>
    <row r="872" spans="2:32">
      <c r="B872" s="278"/>
      <c r="C872" s="344"/>
      <c r="E872" s="292"/>
      <c r="F872" s="293"/>
      <c r="G872" s="294"/>
      <c r="H872" s="294"/>
      <c r="I872" s="295"/>
      <c r="K872" s="292"/>
      <c r="L872" s="293"/>
      <c r="M872" s="293"/>
      <c r="N872" s="293"/>
      <c r="O872" s="293"/>
      <c r="P872" s="347"/>
      <c r="R872" s="292"/>
      <c r="S872" s="293"/>
      <c r="T872" s="293"/>
      <c r="U872" s="285"/>
      <c r="V872" s="293"/>
      <c r="W872" s="293"/>
      <c r="X872" s="342"/>
      <c r="Y872" s="293"/>
      <c r="Z872" s="352"/>
      <c r="AA872" s="363"/>
      <c r="AD872" s="93"/>
      <c r="AE872" s="93"/>
      <c r="AF872" s="93"/>
    </row>
    <row r="873" spans="2:32">
      <c r="B873" s="278"/>
      <c r="C873" s="344"/>
      <c r="E873" s="292"/>
      <c r="F873" s="293"/>
      <c r="G873" s="294"/>
      <c r="H873" s="294"/>
      <c r="I873" s="295"/>
      <c r="K873" s="292"/>
      <c r="L873" s="293"/>
      <c r="M873" s="293"/>
      <c r="N873" s="293"/>
      <c r="O873" s="293"/>
      <c r="P873" s="347"/>
      <c r="R873" s="292"/>
      <c r="S873" s="293"/>
      <c r="T873" s="293"/>
      <c r="U873" s="285"/>
      <c r="V873" s="293"/>
      <c r="W873" s="293"/>
      <c r="X873" s="342"/>
      <c r="Y873" s="293"/>
      <c r="Z873" s="352"/>
      <c r="AA873" s="363"/>
      <c r="AD873" s="93"/>
      <c r="AE873" s="93"/>
      <c r="AF873" s="93"/>
    </row>
    <row r="874" spans="2:32">
      <c r="B874" s="278"/>
      <c r="C874" s="344"/>
      <c r="E874" s="292"/>
      <c r="F874" s="293"/>
      <c r="G874" s="294"/>
      <c r="H874" s="294"/>
      <c r="I874" s="295"/>
      <c r="K874" s="292"/>
      <c r="L874" s="293"/>
      <c r="M874" s="293"/>
      <c r="N874" s="293"/>
      <c r="O874" s="293"/>
      <c r="P874" s="347"/>
      <c r="R874" s="292"/>
      <c r="S874" s="293"/>
      <c r="T874" s="293"/>
      <c r="U874" s="285"/>
      <c r="V874" s="293"/>
      <c r="W874" s="293"/>
      <c r="X874" s="342"/>
      <c r="Y874" s="293"/>
      <c r="Z874" s="352"/>
      <c r="AA874" s="363"/>
      <c r="AD874" s="93"/>
      <c r="AE874" s="93"/>
      <c r="AF874" s="93"/>
    </row>
    <row r="875" spans="2:32">
      <c r="B875" s="278"/>
      <c r="C875" s="344"/>
      <c r="E875" s="292"/>
      <c r="F875" s="293"/>
      <c r="G875" s="294"/>
      <c r="H875" s="294"/>
      <c r="I875" s="295"/>
      <c r="K875" s="292"/>
      <c r="L875" s="293"/>
      <c r="M875" s="293"/>
      <c r="N875" s="293"/>
      <c r="O875" s="293"/>
      <c r="P875" s="347"/>
      <c r="R875" s="292"/>
      <c r="S875" s="293"/>
      <c r="T875" s="293"/>
      <c r="U875" s="285"/>
      <c r="V875" s="293"/>
      <c r="W875" s="293"/>
      <c r="X875" s="342"/>
      <c r="Y875" s="293"/>
      <c r="Z875" s="352"/>
      <c r="AA875" s="363"/>
      <c r="AD875" s="93"/>
      <c r="AE875" s="93"/>
      <c r="AF875" s="93"/>
    </row>
    <row r="876" spans="2:32">
      <c r="B876" s="278"/>
      <c r="C876" s="344"/>
      <c r="E876" s="292"/>
      <c r="F876" s="293"/>
      <c r="G876" s="294"/>
      <c r="H876" s="294"/>
      <c r="I876" s="295"/>
      <c r="K876" s="292"/>
      <c r="L876" s="293"/>
      <c r="M876" s="293"/>
      <c r="N876" s="293"/>
      <c r="O876" s="293"/>
      <c r="P876" s="347"/>
      <c r="R876" s="292"/>
      <c r="S876" s="293"/>
      <c r="T876" s="293"/>
      <c r="U876" s="285"/>
      <c r="V876" s="293"/>
      <c r="W876" s="293"/>
      <c r="X876" s="342"/>
      <c r="Y876" s="293"/>
      <c r="Z876" s="352"/>
      <c r="AA876" s="363"/>
      <c r="AD876" s="93"/>
      <c r="AE876" s="93"/>
      <c r="AF876" s="93"/>
    </row>
    <row r="877" spans="2:32">
      <c r="B877" s="278"/>
      <c r="C877" s="344"/>
      <c r="E877" s="292"/>
      <c r="F877" s="293"/>
      <c r="G877" s="294"/>
      <c r="H877" s="294"/>
      <c r="I877" s="295"/>
      <c r="K877" s="292"/>
      <c r="L877" s="293"/>
      <c r="M877" s="293"/>
      <c r="N877" s="293"/>
      <c r="O877" s="293"/>
      <c r="P877" s="347"/>
      <c r="R877" s="292"/>
      <c r="S877" s="293"/>
      <c r="T877" s="293"/>
      <c r="U877" s="285"/>
      <c r="V877" s="293"/>
      <c r="W877" s="293"/>
      <c r="X877" s="342"/>
      <c r="Y877" s="293"/>
      <c r="Z877" s="352"/>
      <c r="AA877" s="363"/>
      <c r="AD877" s="93"/>
      <c r="AE877" s="93"/>
      <c r="AF877" s="93"/>
    </row>
    <row r="878" spans="2:32">
      <c r="B878" s="278"/>
      <c r="C878" s="344"/>
      <c r="E878" s="292"/>
      <c r="F878" s="293"/>
      <c r="G878" s="294"/>
      <c r="H878" s="294"/>
      <c r="I878" s="295"/>
      <c r="K878" s="292"/>
      <c r="L878" s="293"/>
      <c r="M878" s="293"/>
      <c r="N878" s="293"/>
      <c r="O878" s="293"/>
      <c r="P878" s="347"/>
      <c r="R878" s="292"/>
      <c r="S878" s="293"/>
      <c r="T878" s="293"/>
      <c r="U878" s="285"/>
      <c r="V878" s="293"/>
      <c r="W878" s="293"/>
      <c r="X878" s="342"/>
      <c r="Y878" s="293"/>
      <c r="Z878" s="352"/>
      <c r="AA878" s="363"/>
      <c r="AD878" s="93"/>
      <c r="AE878" s="93"/>
      <c r="AF878" s="93"/>
    </row>
    <row r="879" spans="2:32">
      <c r="B879" s="278"/>
      <c r="C879" s="344"/>
      <c r="E879" s="292"/>
      <c r="F879" s="293"/>
      <c r="G879" s="294"/>
      <c r="H879" s="294"/>
      <c r="I879" s="295"/>
      <c r="K879" s="292"/>
      <c r="L879" s="293"/>
      <c r="M879" s="293"/>
      <c r="N879" s="293"/>
      <c r="O879" s="293"/>
      <c r="P879" s="347"/>
      <c r="R879" s="292"/>
      <c r="S879" s="293"/>
      <c r="T879" s="293"/>
      <c r="U879" s="285"/>
      <c r="V879" s="293"/>
      <c r="W879" s="293"/>
      <c r="X879" s="342"/>
      <c r="Y879" s="293"/>
      <c r="Z879" s="352"/>
      <c r="AA879" s="363"/>
      <c r="AD879" s="93"/>
      <c r="AE879" s="93"/>
      <c r="AF879" s="93"/>
    </row>
    <row r="880" spans="2:32">
      <c r="B880" s="278"/>
      <c r="C880" s="344"/>
      <c r="E880" s="292"/>
      <c r="F880" s="293"/>
      <c r="G880" s="294"/>
      <c r="H880" s="294"/>
      <c r="I880" s="295"/>
      <c r="K880" s="292"/>
      <c r="L880" s="293"/>
      <c r="M880" s="293"/>
      <c r="N880" s="293"/>
      <c r="O880" s="293"/>
      <c r="P880" s="347"/>
      <c r="R880" s="292"/>
      <c r="S880" s="293"/>
      <c r="T880" s="293"/>
      <c r="U880" s="285"/>
      <c r="V880" s="293"/>
      <c r="W880" s="293"/>
      <c r="X880" s="342"/>
      <c r="Y880" s="293"/>
      <c r="Z880" s="352"/>
      <c r="AA880" s="363"/>
      <c r="AD880" s="93"/>
      <c r="AE880" s="93"/>
      <c r="AF880" s="93"/>
    </row>
    <row r="881" spans="2:32">
      <c r="B881" s="278"/>
      <c r="C881" s="344"/>
      <c r="E881" s="292"/>
      <c r="F881" s="293"/>
      <c r="G881" s="294"/>
      <c r="H881" s="294"/>
      <c r="I881" s="295"/>
      <c r="K881" s="292"/>
      <c r="L881" s="293"/>
      <c r="M881" s="293"/>
      <c r="N881" s="293"/>
      <c r="O881" s="293"/>
      <c r="P881" s="347"/>
      <c r="R881" s="292"/>
      <c r="S881" s="293"/>
      <c r="T881" s="293"/>
      <c r="U881" s="285"/>
      <c r="V881" s="293"/>
      <c r="W881" s="293"/>
      <c r="X881" s="342"/>
      <c r="Y881" s="293"/>
      <c r="Z881" s="352"/>
      <c r="AA881" s="363"/>
      <c r="AD881" s="93"/>
      <c r="AE881" s="93"/>
      <c r="AF881" s="93"/>
    </row>
    <row r="882" spans="2:32">
      <c r="B882" s="278"/>
      <c r="C882" s="344"/>
      <c r="E882" s="292"/>
      <c r="F882" s="293"/>
      <c r="G882" s="294"/>
      <c r="H882" s="294"/>
      <c r="I882" s="295"/>
      <c r="K882" s="292"/>
      <c r="L882" s="293"/>
      <c r="M882" s="293"/>
      <c r="N882" s="293"/>
      <c r="O882" s="293"/>
      <c r="P882" s="347"/>
      <c r="R882" s="292"/>
      <c r="S882" s="293"/>
      <c r="T882" s="293"/>
      <c r="U882" s="285"/>
      <c r="V882" s="293"/>
      <c r="W882" s="293"/>
      <c r="X882" s="342"/>
      <c r="Y882" s="293"/>
      <c r="Z882" s="352"/>
      <c r="AA882" s="363"/>
      <c r="AD882" s="93"/>
      <c r="AE882" s="93"/>
      <c r="AF882" s="93"/>
    </row>
    <row r="883" spans="2:32">
      <c r="B883" s="278"/>
      <c r="C883" s="344"/>
      <c r="E883" s="292"/>
      <c r="F883" s="293"/>
      <c r="G883" s="294"/>
      <c r="H883" s="294"/>
      <c r="I883" s="295"/>
      <c r="K883" s="292"/>
      <c r="L883" s="293"/>
      <c r="M883" s="293"/>
      <c r="N883" s="293"/>
      <c r="O883" s="293"/>
      <c r="P883" s="347"/>
      <c r="R883" s="292"/>
      <c r="S883" s="293"/>
      <c r="T883" s="293"/>
      <c r="U883" s="285"/>
      <c r="V883" s="293"/>
      <c r="W883" s="293"/>
      <c r="X883" s="342"/>
      <c r="Y883" s="293"/>
      <c r="Z883" s="352"/>
      <c r="AA883" s="363"/>
      <c r="AD883" s="93"/>
      <c r="AE883" s="93"/>
      <c r="AF883" s="93"/>
    </row>
    <row r="884" spans="2:32">
      <c r="B884" s="278"/>
      <c r="C884" s="344"/>
      <c r="E884" s="292"/>
      <c r="F884" s="293"/>
      <c r="G884" s="294"/>
      <c r="H884" s="294"/>
      <c r="I884" s="295"/>
      <c r="K884" s="292"/>
      <c r="L884" s="293"/>
      <c r="M884" s="293"/>
      <c r="N884" s="293"/>
      <c r="O884" s="293"/>
      <c r="P884" s="347"/>
      <c r="R884" s="292"/>
      <c r="S884" s="293"/>
      <c r="T884" s="293"/>
      <c r="U884" s="285"/>
      <c r="V884" s="293"/>
      <c r="W884" s="293"/>
      <c r="X884" s="342"/>
      <c r="Y884" s="293"/>
      <c r="Z884" s="352"/>
      <c r="AA884" s="363"/>
      <c r="AD884" s="93"/>
      <c r="AE884" s="93"/>
      <c r="AF884" s="93"/>
    </row>
    <row r="885" spans="2:32">
      <c r="B885" s="278"/>
      <c r="C885" s="344"/>
      <c r="E885" s="292"/>
      <c r="F885" s="293"/>
      <c r="G885" s="294"/>
      <c r="H885" s="294"/>
      <c r="I885" s="295"/>
      <c r="K885" s="292"/>
      <c r="L885" s="293"/>
      <c r="M885" s="293"/>
      <c r="N885" s="293"/>
      <c r="O885" s="293"/>
      <c r="P885" s="347"/>
      <c r="R885" s="292"/>
      <c r="S885" s="293"/>
      <c r="T885" s="293"/>
      <c r="U885" s="285"/>
      <c r="V885" s="293"/>
      <c r="W885" s="293"/>
      <c r="X885" s="342"/>
      <c r="Y885" s="293"/>
      <c r="Z885" s="352"/>
      <c r="AA885" s="363"/>
      <c r="AD885" s="93"/>
      <c r="AE885" s="93"/>
      <c r="AF885" s="93"/>
    </row>
    <row r="886" spans="2:32">
      <c r="B886" s="278"/>
      <c r="C886" s="344"/>
      <c r="E886" s="292"/>
      <c r="F886" s="293"/>
      <c r="G886" s="294"/>
      <c r="H886" s="294"/>
      <c r="I886" s="295"/>
      <c r="K886" s="292"/>
      <c r="L886" s="293"/>
      <c r="M886" s="293"/>
      <c r="N886" s="293"/>
      <c r="O886" s="293"/>
      <c r="P886" s="347"/>
      <c r="R886" s="292"/>
      <c r="S886" s="293"/>
      <c r="T886" s="293"/>
      <c r="U886" s="285"/>
      <c r="V886" s="293"/>
      <c r="W886" s="293"/>
      <c r="X886" s="342"/>
      <c r="Y886" s="293"/>
      <c r="Z886" s="352"/>
      <c r="AA886" s="363"/>
      <c r="AD886" s="93"/>
      <c r="AE886" s="93"/>
      <c r="AF886" s="93"/>
    </row>
    <row r="887" spans="2:32">
      <c r="B887" s="278"/>
      <c r="C887" s="344"/>
      <c r="E887" s="292"/>
      <c r="F887" s="293"/>
      <c r="G887" s="294"/>
      <c r="H887" s="294"/>
      <c r="I887" s="295"/>
      <c r="K887" s="292"/>
      <c r="L887" s="293"/>
      <c r="M887" s="293"/>
      <c r="N887" s="293"/>
      <c r="O887" s="293"/>
      <c r="P887" s="347"/>
      <c r="R887" s="292"/>
      <c r="S887" s="293"/>
      <c r="T887" s="293"/>
      <c r="U887" s="285"/>
      <c r="V887" s="293"/>
      <c r="W887" s="293"/>
      <c r="X887" s="342"/>
      <c r="Y887" s="293"/>
      <c r="Z887" s="352"/>
      <c r="AA887" s="363"/>
      <c r="AD887" s="93"/>
      <c r="AE887" s="93"/>
      <c r="AF887" s="93"/>
    </row>
    <row r="888" spans="2:32">
      <c r="B888" s="278"/>
      <c r="C888" s="344"/>
      <c r="E888" s="292"/>
      <c r="F888" s="293"/>
      <c r="G888" s="294"/>
      <c r="H888" s="294"/>
      <c r="I888" s="295"/>
      <c r="K888" s="292"/>
      <c r="L888" s="293"/>
      <c r="M888" s="293"/>
      <c r="N888" s="293"/>
      <c r="O888" s="293"/>
      <c r="P888" s="347"/>
      <c r="R888" s="292"/>
      <c r="S888" s="293"/>
      <c r="T888" s="293"/>
      <c r="U888" s="285"/>
      <c r="V888" s="293"/>
      <c r="W888" s="293"/>
      <c r="X888" s="342"/>
      <c r="Y888" s="293"/>
      <c r="Z888" s="352"/>
      <c r="AA888" s="363"/>
      <c r="AD888" s="93"/>
      <c r="AE888" s="93"/>
      <c r="AF888" s="93"/>
    </row>
    <row r="889" spans="2:32">
      <c r="B889" s="278"/>
      <c r="C889" s="344"/>
      <c r="E889" s="292"/>
      <c r="F889" s="293"/>
      <c r="G889" s="294"/>
      <c r="H889" s="294"/>
      <c r="I889" s="295"/>
      <c r="K889" s="292"/>
      <c r="L889" s="293"/>
      <c r="M889" s="293"/>
      <c r="N889" s="293"/>
      <c r="O889" s="293"/>
      <c r="P889" s="347"/>
      <c r="R889" s="292"/>
      <c r="S889" s="293"/>
      <c r="T889" s="293"/>
      <c r="U889" s="285"/>
      <c r="V889" s="293"/>
      <c r="W889" s="293"/>
      <c r="X889" s="342"/>
      <c r="Y889" s="293"/>
      <c r="Z889" s="352"/>
      <c r="AA889" s="363"/>
      <c r="AD889" s="93"/>
      <c r="AE889" s="93"/>
      <c r="AF889" s="93"/>
    </row>
    <row r="890" spans="2:32">
      <c r="B890" s="278"/>
      <c r="C890" s="344"/>
      <c r="E890" s="292"/>
      <c r="F890" s="293"/>
      <c r="G890" s="294"/>
      <c r="H890" s="294"/>
      <c r="I890" s="295"/>
      <c r="K890" s="292"/>
      <c r="L890" s="293"/>
      <c r="M890" s="293"/>
      <c r="N890" s="293"/>
      <c r="O890" s="293"/>
      <c r="P890" s="347"/>
      <c r="R890" s="292"/>
      <c r="S890" s="293"/>
      <c r="T890" s="293"/>
      <c r="U890" s="285"/>
      <c r="V890" s="293"/>
      <c r="W890" s="293"/>
      <c r="X890" s="342"/>
      <c r="Y890" s="293"/>
      <c r="Z890" s="352"/>
      <c r="AA890" s="363"/>
      <c r="AD890" s="93"/>
      <c r="AE890" s="93"/>
      <c r="AF890" s="93"/>
    </row>
    <row r="891" spans="2:32">
      <c r="B891" s="278"/>
      <c r="C891" s="344"/>
      <c r="E891" s="292"/>
      <c r="F891" s="293"/>
      <c r="G891" s="294"/>
      <c r="H891" s="294"/>
      <c r="I891" s="295"/>
      <c r="K891" s="292"/>
      <c r="L891" s="293"/>
      <c r="M891" s="293"/>
      <c r="N891" s="293"/>
      <c r="O891" s="293"/>
      <c r="P891" s="347"/>
      <c r="R891" s="292"/>
      <c r="S891" s="293"/>
      <c r="T891" s="293"/>
      <c r="U891" s="285"/>
      <c r="V891" s="293"/>
      <c r="W891" s="293"/>
      <c r="X891" s="342"/>
      <c r="Y891" s="293"/>
      <c r="Z891" s="352"/>
      <c r="AA891" s="363"/>
      <c r="AD891" s="93"/>
      <c r="AE891" s="93"/>
      <c r="AF891" s="93"/>
    </row>
    <row r="892" spans="2:32">
      <c r="B892" s="278"/>
      <c r="C892" s="344"/>
      <c r="E892" s="292"/>
      <c r="F892" s="293"/>
      <c r="G892" s="294"/>
      <c r="H892" s="294"/>
      <c r="I892" s="295"/>
      <c r="K892" s="292"/>
      <c r="L892" s="293"/>
      <c r="M892" s="293"/>
      <c r="N892" s="293"/>
      <c r="O892" s="293"/>
      <c r="P892" s="347"/>
      <c r="R892" s="292"/>
      <c r="S892" s="293"/>
      <c r="T892" s="293"/>
      <c r="U892" s="285"/>
      <c r="V892" s="293"/>
      <c r="W892" s="293"/>
      <c r="X892" s="342"/>
      <c r="Y892" s="293"/>
      <c r="Z892" s="352"/>
      <c r="AA892" s="363"/>
      <c r="AD892" s="93"/>
      <c r="AE892" s="93"/>
      <c r="AF892" s="93"/>
    </row>
    <row r="893" spans="2:32">
      <c r="B893" s="278"/>
      <c r="C893" s="344"/>
      <c r="E893" s="292"/>
      <c r="F893" s="293"/>
      <c r="G893" s="294"/>
      <c r="H893" s="294"/>
      <c r="I893" s="295"/>
      <c r="K893" s="292"/>
      <c r="L893" s="293"/>
      <c r="M893" s="293"/>
      <c r="N893" s="293"/>
      <c r="O893" s="293"/>
      <c r="P893" s="347"/>
      <c r="R893" s="292"/>
      <c r="S893" s="293"/>
      <c r="T893" s="293"/>
      <c r="U893" s="285"/>
      <c r="V893" s="293"/>
      <c r="W893" s="293"/>
      <c r="X893" s="342"/>
      <c r="Y893" s="293"/>
      <c r="Z893" s="352"/>
      <c r="AA893" s="363"/>
      <c r="AD893" s="93"/>
      <c r="AE893" s="93"/>
      <c r="AF893" s="93"/>
    </row>
    <row r="894" spans="2:32">
      <c r="B894" s="278"/>
      <c r="C894" s="344"/>
      <c r="E894" s="292"/>
      <c r="F894" s="293"/>
      <c r="G894" s="294"/>
      <c r="H894" s="294"/>
      <c r="I894" s="295"/>
      <c r="K894" s="292"/>
      <c r="L894" s="293"/>
      <c r="M894" s="293"/>
      <c r="N894" s="293"/>
      <c r="O894" s="293"/>
      <c r="P894" s="347"/>
      <c r="R894" s="292"/>
      <c r="S894" s="293"/>
      <c r="T894" s="293"/>
      <c r="U894" s="285"/>
      <c r="V894" s="293"/>
      <c r="W894" s="293"/>
      <c r="X894" s="342"/>
      <c r="Y894" s="293"/>
      <c r="Z894" s="352"/>
      <c r="AA894" s="363"/>
      <c r="AD894" s="93"/>
      <c r="AE894" s="93"/>
      <c r="AF894" s="93"/>
    </row>
    <row r="895" spans="2:32">
      <c r="B895" s="278"/>
      <c r="C895" s="344"/>
      <c r="E895" s="292"/>
      <c r="F895" s="293"/>
      <c r="G895" s="294"/>
      <c r="H895" s="294"/>
      <c r="I895" s="295"/>
      <c r="K895" s="292"/>
      <c r="L895" s="293"/>
      <c r="M895" s="293"/>
      <c r="N895" s="293"/>
      <c r="O895" s="293"/>
      <c r="P895" s="347"/>
      <c r="R895" s="292"/>
      <c r="S895" s="293"/>
      <c r="T895" s="293"/>
      <c r="U895" s="285"/>
      <c r="V895" s="293"/>
      <c r="W895" s="293"/>
      <c r="X895" s="342"/>
      <c r="Y895" s="293"/>
      <c r="Z895" s="352"/>
      <c r="AA895" s="363"/>
      <c r="AD895" s="93"/>
      <c r="AE895" s="93"/>
      <c r="AF895" s="93"/>
    </row>
    <row r="896" spans="2:32">
      <c r="B896" s="278"/>
      <c r="C896" s="344"/>
      <c r="E896" s="292"/>
      <c r="F896" s="293"/>
      <c r="G896" s="294"/>
      <c r="H896" s="294"/>
      <c r="I896" s="295"/>
      <c r="K896" s="292"/>
      <c r="L896" s="293"/>
      <c r="M896" s="293"/>
      <c r="N896" s="293"/>
      <c r="O896" s="293"/>
      <c r="P896" s="347"/>
      <c r="R896" s="292"/>
      <c r="S896" s="293"/>
      <c r="T896" s="293"/>
      <c r="U896" s="285"/>
      <c r="V896" s="293"/>
      <c r="W896" s="293"/>
      <c r="X896" s="342"/>
      <c r="Y896" s="293"/>
      <c r="Z896" s="352"/>
      <c r="AA896" s="363"/>
      <c r="AD896" s="93"/>
      <c r="AE896" s="93"/>
      <c r="AF896" s="93"/>
    </row>
    <row r="897" spans="2:32">
      <c r="B897" s="278"/>
      <c r="C897" s="344"/>
      <c r="E897" s="292"/>
      <c r="F897" s="293"/>
      <c r="G897" s="294"/>
      <c r="H897" s="294"/>
      <c r="I897" s="295"/>
      <c r="K897" s="292"/>
      <c r="L897" s="293"/>
      <c r="M897" s="293"/>
      <c r="N897" s="293"/>
      <c r="O897" s="293"/>
      <c r="P897" s="347"/>
      <c r="R897" s="292"/>
      <c r="S897" s="293"/>
      <c r="T897" s="293"/>
      <c r="U897" s="285"/>
      <c r="V897" s="293"/>
      <c r="W897" s="293"/>
      <c r="X897" s="342"/>
      <c r="Y897" s="293"/>
      <c r="Z897" s="352"/>
      <c r="AA897" s="363"/>
      <c r="AD897" s="93"/>
      <c r="AE897" s="93"/>
      <c r="AF897" s="93"/>
    </row>
    <row r="898" spans="2:32">
      <c r="B898" s="278"/>
      <c r="C898" s="344"/>
      <c r="E898" s="292"/>
      <c r="F898" s="293"/>
      <c r="G898" s="294"/>
      <c r="H898" s="294"/>
      <c r="I898" s="295"/>
      <c r="K898" s="292"/>
      <c r="L898" s="293"/>
      <c r="M898" s="293"/>
      <c r="N898" s="293"/>
      <c r="O898" s="293"/>
      <c r="P898" s="347"/>
      <c r="R898" s="292"/>
      <c r="S898" s="293"/>
      <c r="T898" s="293"/>
      <c r="U898" s="285"/>
      <c r="V898" s="293"/>
      <c r="W898" s="293"/>
      <c r="X898" s="342"/>
      <c r="Y898" s="293"/>
      <c r="Z898" s="352"/>
      <c r="AA898" s="363"/>
      <c r="AD898" s="93"/>
      <c r="AE898" s="93"/>
      <c r="AF898" s="93"/>
    </row>
    <row r="899" spans="2:32">
      <c r="B899" s="278"/>
      <c r="C899" s="344"/>
      <c r="E899" s="292"/>
      <c r="F899" s="293"/>
      <c r="G899" s="294"/>
      <c r="H899" s="294"/>
      <c r="I899" s="295"/>
      <c r="K899" s="292"/>
      <c r="L899" s="293"/>
      <c r="M899" s="293"/>
      <c r="N899" s="293"/>
      <c r="O899" s="293"/>
      <c r="P899" s="347"/>
      <c r="R899" s="292"/>
      <c r="S899" s="293"/>
      <c r="T899" s="293"/>
      <c r="U899" s="285"/>
      <c r="V899" s="293"/>
      <c r="W899" s="293"/>
      <c r="X899" s="342"/>
      <c r="Y899" s="293"/>
      <c r="Z899" s="352"/>
      <c r="AA899" s="363"/>
      <c r="AD899" s="93"/>
      <c r="AE899" s="93"/>
      <c r="AF899" s="93"/>
    </row>
    <row r="900" spans="2:32">
      <c r="B900" s="278"/>
      <c r="C900" s="344"/>
      <c r="E900" s="292"/>
      <c r="F900" s="293"/>
      <c r="G900" s="294"/>
      <c r="H900" s="294"/>
      <c r="I900" s="295"/>
      <c r="K900" s="292"/>
      <c r="L900" s="293"/>
      <c r="M900" s="293"/>
      <c r="N900" s="293"/>
      <c r="O900" s="293"/>
      <c r="P900" s="347"/>
      <c r="R900" s="292"/>
      <c r="S900" s="293"/>
      <c r="T900" s="293"/>
      <c r="U900" s="285"/>
      <c r="V900" s="293"/>
      <c r="W900" s="293"/>
      <c r="X900" s="342"/>
      <c r="Y900" s="293"/>
      <c r="Z900" s="352"/>
      <c r="AA900" s="363"/>
      <c r="AD900" s="93"/>
      <c r="AE900" s="93"/>
      <c r="AF900" s="93"/>
    </row>
    <row r="901" spans="2:32">
      <c r="B901" s="278"/>
      <c r="C901" s="344"/>
      <c r="E901" s="292"/>
      <c r="F901" s="293"/>
      <c r="G901" s="294"/>
      <c r="H901" s="294"/>
      <c r="I901" s="295"/>
      <c r="K901" s="292"/>
      <c r="L901" s="293"/>
      <c r="M901" s="293"/>
      <c r="N901" s="293"/>
      <c r="O901" s="293"/>
      <c r="P901" s="347"/>
      <c r="R901" s="292"/>
      <c r="S901" s="293"/>
      <c r="T901" s="293"/>
      <c r="U901" s="285"/>
      <c r="V901" s="293"/>
      <c r="W901" s="293"/>
      <c r="X901" s="342"/>
      <c r="Y901" s="293"/>
      <c r="Z901" s="352"/>
      <c r="AA901" s="363"/>
      <c r="AD901" s="93"/>
      <c r="AE901" s="93"/>
      <c r="AF901" s="93"/>
    </row>
    <row r="902" spans="2:32">
      <c r="B902" s="278"/>
      <c r="C902" s="344"/>
      <c r="E902" s="292"/>
      <c r="F902" s="293"/>
      <c r="G902" s="294"/>
      <c r="H902" s="294"/>
      <c r="I902" s="295"/>
      <c r="K902" s="292"/>
      <c r="L902" s="293"/>
      <c r="M902" s="293"/>
      <c r="N902" s="293"/>
      <c r="O902" s="293"/>
      <c r="P902" s="347"/>
      <c r="R902" s="292"/>
      <c r="S902" s="293"/>
      <c r="T902" s="293"/>
      <c r="U902" s="285"/>
      <c r="V902" s="293"/>
      <c r="W902" s="293"/>
      <c r="X902" s="342"/>
      <c r="Y902" s="293"/>
      <c r="Z902" s="352"/>
      <c r="AA902" s="363"/>
      <c r="AD902" s="93"/>
      <c r="AE902" s="93"/>
      <c r="AF902" s="93"/>
    </row>
    <row r="903" spans="2:32">
      <c r="B903" s="278"/>
      <c r="C903" s="344"/>
      <c r="E903" s="292"/>
      <c r="F903" s="293"/>
      <c r="G903" s="294"/>
      <c r="H903" s="294"/>
      <c r="I903" s="295"/>
      <c r="K903" s="292"/>
      <c r="L903" s="293"/>
      <c r="M903" s="293"/>
      <c r="N903" s="293"/>
      <c r="O903" s="293"/>
      <c r="P903" s="347"/>
      <c r="R903" s="292"/>
      <c r="S903" s="293"/>
      <c r="T903" s="293"/>
      <c r="U903" s="285"/>
      <c r="V903" s="293"/>
      <c r="W903" s="293"/>
      <c r="X903" s="342"/>
      <c r="Y903" s="293"/>
      <c r="Z903" s="352"/>
      <c r="AA903" s="363"/>
      <c r="AD903" s="93"/>
      <c r="AE903" s="93"/>
      <c r="AF903" s="93"/>
    </row>
    <row r="904" spans="2:32">
      <c r="B904" s="278"/>
      <c r="C904" s="344"/>
      <c r="E904" s="292"/>
      <c r="F904" s="293"/>
      <c r="G904" s="294"/>
      <c r="H904" s="294"/>
      <c r="I904" s="295"/>
      <c r="K904" s="292"/>
      <c r="L904" s="293"/>
      <c r="M904" s="293"/>
      <c r="N904" s="293"/>
      <c r="O904" s="293"/>
      <c r="P904" s="347"/>
      <c r="R904" s="292"/>
      <c r="S904" s="293"/>
      <c r="T904" s="293"/>
      <c r="U904" s="285"/>
      <c r="V904" s="293"/>
      <c r="W904" s="293"/>
      <c r="X904" s="342"/>
      <c r="Y904" s="293"/>
      <c r="Z904" s="352"/>
      <c r="AA904" s="363"/>
      <c r="AD904" s="93"/>
      <c r="AE904" s="93"/>
      <c r="AF904" s="93"/>
    </row>
    <row r="905" spans="2:32">
      <c r="B905" s="278"/>
      <c r="C905" s="344"/>
      <c r="E905" s="292"/>
      <c r="F905" s="293"/>
      <c r="G905" s="294"/>
      <c r="H905" s="294"/>
      <c r="I905" s="295"/>
      <c r="K905" s="292"/>
      <c r="L905" s="293"/>
      <c r="M905" s="293"/>
      <c r="N905" s="293"/>
      <c r="O905" s="293"/>
      <c r="P905" s="347"/>
      <c r="R905" s="292"/>
      <c r="S905" s="293"/>
      <c r="T905" s="293"/>
      <c r="U905" s="285"/>
      <c r="V905" s="293"/>
      <c r="W905" s="293"/>
      <c r="X905" s="342"/>
      <c r="Y905" s="293"/>
      <c r="Z905" s="352"/>
      <c r="AA905" s="363"/>
      <c r="AD905" s="93"/>
      <c r="AE905" s="93"/>
      <c r="AF905" s="93"/>
    </row>
    <row r="906" spans="2:32">
      <c r="B906" s="278"/>
      <c r="C906" s="344"/>
      <c r="E906" s="292"/>
      <c r="F906" s="293"/>
      <c r="G906" s="294"/>
      <c r="H906" s="294"/>
      <c r="I906" s="295"/>
      <c r="K906" s="292"/>
      <c r="L906" s="293"/>
      <c r="M906" s="293"/>
      <c r="N906" s="293"/>
      <c r="O906" s="293"/>
      <c r="P906" s="347"/>
      <c r="R906" s="292"/>
      <c r="S906" s="293"/>
      <c r="T906" s="293"/>
      <c r="U906" s="285"/>
      <c r="V906" s="293"/>
      <c r="W906" s="293"/>
      <c r="X906" s="342"/>
      <c r="Y906" s="293"/>
      <c r="Z906" s="352"/>
      <c r="AA906" s="363"/>
      <c r="AD906" s="93"/>
      <c r="AE906" s="93"/>
      <c r="AF906" s="93"/>
    </row>
    <row r="907" spans="2:32">
      <c r="B907" s="278"/>
      <c r="C907" s="344"/>
      <c r="E907" s="292"/>
      <c r="F907" s="293"/>
      <c r="G907" s="294"/>
      <c r="H907" s="294"/>
      <c r="I907" s="295"/>
      <c r="K907" s="292"/>
      <c r="L907" s="293"/>
      <c r="M907" s="293"/>
      <c r="N907" s="293"/>
      <c r="O907" s="293"/>
      <c r="P907" s="347"/>
      <c r="R907" s="292"/>
      <c r="S907" s="293"/>
      <c r="T907" s="293"/>
      <c r="U907" s="285"/>
      <c r="V907" s="293"/>
      <c r="W907" s="293"/>
      <c r="X907" s="342"/>
      <c r="Y907" s="293"/>
      <c r="Z907" s="352"/>
      <c r="AA907" s="363"/>
      <c r="AD907" s="93"/>
      <c r="AE907" s="93"/>
      <c r="AF907" s="93"/>
    </row>
    <row r="908" spans="2:32">
      <c r="B908" s="278"/>
      <c r="C908" s="344"/>
      <c r="E908" s="292"/>
      <c r="F908" s="293"/>
      <c r="G908" s="294"/>
      <c r="H908" s="294"/>
      <c r="I908" s="295"/>
      <c r="K908" s="292"/>
      <c r="L908" s="293"/>
      <c r="M908" s="293"/>
      <c r="N908" s="293"/>
      <c r="O908" s="293"/>
      <c r="P908" s="347"/>
      <c r="R908" s="292"/>
      <c r="S908" s="293"/>
      <c r="T908" s="293"/>
      <c r="U908" s="285"/>
      <c r="V908" s="293"/>
      <c r="W908" s="293"/>
      <c r="X908" s="342"/>
      <c r="Y908" s="293"/>
      <c r="Z908" s="352"/>
      <c r="AA908" s="363"/>
      <c r="AD908" s="93"/>
      <c r="AE908" s="93"/>
      <c r="AF908" s="93"/>
    </row>
    <row r="909" spans="2:32">
      <c r="B909" s="278"/>
      <c r="C909" s="344"/>
      <c r="E909" s="292"/>
      <c r="F909" s="293"/>
      <c r="G909" s="294"/>
      <c r="H909" s="294"/>
      <c r="I909" s="295"/>
      <c r="K909" s="292"/>
      <c r="L909" s="293"/>
      <c r="M909" s="293"/>
      <c r="N909" s="293"/>
      <c r="O909" s="293"/>
      <c r="P909" s="347"/>
      <c r="R909" s="292"/>
      <c r="S909" s="293"/>
      <c r="T909" s="293"/>
      <c r="U909" s="285"/>
      <c r="V909" s="293"/>
      <c r="W909" s="293"/>
      <c r="X909" s="342"/>
      <c r="Y909" s="293"/>
      <c r="Z909" s="352"/>
      <c r="AA909" s="363"/>
      <c r="AD909" s="93"/>
      <c r="AE909" s="93"/>
      <c r="AF909" s="93"/>
    </row>
    <row r="910" spans="2:32">
      <c r="B910" s="278"/>
      <c r="C910" s="344"/>
      <c r="E910" s="292"/>
      <c r="F910" s="293"/>
      <c r="G910" s="294"/>
      <c r="H910" s="294"/>
      <c r="I910" s="295"/>
      <c r="K910" s="292"/>
      <c r="L910" s="293"/>
      <c r="M910" s="293"/>
      <c r="N910" s="293"/>
      <c r="O910" s="293"/>
      <c r="P910" s="347"/>
      <c r="R910" s="292"/>
      <c r="S910" s="293"/>
      <c r="T910" s="293"/>
      <c r="U910" s="285"/>
      <c r="V910" s="293"/>
      <c r="W910" s="293"/>
      <c r="X910" s="342"/>
      <c r="Y910" s="293"/>
      <c r="Z910" s="352"/>
      <c r="AA910" s="363"/>
      <c r="AD910" s="93"/>
      <c r="AE910" s="93"/>
      <c r="AF910" s="93"/>
    </row>
    <row r="911" spans="2:32">
      <c r="B911" s="278"/>
      <c r="C911" s="344"/>
      <c r="E911" s="292"/>
      <c r="F911" s="293"/>
      <c r="G911" s="294"/>
      <c r="H911" s="294"/>
      <c r="I911" s="295"/>
      <c r="K911" s="292"/>
      <c r="L911" s="293"/>
      <c r="M911" s="293"/>
      <c r="N911" s="293"/>
      <c r="O911" s="293"/>
      <c r="P911" s="347"/>
      <c r="R911" s="292"/>
      <c r="S911" s="293"/>
      <c r="T911" s="293"/>
      <c r="U911" s="285"/>
      <c r="V911" s="293"/>
      <c r="W911" s="293"/>
      <c r="X911" s="342"/>
      <c r="Y911" s="293"/>
      <c r="Z911" s="352"/>
      <c r="AA911" s="363"/>
      <c r="AD911" s="93"/>
      <c r="AE911" s="93"/>
      <c r="AF911" s="93"/>
    </row>
    <row r="912" spans="2:32">
      <c r="B912" s="278"/>
      <c r="C912" s="344"/>
      <c r="E912" s="292"/>
      <c r="F912" s="293"/>
      <c r="G912" s="294"/>
      <c r="H912" s="294"/>
      <c r="I912" s="295"/>
      <c r="K912" s="292"/>
      <c r="L912" s="293"/>
      <c r="M912" s="293"/>
      <c r="N912" s="293"/>
      <c r="O912" s="293"/>
      <c r="P912" s="347"/>
      <c r="R912" s="292"/>
      <c r="S912" s="293"/>
      <c r="T912" s="293"/>
      <c r="U912" s="285"/>
      <c r="V912" s="293"/>
      <c r="W912" s="293"/>
      <c r="X912" s="342"/>
      <c r="Y912" s="293"/>
      <c r="Z912" s="352"/>
      <c r="AA912" s="363"/>
      <c r="AD912" s="93"/>
      <c r="AE912" s="93"/>
      <c r="AF912" s="93"/>
    </row>
    <row r="913" spans="2:32">
      <c r="B913" s="278"/>
      <c r="C913" s="344"/>
      <c r="E913" s="292"/>
      <c r="F913" s="293"/>
      <c r="G913" s="294"/>
      <c r="H913" s="294"/>
      <c r="I913" s="295"/>
      <c r="K913" s="292"/>
      <c r="L913" s="293"/>
      <c r="M913" s="293"/>
      <c r="N913" s="293"/>
      <c r="O913" s="293"/>
      <c r="P913" s="347"/>
      <c r="R913" s="292"/>
      <c r="S913" s="293"/>
      <c r="T913" s="293"/>
      <c r="U913" s="285"/>
      <c r="V913" s="293"/>
      <c r="W913" s="293"/>
      <c r="X913" s="342"/>
      <c r="Y913" s="293"/>
      <c r="Z913" s="352"/>
      <c r="AA913" s="363"/>
      <c r="AD913" s="93"/>
      <c r="AE913" s="93"/>
      <c r="AF913" s="93"/>
    </row>
    <row r="914" spans="2:32">
      <c r="B914" s="278"/>
      <c r="C914" s="344"/>
      <c r="E914" s="292"/>
      <c r="F914" s="293"/>
      <c r="G914" s="294"/>
      <c r="H914" s="294"/>
      <c r="I914" s="295"/>
      <c r="K914" s="292"/>
      <c r="L914" s="293"/>
      <c r="M914" s="293"/>
      <c r="N914" s="293"/>
      <c r="O914" s="293"/>
      <c r="P914" s="347"/>
      <c r="R914" s="292"/>
      <c r="S914" s="293"/>
      <c r="T914" s="293"/>
      <c r="U914" s="285"/>
      <c r="V914" s="293"/>
      <c r="W914" s="293"/>
      <c r="X914" s="342"/>
      <c r="Y914" s="293"/>
      <c r="Z914" s="352"/>
      <c r="AA914" s="363"/>
      <c r="AD914" s="93"/>
      <c r="AE914" s="93"/>
      <c r="AF914" s="93"/>
    </row>
    <row r="915" spans="2:32">
      <c r="B915" s="278"/>
      <c r="C915" s="344"/>
      <c r="E915" s="292"/>
      <c r="F915" s="293"/>
      <c r="G915" s="294"/>
      <c r="H915" s="294"/>
      <c r="I915" s="295"/>
      <c r="K915" s="292"/>
      <c r="L915" s="293"/>
      <c r="M915" s="293"/>
      <c r="N915" s="293"/>
      <c r="O915" s="293"/>
      <c r="P915" s="347"/>
      <c r="R915" s="292"/>
      <c r="S915" s="293"/>
      <c r="T915" s="293"/>
      <c r="U915" s="285"/>
      <c r="V915" s="293"/>
      <c r="W915" s="293"/>
      <c r="X915" s="342"/>
      <c r="Y915" s="293"/>
      <c r="Z915" s="352"/>
      <c r="AA915" s="363"/>
      <c r="AD915" s="93"/>
      <c r="AE915" s="93"/>
      <c r="AF915" s="93"/>
    </row>
    <row r="916" spans="2:32">
      <c r="B916" s="278"/>
      <c r="C916" s="344"/>
      <c r="E916" s="292"/>
      <c r="F916" s="293"/>
      <c r="G916" s="294"/>
      <c r="H916" s="294"/>
      <c r="I916" s="295"/>
      <c r="K916" s="292"/>
      <c r="L916" s="293"/>
      <c r="M916" s="293"/>
      <c r="N916" s="293"/>
      <c r="O916" s="293"/>
      <c r="P916" s="347"/>
      <c r="R916" s="292"/>
      <c r="S916" s="293"/>
      <c r="T916" s="293"/>
      <c r="U916" s="285"/>
      <c r="V916" s="293"/>
      <c r="W916" s="293"/>
      <c r="X916" s="342"/>
      <c r="Y916" s="293"/>
      <c r="Z916" s="352"/>
      <c r="AA916" s="363"/>
      <c r="AD916" s="93"/>
      <c r="AE916" s="93"/>
      <c r="AF916" s="93"/>
    </row>
    <row r="917" spans="2:32">
      <c r="B917" s="278"/>
      <c r="C917" s="344"/>
      <c r="E917" s="292"/>
      <c r="F917" s="293"/>
      <c r="G917" s="294"/>
      <c r="H917" s="294"/>
      <c r="I917" s="295"/>
      <c r="K917" s="292"/>
      <c r="L917" s="293"/>
      <c r="M917" s="293"/>
      <c r="N917" s="293"/>
      <c r="O917" s="293"/>
      <c r="P917" s="347"/>
      <c r="R917" s="292"/>
      <c r="S917" s="293"/>
      <c r="T917" s="293"/>
      <c r="U917" s="285"/>
      <c r="V917" s="293"/>
      <c r="W917" s="293"/>
      <c r="X917" s="342"/>
      <c r="Y917" s="293"/>
      <c r="Z917" s="352"/>
      <c r="AA917" s="363"/>
      <c r="AD917" s="93"/>
      <c r="AE917" s="93"/>
      <c r="AF917" s="93"/>
    </row>
    <row r="918" spans="2:32">
      <c r="B918" s="278"/>
      <c r="C918" s="344"/>
      <c r="E918" s="292"/>
      <c r="F918" s="293"/>
      <c r="G918" s="294"/>
      <c r="H918" s="294"/>
      <c r="I918" s="295"/>
      <c r="K918" s="292"/>
      <c r="L918" s="293"/>
      <c r="M918" s="293"/>
      <c r="N918" s="293"/>
      <c r="O918" s="293"/>
      <c r="P918" s="347"/>
      <c r="R918" s="292"/>
      <c r="S918" s="293"/>
      <c r="T918" s="293"/>
      <c r="U918" s="285"/>
      <c r="V918" s="293"/>
      <c r="W918" s="293"/>
      <c r="X918" s="342"/>
      <c r="Y918" s="293"/>
      <c r="Z918" s="352"/>
      <c r="AA918" s="363"/>
      <c r="AD918" s="93"/>
      <c r="AE918" s="93"/>
      <c r="AF918" s="93"/>
    </row>
    <row r="919" spans="2:32">
      <c r="B919" s="278"/>
      <c r="C919" s="344"/>
      <c r="E919" s="292"/>
      <c r="F919" s="293"/>
      <c r="G919" s="294"/>
      <c r="H919" s="294"/>
      <c r="I919" s="295"/>
      <c r="K919" s="292"/>
      <c r="L919" s="293"/>
      <c r="M919" s="293"/>
      <c r="N919" s="293"/>
      <c r="O919" s="293"/>
      <c r="P919" s="347"/>
      <c r="R919" s="292"/>
      <c r="S919" s="293"/>
      <c r="T919" s="293"/>
      <c r="U919" s="285"/>
      <c r="V919" s="293"/>
      <c r="W919" s="293"/>
      <c r="X919" s="342"/>
      <c r="Y919" s="293"/>
      <c r="Z919" s="352"/>
      <c r="AA919" s="363"/>
      <c r="AD919" s="93"/>
      <c r="AE919" s="93"/>
      <c r="AF919" s="93"/>
    </row>
    <row r="920" spans="2:32">
      <c r="B920" s="278"/>
      <c r="C920" s="344"/>
      <c r="E920" s="292"/>
      <c r="F920" s="293"/>
      <c r="G920" s="294"/>
      <c r="H920" s="294"/>
      <c r="I920" s="295"/>
      <c r="K920" s="292"/>
      <c r="L920" s="293"/>
      <c r="M920" s="293"/>
      <c r="N920" s="293"/>
      <c r="O920" s="293"/>
      <c r="P920" s="347"/>
      <c r="R920" s="292"/>
      <c r="S920" s="293"/>
      <c r="T920" s="293"/>
      <c r="U920" s="285"/>
      <c r="V920" s="293"/>
      <c r="W920" s="293"/>
      <c r="X920" s="342"/>
      <c r="Y920" s="293"/>
      <c r="Z920" s="352"/>
      <c r="AA920" s="363"/>
      <c r="AD920" s="93"/>
      <c r="AE920" s="93"/>
      <c r="AF920" s="93"/>
    </row>
    <row r="921" spans="2:32">
      <c r="B921" s="278"/>
      <c r="C921" s="344"/>
      <c r="E921" s="292"/>
      <c r="F921" s="293"/>
      <c r="G921" s="294"/>
      <c r="H921" s="294"/>
      <c r="I921" s="295"/>
      <c r="K921" s="292"/>
      <c r="L921" s="293"/>
      <c r="M921" s="293"/>
      <c r="N921" s="293"/>
      <c r="O921" s="293"/>
      <c r="P921" s="347"/>
      <c r="R921" s="292"/>
      <c r="S921" s="293"/>
      <c r="T921" s="293"/>
      <c r="U921" s="285"/>
      <c r="V921" s="293"/>
      <c r="W921" s="293"/>
      <c r="X921" s="342"/>
      <c r="Y921" s="293"/>
      <c r="Z921" s="352"/>
      <c r="AA921" s="363"/>
      <c r="AD921" s="93"/>
      <c r="AE921" s="93"/>
      <c r="AF921" s="93"/>
    </row>
    <row r="922" spans="2:32">
      <c r="B922" s="278"/>
      <c r="C922" s="344"/>
      <c r="E922" s="292"/>
      <c r="F922" s="293"/>
      <c r="G922" s="294"/>
      <c r="H922" s="294"/>
      <c r="I922" s="295"/>
      <c r="K922" s="292"/>
      <c r="L922" s="293"/>
      <c r="M922" s="293"/>
      <c r="N922" s="293"/>
      <c r="O922" s="293"/>
      <c r="P922" s="347"/>
      <c r="R922" s="292"/>
      <c r="S922" s="293"/>
      <c r="T922" s="293"/>
      <c r="U922" s="285"/>
      <c r="V922" s="293"/>
      <c r="W922" s="293"/>
      <c r="X922" s="342"/>
      <c r="Y922" s="293"/>
      <c r="Z922" s="352"/>
      <c r="AA922" s="363"/>
      <c r="AD922" s="93"/>
      <c r="AE922" s="93"/>
      <c r="AF922" s="93"/>
    </row>
    <row r="923" spans="2:32">
      <c r="B923" s="278"/>
      <c r="C923" s="344"/>
      <c r="E923" s="292"/>
      <c r="F923" s="293"/>
      <c r="G923" s="294"/>
      <c r="H923" s="294"/>
      <c r="I923" s="295"/>
      <c r="K923" s="292"/>
      <c r="L923" s="293"/>
      <c r="M923" s="293"/>
      <c r="N923" s="293"/>
      <c r="O923" s="293"/>
      <c r="P923" s="347"/>
      <c r="R923" s="292"/>
      <c r="S923" s="293"/>
      <c r="T923" s="293"/>
      <c r="U923" s="285"/>
      <c r="V923" s="293"/>
      <c r="W923" s="293"/>
      <c r="X923" s="342"/>
      <c r="Y923" s="293"/>
      <c r="Z923" s="352"/>
      <c r="AA923" s="363"/>
      <c r="AD923" s="93"/>
      <c r="AE923" s="93"/>
      <c r="AF923" s="93"/>
    </row>
    <row r="924" spans="2:32">
      <c r="B924" s="278"/>
      <c r="C924" s="344"/>
      <c r="E924" s="292"/>
      <c r="F924" s="293"/>
      <c r="G924" s="294"/>
      <c r="H924" s="294"/>
      <c r="I924" s="295"/>
      <c r="K924" s="292"/>
      <c r="L924" s="293"/>
      <c r="M924" s="293"/>
      <c r="N924" s="293"/>
      <c r="O924" s="293"/>
      <c r="P924" s="347"/>
      <c r="R924" s="292"/>
      <c r="S924" s="293"/>
      <c r="T924" s="293"/>
      <c r="U924" s="285"/>
      <c r="V924" s="293"/>
      <c r="W924" s="293"/>
      <c r="X924" s="342"/>
      <c r="Y924" s="293"/>
      <c r="Z924" s="352"/>
      <c r="AA924" s="363"/>
      <c r="AD924" s="93"/>
      <c r="AE924" s="93"/>
      <c r="AF924" s="93"/>
    </row>
    <row r="925" spans="2:32">
      <c r="B925" s="278"/>
      <c r="C925" s="344"/>
      <c r="E925" s="292"/>
      <c r="F925" s="293"/>
      <c r="G925" s="294"/>
      <c r="H925" s="294"/>
      <c r="I925" s="295"/>
      <c r="K925" s="292"/>
      <c r="L925" s="293"/>
      <c r="M925" s="293"/>
      <c r="N925" s="293"/>
      <c r="O925" s="293"/>
      <c r="P925" s="347"/>
      <c r="R925" s="292"/>
      <c r="S925" s="293"/>
      <c r="T925" s="293"/>
      <c r="U925" s="285"/>
      <c r="V925" s="293"/>
      <c r="W925" s="293"/>
      <c r="X925" s="342"/>
      <c r="Y925" s="293"/>
      <c r="Z925" s="352"/>
      <c r="AA925" s="363"/>
      <c r="AD925" s="93"/>
      <c r="AE925" s="93"/>
      <c r="AF925" s="93"/>
    </row>
    <row r="926" spans="2:32">
      <c r="B926" s="278"/>
      <c r="C926" s="344"/>
      <c r="E926" s="292"/>
      <c r="F926" s="293"/>
      <c r="G926" s="294"/>
      <c r="H926" s="294"/>
      <c r="I926" s="295"/>
      <c r="K926" s="292"/>
      <c r="L926" s="293"/>
      <c r="M926" s="293"/>
      <c r="N926" s="293"/>
      <c r="O926" s="293"/>
      <c r="P926" s="347"/>
      <c r="R926" s="292"/>
      <c r="S926" s="293"/>
      <c r="T926" s="293"/>
      <c r="U926" s="285"/>
      <c r="V926" s="293"/>
      <c r="W926" s="293"/>
      <c r="X926" s="342"/>
      <c r="Y926" s="293"/>
      <c r="Z926" s="352"/>
      <c r="AA926" s="363"/>
      <c r="AD926" s="93"/>
      <c r="AE926" s="93"/>
      <c r="AF926" s="93"/>
    </row>
    <row r="927" spans="2:32">
      <c r="B927" s="278"/>
      <c r="C927" s="344"/>
      <c r="E927" s="292"/>
      <c r="F927" s="293"/>
      <c r="G927" s="294"/>
      <c r="H927" s="294"/>
      <c r="I927" s="295"/>
      <c r="K927" s="292"/>
      <c r="L927" s="293"/>
      <c r="M927" s="293"/>
      <c r="N927" s="293"/>
      <c r="O927" s="293"/>
      <c r="P927" s="347"/>
      <c r="R927" s="292"/>
      <c r="S927" s="293"/>
      <c r="T927" s="293"/>
      <c r="U927" s="285"/>
      <c r="V927" s="293"/>
      <c r="W927" s="293"/>
      <c r="X927" s="342"/>
      <c r="Y927" s="293"/>
      <c r="Z927" s="352"/>
      <c r="AA927" s="363"/>
      <c r="AD927" s="93"/>
      <c r="AE927" s="93"/>
      <c r="AF927" s="93"/>
    </row>
    <row r="928" spans="2:32">
      <c r="B928" s="278"/>
      <c r="C928" s="344"/>
      <c r="E928" s="292"/>
      <c r="F928" s="293"/>
      <c r="G928" s="294"/>
      <c r="H928" s="294"/>
      <c r="I928" s="295"/>
      <c r="K928" s="292"/>
      <c r="L928" s="293"/>
      <c r="M928" s="293"/>
      <c r="N928" s="293"/>
      <c r="O928" s="293"/>
      <c r="P928" s="347"/>
      <c r="R928" s="292"/>
      <c r="S928" s="293"/>
      <c r="T928" s="293"/>
      <c r="U928" s="285"/>
      <c r="V928" s="293"/>
      <c r="W928" s="293"/>
      <c r="X928" s="342"/>
      <c r="Y928" s="293"/>
      <c r="Z928" s="352"/>
      <c r="AA928" s="363"/>
      <c r="AD928" s="93"/>
      <c r="AE928" s="93"/>
      <c r="AF928" s="93"/>
    </row>
    <row r="929" spans="2:32">
      <c r="B929" s="278"/>
      <c r="C929" s="344"/>
      <c r="E929" s="292"/>
      <c r="F929" s="293"/>
      <c r="G929" s="294"/>
      <c r="H929" s="294"/>
      <c r="I929" s="295"/>
      <c r="K929" s="292"/>
      <c r="L929" s="293"/>
      <c r="M929" s="293"/>
      <c r="N929" s="293"/>
      <c r="O929" s="293"/>
      <c r="P929" s="347"/>
      <c r="R929" s="292"/>
      <c r="S929" s="293"/>
      <c r="T929" s="293"/>
      <c r="U929" s="285"/>
      <c r="V929" s="293"/>
      <c r="W929" s="293"/>
      <c r="X929" s="342"/>
      <c r="Y929" s="293"/>
      <c r="Z929" s="352"/>
      <c r="AA929" s="363"/>
      <c r="AD929" s="93"/>
      <c r="AE929" s="93"/>
      <c r="AF929" s="93"/>
    </row>
    <row r="930" spans="2:32">
      <c r="B930" s="278"/>
      <c r="C930" s="344"/>
      <c r="E930" s="292"/>
      <c r="F930" s="293"/>
      <c r="G930" s="294"/>
      <c r="H930" s="294"/>
      <c r="I930" s="295"/>
      <c r="K930" s="292"/>
      <c r="L930" s="293"/>
      <c r="M930" s="293"/>
      <c r="N930" s="293"/>
      <c r="O930" s="293"/>
      <c r="P930" s="347"/>
      <c r="R930" s="292"/>
      <c r="S930" s="293"/>
      <c r="T930" s="293"/>
      <c r="U930" s="285"/>
      <c r="V930" s="293"/>
      <c r="W930" s="293"/>
      <c r="X930" s="342"/>
      <c r="Y930" s="293"/>
      <c r="Z930" s="352"/>
      <c r="AA930" s="363"/>
      <c r="AD930" s="93"/>
      <c r="AE930" s="93"/>
      <c r="AF930" s="93"/>
    </row>
    <row r="931" spans="2:32">
      <c r="B931" s="278"/>
      <c r="C931" s="344"/>
      <c r="E931" s="292"/>
      <c r="F931" s="293"/>
      <c r="G931" s="294"/>
      <c r="H931" s="294"/>
      <c r="I931" s="295"/>
      <c r="K931" s="292"/>
      <c r="L931" s="293"/>
      <c r="M931" s="293"/>
      <c r="N931" s="293"/>
      <c r="O931" s="293"/>
      <c r="P931" s="347"/>
      <c r="R931" s="292"/>
      <c r="S931" s="293"/>
      <c r="T931" s="293"/>
      <c r="U931" s="285"/>
      <c r="V931" s="293"/>
      <c r="W931" s="293"/>
      <c r="X931" s="342"/>
      <c r="Y931" s="293"/>
      <c r="Z931" s="352"/>
      <c r="AA931" s="363"/>
      <c r="AD931" s="93"/>
      <c r="AE931" s="93"/>
      <c r="AF931" s="93"/>
    </row>
    <row r="932" spans="2:32">
      <c r="B932" s="278"/>
      <c r="C932" s="344"/>
      <c r="E932" s="292"/>
      <c r="F932" s="293"/>
      <c r="G932" s="294"/>
      <c r="H932" s="294"/>
      <c r="I932" s="295"/>
      <c r="K932" s="292"/>
      <c r="L932" s="293"/>
      <c r="M932" s="293"/>
      <c r="N932" s="293"/>
      <c r="O932" s="293"/>
      <c r="P932" s="347"/>
      <c r="R932" s="292"/>
      <c r="S932" s="293"/>
      <c r="T932" s="293"/>
      <c r="U932" s="285"/>
      <c r="V932" s="293"/>
      <c r="W932" s="293"/>
      <c r="X932" s="342"/>
      <c r="Y932" s="293"/>
      <c r="Z932" s="352"/>
      <c r="AA932" s="363"/>
      <c r="AD932" s="93"/>
      <c r="AE932" s="93"/>
      <c r="AF932" s="93"/>
    </row>
    <row r="933" spans="2:32">
      <c r="B933" s="278"/>
      <c r="C933" s="344"/>
      <c r="E933" s="292"/>
      <c r="F933" s="293"/>
      <c r="G933" s="294"/>
      <c r="H933" s="294"/>
      <c r="I933" s="295"/>
      <c r="K933" s="292"/>
      <c r="L933" s="293"/>
      <c r="M933" s="293"/>
      <c r="N933" s="293"/>
      <c r="O933" s="293"/>
      <c r="P933" s="347"/>
      <c r="R933" s="292"/>
      <c r="S933" s="293"/>
      <c r="T933" s="293"/>
      <c r="U933" s="285"/>
      <c r="V933" s="293"/>
      <c r="W933" s="293"/>
      <c r="X933" s="342"/>
      <c r="Y933" s="293"/>
      <c r="Z933" s="352"/>
      <c r="AA933" s="363"/>
      <c r="AD933" s="93"/>
      <c r="AE933" s="93"/>
      <c r="AF933" s="93"/>
    </row>
    <row r="934" spans="2:32">
      <c r="B934" s="278"/>
      <c r="C934" s="344"/>
      <c r="E934" s="292"/>
      <c r="F934" s="293"/>
      <c r="G934" s="294"/>
      <c r="H934" s="294"/>
      <c r="I934" s="295"/>
      <c r="K934" s="292"/>
      <c r="L934" s="293"/>
      <c r="M934" s="293"/>
      <c r="N934" s="293"/>
      <c r="O934" s="293"/>
      <c r="P934" s="347"/>
      <c r="R934" s="292"/>
      <c r="S934" s="293"/>
      <c r="T934" s="293"/>
      <c r="U934" s="285"/>
      <c r="V934" s="293"/>
      <c r="W934" s="293"/>
      <c r="X934" s="342"/>
      <c r="Y934" s="293"/>
      <c r="Z934" s="352"/>
      <c r="AA934" s="363"/>
      <c r="AD934" s="93"/>
      <c r="AE934" s="93"/>
      <c r="AF934" s="93"/>
    </row>
    <row r="935" spans="2:32">
      <c r="B935" s="278"/>
      <c r="C935" s="344"/>
      <c r="E935" s="292"/>
      <c r="F935" s="293"/>
      <c r="G935" s="294"/>
      <c r="H935" s="294"/>
      <c r="I935" s="295"/>
      <c r="K935" s="292"/>
      <c r="L935" s="293"/>
      <c r="M935" s="293"/>
      <c r="N935" s="293"/>
      <c r="O935" s="293"/>
      <c r="P935" s="347"/>
      <c r="R935" s="292"/>
      <c r="S935" s="293"/>
      <c r="T935" s="293"/>
      <c r="U935" s="285"/>
      <c r="V935" s="293"/>
      <c r="W935" s="293"/>
      <c r="X935" s="342"/>
      <c r="Y935" s="293"/>
      <c r="Z935" s="352"/>
      <c r="AA935" s="363"/>
      <c r="AD935" s="93"/>
      <c r="AE935" s="93"/>
      <c r="AF935" s="93"/>
    </row>
    <row r="936" spans="2:32">
      <c r="B936" s="278"/>
      <c r="C936" s="344"/>
      <c r="E936" s="292"/>
      <c r="F936" s="293"/>
      <c r="G936" s="294"/>
      <c r="H936" s="294"/>
      <c r="I936" s="295"/>
      <c r="K936" s="292"/>
      <c r="L936" s="293"/>
      <c r="M936" s="293"/>
      <c r="N936" s="293"/>
      <c r="O936" s="293"/>
      <c r="P936" s="347"/>
      <c r="R936" s="292"/>
      <c r="S936" s="293"/>
      <c r="T936" s="293"/>
      <c r="U936" s="285"/>
      <c r="V936" s="293"/>
      <c r="W936" s="293"/>
      <c r="X936" s="342"/>
      <c r="Y936" s="293"/>
      <c r="Z936" s="352"/>
      <c r="AA936" s="363"/>
      <c r="AD936" s="93"/>
      <c r="AE936" s="93"/>
      <c r="AF936" s="93"/>
    </row>
    <row r="937" spans="2:32">
      <c r="B937" s="278"/>
      <c r="C937" s="344"/>
      <c r="E937" s="292"/>
      <c r="F937" s="293"/>
      <c r="G937" s="294"/>
      <c r="H937" s="294"/>
      <c r="I937" s="295"/>
      <c r="K937" s="292"/>
      <c r="L937" s="293"/>
      <c r="M937" s="293"/>
      <c r="N937" s="293"/>
      <c r="O937" s="293"/>
      <c r="P937" s="347"/>
      <c r="R937" s="292"/>
      <c r="S937" s="293"/>
      <c r="T937" s="293"/>
      <c r="U937" s="285"/>
      <c r="V937" s="293"/>
      <c r="W937" s="293"/>
      <c r="X937" s="342"/>
      <c r="Y937" s="293"/>
      <c r="Z937" s="352"/>
      <c r="AA937" s="363"/>
      <c r="AD937" s="93"/>
      <c r="AE937" s="93"/>
      <c r="AF937" s="93"/>
    </row>
    <row r="938" spans="2:32">
      <c r="B938" s="278"/>
      <c r="C938" s="344"/>
      <c r="E938" s="292"/>
      <c r="F938" s="293"/>
      <c r="G938" s="294"/>
      <c r="H938" s="294"/>
      <c r="I938" s="295"/>
      <c r="K938" s="292"/>
      <c r="L938" s="293"/>
      <c r="M938" s="293"/>
      <c r="N938" s="293"/>
      <c r="O938" s="293"/>
      <c r="P938" s="347"/>
      <c r="R938" s="292"/>
      <c r="S938" s="293"/>
      <c r="T938" s="293"/>
      <c r="U938" s="285"/>
      <c r="V938" s="293"/>
      <c r="W938" s="293"/>
      <c r="X938" s="342"/>
      <c r="Y938" s="293"/>
      <c r="Z938" s="352"/>
      <c r="AA938" s="363"/>
      <c r="AD938" s="93"/>
      <c r="AE938" s="93"/>
      <c r="AF938" s="93"/>
    </row>
    <row r="939" spans="2:32">
      <c r="B939" s="278"/>
      <c r="C939" s="344"/>
      <c r="E939" s="292"/>
      <c r="F939" s="293"/>
      <c r="G939" s="294"/>
      <c r="H939" s="294"/>
      <c r="I939" s="295"/>
      <c r="K939" s="292"/>
      <c r="L939" s="293"/>
      <c r="M939" s="293"/>
      <c r="N939" s="293"/>
      <c r="O939" s="293"/>
      <c r="P939" s="347"/>
      <c r="R939" s="292"/>
      <c r="S939" s="293"/>
      <c r="T939" s="293"/>
      <c r="U939" s="285"/>
      <c r="V939" s="293"/>
      <c r="W939" s="293"/>
      <c r="X939" s="342"/>
      <c r="Y939" s="293"/>
      <c r="Z939" s="352"/>
      <c r="AA939" s="363"/>
      <c r="AD939" s="93"/>
      <c r="AE939" s="93"/>
      <c r="AF939" s="93"/>
    </row>
    <row r="940" spans="2:32">
      <c r="B940" s="278"/>
      <c r="C940" s="344"/>
      <c r="E940" s="292"/>
      <c r="F940" s="293"/>
      <c r="G940" s="294"/>
      <c r="H940" s="294"/>
      <c r="I940" s="295"/>
      <c r="K940" s="292"/>
      <c r="L940" s="293"/>
      <c r="M940" s="293"/>
      <c r="N940" s="293"/>
      <c r="O940" s="293"/>
      <c r="P940" s="347"/>
      <c r="R940" s="292"/>
      <c r="S940" s="293"/>
      <c r="T940" s="293"/>
      <c r="U940" s="285"/>
      <c r="V940" s="293"/>
      <c r="W940" s="293"/>
      <c r="X940" s="342"/>
      <c r="Y940" s="293"/>
      <c r="Z940" s="352"/>
      <c r="AA940" s="363"/>
      <c r="AD940" s="93"/>
      <c r="AE940" s="93"/>
      <c r="AF940" s="93"/>
    </row>
    <row r="941" spans="2:32">
      <c r="B941" s="278"/>
      <c r="C941" s="344"/>
      <c r="E941" s="292"/>
      <c r="F941" s="293"/>
      <c r="G941" s="294"/>
      <c r="H941" s="294"/>
      <c r="I941" s="295"/>
      <c r="K941" s="292"/>
      <c r="L941" s="293"/>
      <c r="M941" s="293"/>
      <c r="N941" s="293"/>
      <c r="O941" s="293"/>
      <c r="P941" s="347"/>
      <c r="R941" s="292"/>
      <c r="S941" s="293"/>
      <c r="T941" s="293"/>
      <c r="U941" s="285"/>
      <c r="V941" s="293"/>
      <c r="W941" s="293"/>
      <c r="X941" s="342"/>
      <c r="Y941" s="293"/>
      <c r="Z941" s="352"/>
      <c r="AA941" s="363"/>
      <c r="AD941" s="93"/>
      <c r="AE941" s="93"/>
      <c r="AF941" s="93"/>
    </row>
    <row r="942" spans="2:32">
      <c r="B942" s="278"/>
      <c r="C942" s="344"/>
      <c r="E942" s="292"/>
      <c r="F942" s="293"/>
      <c r="G942" s="294"/>
      <c r="H942" s="294"/>
      <c r="I942" s="295"/>
      <c r="K942" s="292"/>
      <c r="L942" s="293"/>
      <c r="M942" s="293"/>
      <c r="N942" s="293"/>
      <c r="O942" s="293"/>
      <c r="P942" s="347"/>
      <c r="R942" s="292"/>
      <c r="S942" s="293"/>
      <c r="T942" s="293"/>
      <c r="U942" s="285"/>
      <c r="V942" s="293"/>
      <c r="W942" s="293"/>
      <c r="X942" s="342"/>
      <c r="Y942" s="293"/>
      <c r="Z942" s="352"/>
      <c r="AA942" s="363"/>
      <c r="AD942" s="93"/>
      <c r="AE942" s="93"/>
      <c r="AF942" s="93"/>
    </row>
    <row r="943" spans="2:32">
      <c r="B943" s="278"/>
      <c r="C943" s="344"/>
      <c r="E943" s="292"/>
      <c r="F943" s="293"/>
      <c r="G943" s="294"/>
      <c r="H943" s="294"/>
      <c r="I943" s="295"/>
      <c r="K943" s="292"/>
      <c r="L943" s="293"/>
      <c r="M943" s="293"/>
      <c r="N943" s="293"/>
      <c r="O943" s="293"/>
      <c r="P943" s="347"/>
      <c r="R943" s="292"/>
      <c r="S943" s="293"/>
      <c r="T943" s="293"/>
      <c r="U943" s="285"/>
      <c r="V943" s="293"/>
      <c r="W943" s="293"/>
      <c r="X943" s="342"/>
      <c r="Y943" s="293"/>
      <c r="Z943" s="352"/>
      <c r="AA943" s="363"/>
      <c r="AD943" s="93"/>
      <c r="AE943" s="93"/>
      <c r="AF943" s="93"/>
    </row>
    <row r="944" spans="2:32">
      <c r="B944" s="278"/>
      <c r="C944" s="344"/>
      <c r="E944" s="292"/>
      <c r="F944" s="293"/>
      <c r="G944" s="294"/>
      <c r="H944" s="294"/>
      <c r="I944" s="295"/>
      <c r="K944" s="292"/>
      <c r="L944" s="293"/>
      <c r="M944" s="293"/>
      <c r="N944" s="293"/>
      <c r="O944" s="293"/>
      <c r="P944" s="347"/>
      <c r="R944" s="292"/>
      <c r="S944" s="293"/>
      <c r="T944" s="293"/>
      <c r="U944" s="285"/>
      <c r="V944" s="293"/>
      <c r="W944" s="293"/>
      <c r="X944" s="342"/>
      <c r="Y944" s="293"/>
      <c r="Z944" s="352"/>
      <c r="AA944" s="363"/>
      <c r="AD944" s="93"/>
      <c r="AE944" s="93"/>
      <c r="AF944" s="93"/>
    </row>
    <row r="945" spans="2:32">
      <c r="B945" s="278"/>
      <c r="C945" s="344"/>
      <c r="E945" s="292"/>
      <c r="F945" s="293"/>
      <c r="G945" s="294"/>
      <c r="H945" s="294"/>
      <c r="I945" s="295"/>
      <c r="K945" s="292"/>
      <c r="L945" s="293"/>
      <c r="M945" s="293"/>
      <c r="N945" s="293"/>
      <c r="O945" s="293"/>
      <c r="P945" s="347"/>
      <c r="R945" s="292"/>
      <c r="S945" s="293"/>
      <c r="T945" s="293"/>
      <c r="U945" s="285"/>
      <c r="V945" s="293"/>
      <c r="W945" s="293"/>
      <c r="X945" s="342"/>
      <c r="Y945" s="293"/>
      <c r="Z945" s="352"/>
      <c r="AA945" s="363"/>
      <c r="AD945" s="93"/>
      <c r="AE945" s="93"/>
      <c r="AF945" s="93"/>
    </row>
    <row r="946" spans="2:32">
      <c r="B946" s="278"/>
      <c r="C946" s="344"/>
      <c r="E946" s="292"/>
      <c r="F946" s="293"/>
      <c r="G946" s="294"/>
      <c r="H946" s="294"/>
      <c r="I946" s="295"/>
      <c r="K946" s="292"/>
      <c r="L946" s="293"/>
      <c r="M946" s="293"/>
      <c r="N946" s="293"/>
      <c r="O946" s="293"/>
      <c r="P946" s="347"/>
      <c r="R946" s="292"/>
      <c r="S946" s="293"/>
      <c r="T946" s="293"/>
      <c r="U946" s="285"/>
      <c r="V946" s="293"/>
      <c r="W946" s="293"/>
      <c r="X946" s="342"/>
      <c r="Y946" s="293"/>
      <c r="Z946" s="352"/>
      <c r="AA946" s="363"/>
      <c r="AD946" s="93"/>
      <c r="AE946" s="93"/>
      <c r="AF946" s="93"/>
    </row>
    <row r="947" spans="2:32">
      <c r="B947" s="278"/>
      <c r="C947" s="344"/>
      <c r="E947" s="292"/>
      <c r="F947" s="293"/>
      <c r="G947" s="294"/>
      <c r="H947" s="294"/>
      <c r="I947" s="295"/>
      <c r="K947" s="292"/>
      <c r="L947" s="293"/>
      <c r="M947" s="293"/>
      <c r="N947" s="293"/>
      <c r="O947" s="293"/>
      <c r="P947" s="347"/>
      <c r="R947" s="292"/>
      <c r="S947" s="293"/>
      <c r="T947" s="293"/>
      <c r="U947" s="285"/>
      <c r="V947" s="293"/>
      <c r="W947" s="293"/>
      <c r="X947" s="342"/>
      <c r="Y947" s="293"/>
      <c r="Z947" s="352"/>
      <c r="AA947" s="363"/>
      <c r="AD947" s="93"/>
      <c r="AE947" s="93"/>
      <c r="AF947" s="93"/>
    </row>
    <row r="948" spans="2:32">
      <c r="B948" s="278"/>
      <c r="C948" s="344"/>
      <c r="E948" s="292"/>
      <c r="F948" s="293"/>
      <c r="G948" s="294"/>
      <c r="H948" s="294"/>
      <c r="I948" s="295"/>
      <c r="K948" s="292"/>
      <c r="L948" s="293"/>
      <c r="M948" s="293"/>
      <c r="N948" s="293"/>
      <c r="O948" s="293"/>
      <c r="P948" s="347"/>
      <c r="R948" s="292"/>
      <c r="S948" s="293"/>
      <c r="T948" s="293"/>
      <c r="U948" s="285"/>
      <c r="V948" s="293"/>
      <c r="W948" s="293"/>
      <c r="X948" s="342"/>
      <c r="Y948" s="293"/>
      <c r="Z948" s="352"/>
      <c r="AA948" s="363"/>
      <c r="AD948" s="93"/>
      <c r="AE948" s="93"/>
      <c r="AF948" s="93"/>
    </row>
    <row r="949" spans="2:32">
      <c r="B949" s="278"/>
      <c r="C949" s="344"/>
      <c r="E949" s="292"/>
      <c r="F949" s="293"/>
      <c r="G949" s="294"/>
      <c r="H949" s="294"/>
      <c r="I949" s="295"/>
      <c r="K949" s="292"/>
      <c r="L949" s="293"/>
      <c r="M949" s="293"/>
      <c r="N949" s="293"/>
      <c r="O949" s="293"/>
      <c r="P949" s="347"/>
      <c r="R949" s="292"/>
      <c r="S949" s="293"/>
      <c r="T949" s="293"/>
      <c r="U949" s="285"/>
      <c r="V949" s="293"/>
      <c r="W949" s="293"/>
      <c r="X949" s="342"/>
      <c r="Y949" s="293"/>
      <c r="Z949" s="352"/>
      <c r="AA949" s="363"/>
      <c r="AD949" s="93"/>
      <c r="AE949" s="93"/>
      <c r="AF949" s="93"/>
    </row>
    <row r="950" spans="2:32">
      <c r="B950" s="278"/>
      <c r="C950" s="344"/>
      <c r="E950" s="292"/>
      <c r="F950" s="293"/>
      <c r="G950" s="294"/>
      <c r="H950" s="294"/>
      <c r="I950" s="295"/>
      <c r="K950" s="292"/>
      <c r="L950" s="293"/>
      <c r="M950" s="293"/>
      <c r="N950" s="293"/>
      <c r="O950" s="293"/>
      <c r="P950" s="347"/>
      <c r="R950" s="292"/>
      <c r="S950" s="293"/>
      <c r="T950" s="293"/>
      <c r="U950" s="285"/>
      <c r="V950" s="293"/>
      <c r="W950" s="293"/>
      <c r="X950" s="342"/>
      <c r="Y950" s="293"/>
      <c r="Z950" s="352"/>
      <c r="AA950" s="363"/>
      <c r="AD950" s="93"/>
      <c r="AE950" s="93"/>
      <c r="AF950" s="93"/>
    </row>
    <row r="951" spans="2:32">
      <c r="B951" s="278"/>
      <c r="C951" s="344"/>
      <c r="E951" s="292"/>
      <c r="F951" s="293"/>
      <c r="G951" s="294"/>
      <c r="H951" s="294"/>
      <c r="I951" s="295"/>
      <c r="K951" s="292"/>
      <c r="L951" s="293"/>
      <c r="M951" s="293"/>
      <c r="N951" s="293"/>
      <c r="O951" s="293"/>
      <c r="P951" s="347"/>
      <c r="R951" s="292"/>
      <c r="S951" s="293"/>
      <c r="T951" s="293"/>
      <c r="U951" s="285"/>
      <c r="V951" s="293"/>
      <c r="W951" s="293"/>
      <c r="X951" s="342"/>
      <c r="Y951" s="293"/>
      <c r="Z951" s="352"/>
      <c r="AA951" s="363"/>
      <c r="AD951" s="93"/>
      <c r="AE951" s="93"/>
      <c r="AF951" s="93"/>
    </row>
    <row r="952" spans="2:32">
      <c r="B952" s="278"/>
      <c r="C952" s="344"/>
      <c r="E952" s="292"/>
      <c r="F952" s="293"/>
      <c r="G952" s="294"/>
      <c r="H952" s="294"/>
      <c r="I952" s="295"/>
      <c r="K952" s="292"/>
      <c r="L952" s="293"/>
      <c r="M952" s="293"/>
      <c r="N952" s="293"/>
      <c r="O952" s="293"/>
      <c r="P952" s="347"/>
      <c r="R952" s="292"/>
      <c r="S952" s="293"/>
      <c r="T952" s="293"/>
      <c r="U952" s="285"/>
      <c r="V952" s="293"/>
      <c r="W952" s="293"/>
      <c r="X952" s="342"/>
      <c r="Y952" s="293"/>
      <c r="Z952" s="352"/>
      <c r="AA952" s="363"/>
      <c r="AD952" s="93"/>
      <c r="AE952" s="93"/>
      <c r="AF952" s="93"/>
    </row>
    <row r="953" spans="2:32">
      <c r="B953" s="278"/>
      <c r="C953" s="344"/>
      <c r="E953" s="292"/>
      <c r="F953" s="293"/>
      <c r="G953" s="294"/>
      <c r="H953" s="294"/>
      <c r="I953" s="295"/>
      <c r="K953" s="292"/>
      <c r="L953" s="293"/>
      <c r="M953" s="293"/>
      <c r="N953" s="293"/>
      <c r="O953" s="293"/>
      <c r="P953" s="347"/>
      <c r="R953" s="292"/>
      <c r="S953" s="293"/>
      <c r="T953" s="293"/>
      <c r="U953" s="285"/>
      <c r="V953" s="293"/>
      <c r="W953" s="293"/>
      <c r="X953" s="342"/>
      <c r="Y953" s="293"/>
      <c r="Z953" s="352"/>
      <c r="AA953" s="363"/>
      <c r="AD953" s="93"/>
      <c r="AE953" s="93"/>
      <c r="AF953" s="93"/>
    </row>
    <row r="954" spans="2:32">
      <c r="B954" s="278"/>
      <c r="C954" s="344"/>
      <c r="E954" s="292"/>
      <c r="F954" s="293"/>
      <c r="G954" s="294"/>
      <c r="H954" s="294"/>
      <c r="I954" s="295"/>
      <c r="K954" s="292"/>
      <c r="L954" s="293"/>
      <c r="M954" s="293"/>
      <c r="N954" s="293"/>
      <c r="O954" s="293"/>
      <c r="P954" s="347"/>
      <c r="R954" s="292"/>
      <c r="S954" s="293"/>
      <c r="T954" s="293"/>
      <c r="U954" s="285"/>
      <c r="V954" s="293"/>
      <c r="W954" s="293"/>
      <c r="X954" s="342"/>
      <c r="Y954" s="293"/>
      <c r="Z954" s="352"/>
      <c r="AA954" s="363"/>
      <c r="AD954" s="93"/>
      <c r="AE954" s="93"/>
      <c r="AF954" s="93"/>
    </row>
    <row r="955" spans="2:32">
      <c r="B955" s="278"/>
      <c r="C955" s="344"/>
      <c r="E955" s="292"/>
      <c r="F955" s="293"/>
      <c r="G955" s="294"/>
      <c r="H955" s="294"/>
      <c r="I955" s="295"/>
      <c r="K955" s="292"/>
      <c r="L955" s="293"/>
      <c r="M955" s="293"/>
      <c r="N955" s="293"/>
      <c r="O955" s="293"/>
      <c r="P955" s="347"/>
      <c r="R955" s="292"/>
      <c r="S955" s="293"/>
      <c r="T955" s="293"/>
      <c r="U955" s="285"/>
      <c r="V955" s="293"/>
      <c r="W955" s="293"/>
      <c r="X955" s="342"/>
      <c r="Y955" s="293"/>
      <c r="Z955" s="352"/>
      <c r="AA955" s="363"/>
      <c r="AD955" s="93"/>
      <c r="AE955" s="93"/>
      <c r="AF955" s="93"/>
    </row>
    <row r="956" spans="2:32">
      <c r="B956" s="278"/>
      <c r="C956" s="344"/>
      <c r="E956" s="292"/>
      <c r="F956" s="293"/>
      <c r="G956" s="294"/>
      <c r="H956" s="294"/>
      <c r="I956" s="295"/>
      <c r="K956" s="292"/>
      <c r="L956" s="293"/>
      <c r="M956" s="293"/>
      <c r="N956" s="293"/>
      <c r="O956" s="293"/>
      <c r="P956" s="347"/>
      <c r="R956" s="292"/>
      <c r="S956" s="293"/>
      <c r="T956" s="293"/>
      <c r="U956" s="285"/>
      <c r="V956" s="293"/>
      <c r="W956" s="293"/>
      <c r="X956" s="342"/>
      <c r="Y956" s="293"/>
      <c r="Z956" s="352"/>
      <c r="AA956" s="363"/>
      <c r="AD956" s="93"/>
      <c r="AE956" s="93"/>
      <c r="AF956" s="93"/>
    </row>
    <row r="957" spans="2:32">
      <c r="B957" s="278"/>
      <c r="C957" s="344"/>
      <c r="E957" s="292"/>
      <c r="F957" s="293"/>
      <c r="G957" s="294"/>
      <c r="H957" s="294"/>
      <c r="I957" s="295"/>
      <c r="K957" s="292"/>
      <c r="L957" s="293"/>
      <c r="M957" s="293"/>
      <c r="N957" s="293"/>
      <c r="O957" s="293"/>
      <c r="P957" s="347"/>
      <c r="R957" s="292"/>
      <c r="S957" s="293"/>
      <c r="T957" s="293"/>
      <c r="U957" s="285"/>
      <c r="V957" s="293"/>
      <c r="W957" s="293"/>
      <c r="X957" s="342"/>
      <c r="Y957" s="293"/>
      <c r="Z957" s="352"/>
      <c r="AA957" s="363"/>
      <c r="AD957" s="93"/>
      <c r="AE957" s="93"/>
      <c r="AF957" s="93"/>
    </row>
    <row r="958" spans="2:32">
      <c r="B958" s="278"/>
      <c r="C958" s="344"/>
      <c r="E958" s="292"/>
      <c r="F958" s="293"/>
      <c r="G958" s="294"/>
      <c r="H958" s="294"/>
      <c r="I958" s="295"/>
      <c r="K958" s="292"/>
      <c r="L958" s="293"/>
      <c r="M958" s="293"/>
      <c r="N958" s="293"/>
      <c r="O958" s="293"/>
      <c r="P958" s="347"/>
      <c r="R958" s="292"/>
      <c r="S958" s="293"/>
      <c r="T958" s="293"/>
      <c r="U958" s="285"/>
      <c r="V958" s="293"/>
      <c r="W958" s="293"/>
      <c r="X958" s="342"/>
      <c r="Y958" s="293"/>
      <c r="Z958" s="352"/>
      <c r="AA958" s="363"/>
      <c r="AD958" s="93"/>
      <c r="AE958" s="93"/>
      <c r="AF958" s="93"/>
    </row>
    <row r="959" spans="2:32">
      <c r="B959" s="278"/>
      <c r="C959" s="344"/>
      <c r="E959" s="292"/>
      <c r="F959" s="293"/>
      <c r="G959" s="294"/>
      <c r="H959" s="294"/>
      <c r="I959" s="295"/>
      <c r="K959" s="292"/>
      <c r="L959" s="293"/>
      <c r="M959" s="293"/>
      <c r="N959" s="293"/>
      <c r="O959" s="293"/>
      <c r="P959" s="347"/>
      <c r="R959" s="292"/>
      <c r="S959" s="293"/>
      <c r="T959" s="293"/>
      <c r="U959" s="285"/>
      <c r="V959" s="293"/>
      <c r="W959" s="293"/>
      <c r="X959" s="342"/>
      <c r="Y959" s="293"/>
      <c r="Z959" s="352"/>
      <c r="AA959" s="363"/>
      <c r="AD959" s="93"/>
      <c r="AE959" s="93"/>
      <c r="AF959" s="93"/>
    </row>
    <row r="960" spans="2:32">
      <c r="B960" s="278"/>
      <c r="C960" s="344"/>
      <c r="E960" s="292"/>
      <c r="F960" s="293"/>
      <c r="G960" s="294"/>
      <c r="H960" s="294"/>
      <c r="I960" s="295"/>
      <c r="K960" s="292"/>
      <c r="L960" s="293"/>
      <c r="M960" s="293"/>
      <c r="N960" s="293"/>
      <c r="O960" s="293"/>
      <c r="P960" s="347"/>
      <c r="R960" s="292"/>
      <c r="S960" s="293"/>
      <c r="T960" s="293"/>
      <c r="U960" s="285"/>
      <c r="V960" s="293"/>
      <c r="W960" s="293"/>
      <c r="X960" s="342"/>
      <c r="Y960" s="293"/>
      <c r="Z960" s="352"/>
      <c r="AA960" s="363"/>
      <c r="AD960" s="93"/>
      <c r="AE960" s="93"/>
      <c r="AF960" s="93"/>
    </row>
    <row r="961" spans="2:32">
      <c r="B961" s="278"/>
      <c r="C961" s="344"/>
      <c r="E961" s="292"/>
      <c r="F961" s="293"/>
      <c r="G961" s="294"/>
      <c r="H961" s="294"/>
      <c r="I961" s="295"/>
      <c r="K961" s="292"/>
      <c r="L961" s="293"/>
      <c r="M961" s="293"/>
      <c r="N961" s="293"/>
      <c r="O961" s="293"/>
      <c r="P961" s="347"/>
      <c r="R961" s="292"/>
      <c r="S961" s="293"/>
      <c r="T961" s="293"/>
      <c r="U961" s="285"/>
      <c r="V961" s="293"/>
      <c r="W961" s="293"/>
      <c r="X961" s="342"/>
      <c r="Y961" s="293"/>
      <c r="Z961" s="352"/>
      <c r="AA961" s="363"/>
      <c r="AD961" s="93"/>
      <c r="AE961" s="93"/>
      <c r="AF961" s="93"/>
    </row>
    <row r="962" spans="2:32">
      <c r="B962" s="278"/>
      <c r="C962" s="344"/>
      <c r="E962" s="292"/>
      <c r="F962" s="293"/>
      <c r="G962" s="294"/>
      <c r="H962" s="294"/>
      <c r="I962" s="295"/>
      <c r="K962" s="292"/>
      <c r="L962" s="293"/>
      <c r="M962" s="293"/>
      <c r="N962" s="293"/>
      <c r="O962" s="293"/>
      <c r="P962" s="347"/>
      <c r="R962" s="292"/>
      <c r="S962" s="293"/>
      <c r="T962" s="293"/>
      <c r="U962" s="285"/>
      <c r="V962" s="293"/>
      <c r="W962" s="293"/>
      <c r="X962" s="342"/>
      <c r="Y962" s="293"/>
      <c r="Z962" s="352"/>
      <c r="AA962" s="363"/>
      <c r="AD962" s="93"/>
      <c r="AE962" s="93"/>
      <c r="AF962" s="93"/>
    </row>
    <row r="963" spans="2:32">
      <c r="B963" s="278"/>
      <c r="C963" s="344"/>
      <c r="E963" s="292"/>
      <c r="F963" s="293"/>
      <c r="G963" s="294"/>
      <c r="H963" s="294"/>
      <c r="I963" s="295"/>
      <c r="K963" s="292"/>
      <c r="L963" s="293"/>
      <c r="M963" s="293"/>
      <c r="N963" s="293"/>
      <c r="O963" s="293"/>
      <c r="P963" s="347"/>
      <c r="R963" s="292"/>
      <c r="S963" s="293"/>
      <c r="T963" s="293"/>
      <c r="U963" s="285"/>
      <c r="V963" s="293"/>
      <c r="W963" s="293"/>
      <c r="X963" s="342"/>
      <c r="Y963" s="293"/>
      <c r="Z963" s="352"/>
      <c r="AA963" s="363"/>
      <c r="AD963" s="93"/>
      <c r="AE963" s="93"/>
      <c r="AF963" s="93"/>
    </row>
    <row r="964" spans="2:32">
      <c r="B964" s="278"/>
      <c r="C964" s="344"/>
      <c r="E964" s="292"/>
      <c r="F964" s="293"/>
      <c r="G964" s="294"/>
      <c r="H964" s="294"/>
      <c r="I964" s="295"/>
      <c r="K964" s="292"/>
      <c r="L964" s="293"/>
      <c r="M964" s="293"/>
      <c r="N964" s="293"/>
      <c r="O964" s="293"/>
      <c r="P964" s="347"/>
      <c r="R964" s="292"/>
      <c r="S964" s="293"/>
      <c r="T964" s="293"/>
      <c r="U964" s="285"/>
      <c r="V964" s="293"/>
      <c r="W964" s="293"/>
      <c r="X964" s="342"/>
      <c r="Y964" s="293"/>
      <c r="Z964" s="352"/>
      <c r="AA964" s="363"/>
      <c r="AD964" s="93"/>
      <c r="AE964" s="93"/>
      <c r="AF964" s="93"/>
    </row>
    <row r="965" spans="2:32">
      <c r="B965" s="278"/>
      <c r="C965" s="344"/>
      <c r="E965" s="292"/>
      <c r="F965" s="293"/>
      <c r="G965" s="294"/>
      <c r="H965" s="294"/>
      <c r="I965" s="295"/>
      <c r="K965" s="292"/>
      <c r="L965" s="293"/>
      <c r="M965" s="293"/>
      <c r="N965" s="293"/>
      <c r="O965" s="293"/>
      <c r="P965" s="347"/>
      <c r="R965" s="292"/>
      <c r="S965" s="293"/>
      <c r="T965" s="293"/>
      <c r="U965" s="285"/>
      <c r="V965" s="293"/>
      <c r="W965" s="293"/>
      <c r="X965" s="342"/>
      <c r="Y965" s="293"/>
      <c r="Z965" s="352"/>
      <c r="AA965" s="363"/>
      <c r="AD965" s="93"/>
      <c r="AE965" s="93"/>
      <c r="AF965" s="93"/>
    </row>
    <row r="966" spans="2:32">
      <c r="B966" s="278"/>
      <c r="C966" s="344"/>
      <c r="E966" s="292"/>
      <c r="F966" s="293"/>
      <c r="G966" s="294"/>
      <c r="H966" s="294"/>
      <c r="I966" s="295"/>
      <c r="K966" s="292"/>
      <c r="L966" s="293"/>
      <c r="M966" s="293"/>
      <c r="N966" s="293"/>
      <c r="O966" s="293"/>
      <c r="P966" s="347"/>
      <c r="R966" s="292"/>
      <c r="S966" s="293"/>
      <c r="T966" s="293"/>
      <c r="U966" s="285"/>
      <c r="V966" s="293"/>
      <c r="W966" s="293"/>
      <c r="X966" s="342"/>
      <c r="Y966" s="293"/>
      <c r="Z966" s="352"/>
      <c r="AA966" s="363"/>
      <c r="AD966" s="93"/>
      <c r="AE966" s="93"/>
      <c r="AF966" s="93"/>
    </row>
    <row r="967" spans="2:32">
      <c r="B967" s="278"/>
      <c r="C967" s="344"/>
      <c r="E967" s="292"/>
      <c r="F967" s="293"/>
      <c r="G967" s="294"/>
      <c r="H967" s="294"/>
      <c r="I967" s="295"/>
      <c r="K967" s="292"/>
      <c r="L967" s="293"/>
      <c r="M967" s="293"/>
      <c r="N967" s="293"/>
      <c r="O967" s="293"/>
      <c r="P967" s="347"/>
      <c r="R967" s="292"/>
      <c r="S967" s="293"/>
      <c r="T967" s="293"/>
      <c r="U967" s="285"/>
      <c r="V967" s="293"/>
      <c r="W967" s="293"/>
      <c r="X967" s="342"/>
      <c r="Y967" s="293"/>
      <c r="Z967" s="352"/>
      <c r="AA967" s="363"/>
      <c r="AD967" s="93"/>
      <c r="AE967" s="93"/>
      <c r="AF967" s="93"/>
    </row>
    <row r="968" spans="2:32">
      <c r="B968" s="278"/>
      <c r="C968" s="344"/>
      <c r="E968" s="292"/>
      <c r="F968" s="293"/>
      <c r="G968" s="294"/>
      <c r="H968" s="294"/>
      <c r="I968" s="295"/>
      <c r="K968" s="292"/>
      <c r="L968" s="293"/>
      <c r="M968" s="293"/>
      <c r="N968" s="293"/>
      <c r="O968" s="293"/>
      <c r="P968" s="347"/>
      <c r="R968" s="292"/>
      <c r="S968" s="293"/>
      <c r="T968" s="293"/>
      <c r="U968" s="285"/>
      <c r="V968" s="293"/>
      <c r="W968" s="293"/>
      <c r="X968" s="342"/>
      <c r="Y968" s="293"/>
      <c r="Z968" s="352"/>
      <c r="AA968" s="363"/>
      <c r="AD968" s="93"/>
      <c r="AE968" s="93"/>
      <c r="AF968" s="93"/>
    </row>
    <row r="969" spans="2:32">
      <c r="B969" s="278"/>
      <c r="C969" s="344"/>
      <c r="E969" s="292"/>
      <c r="F969" s="293"/>
      <c r="G969" s="294"/>
      <c r="H969" s="294"/>
      <c r="I969" s="295"/>
      <c r="K969" s="292"/>
      <c r="L969" s="293"/>
      <c r="M969" s="293"/>
      <c r="N969" s="293"/>
      <c r="O969" s="293"/>
      <c r="P969" s="347"/>
      <c r="R969" s="292"/>
      <c r="S969" s="293"/>
      <c r="T969" s="293"/>
      <c r="U969" s="285"/>
      <c r="V969" s="293"/>
      <c r="W969" s="293"/>
      <c r="X969" s="342"/>
      <c r="Y969" s="293"/>
      <c r="Z969" s="352"/>
      <c r="AA969" s="363"/>
      <c r="AD969" s="93"/>
      <c r="AE969" s="93"/>
      <c r="AF969" s="93"/>
    </row>
    <row r="970" spans="2:32">
      <c r="B970" s="278"/>
      <c r="C970" s="344"/>
      <c r="E970" s="292"/>
      <c r="F970" s="293"/>
      <c r="G970" s="294"/>
      <c r="H970" s="294"/>
      <c r="I970" s="295"/>
      <c r="K970" s="292"/>
      <c r="L970" s="293"/>
      <c r="M970" s="293"/>
      <c r="N970" s="293"/>
      <c r="O970" s="293"/>
      <c r="P970" s="347"/>
      <c r="R970" s="292"/>
      <c r="S970" s="293"/>
      <c r="T970" s="293"/>
      <c r="U970" s="285"/>
      <c r="V970" s="293"/>
      <c r="W970" s="293"/>
      <c r="X970" s="342"/>
      <c r="Y970" s="293"/>
      <c r="Z970" s="352"/>
      <c r="AA970" s="363"/>
      <c r="AD970" s="93"/>
      <c r="AE970" s="93"/>
      <c r="AF970" s="93"/>
    </row>
    <row r="971" spans="2:32">
      <c r="B971" s="278"/>
      <c r="C971" s="344"/>
      <c r="E971" s="292"/>
      <c r="F971" s="293"/>
      <c r="G971" s="294"/>
      <c r="H971" s="294"/>
      <c r="I971" s="295"/>
      <c r="K971" s="292"/>
      <c r="L971" s="293"/>
      <c r="M971" s="293"/>
      <c r="N971" s="293"/>
      <c r="O971" s="293"/>
      <c r="P971" s="347"/>
      <c r="R971" s="292"/>
      <c r="S971" s="293"/>
      <c r="T971" s="293"/>
      <c r="U971" s="285"/>
      <c r="V971" s="293"/>
      <c r="W971" s="293"/>
      <c r="X971" s="342"/>
      <c r="Y971" s="293"/>
      <c r="Z971" s="352"/>
      <c r="AA971" s="363"/>
      <c r="AD971" s="93"/>
      <c r="AE971" s="93"/>
      <c r="AF971" s="93"/>
    </row>
    <row r="972" spans="2:32">
      <c r="B972" s="278"/>
      <c r="C972" s="344"/>
      <c r="E972" s="292"/>
      <c r="F972" s="293"/>
      <c r="G972" s="294"/>
      <c r="H972" s="294"/>
      <c r="I972" s="295"/>
      <c r="K972" s="292"/>
      <c r="L972" s="293"/>
      <c r="M972" s="293"/>
      <c r="N972" s="293"/>
      <c r="O972" s="293"/>
      <c r="P972" s="347"/>
      <c r="R972" s="292"/>
      <c r="S972" s="293"/>
      <c r="T972" s="293"/>
      <c r="U972" s="285"/>
      <c r="V972" s="293"/>
      <c r="W972" s="293"/>
      <c r="X972" s="342"/>
      <c r="Y972" s="293"/>
      <c r="Z972" s="352"/>
      <c r="AA972" s="363"/>
      <c r="AD972" s="93"/>
      <c r="AE972" s="93"/>
      <c r="AF972" s="93"/>
    </row>
    <row r="973" spans="2:32">
      <c r="B973" s="278"/>
      <c r="C973" s="344"/>
      <c r="E973" s="292"/>
      <c r="F973" s="293"/>
      <c r="G973" s="294"/>
      <c r="H973" s="294"/>
      <c r="I973" s="295"/>
      <c r="K973" s="292"/>
      <c r="L973" s="293"/>
      <c r="M973" s="293"/>
      <c r="N973" s="293"/>
      <c r="O973" s="293"/>
      <c r="P973" s="347"/>
      <c r="R973" s="292"/>
      <c r="S973" s="293"/>
      <c r="T973" s="293"/>
      <c r="U973" s="285"/>
      <c r="V973" s="293"/>
      <c r="W973" s="293"/>
      <c r="X973" s="342"/>
      <c r="Y973" s="293"/>
      <c r="Z973" s="352"/>
      <c r="AA973" s="363"/>
      <c r="AD973" s="93"/>
      <c r="AE973" s="93"/>
      <c r="AF973" s="93"/>
    </row>
    <row r="974" spans="2:32">
      <c r="B974" s="278"/>
      <c r="C974" s="344"/>
      <c r="E974" s="292"/>
      <c r="F974" s="293"/>
      <c r="G974" s="294"/>
      <c r="H974" s="294"/>
      <c r="I974" s="295"/>
      <c r="K974" s="292"/>
      <c r="L974" s="293"/>
      <c r="M974" s="293"/>
      <c r="N974" s="293"/>
      <c r="O974" s="293"/>
      <c r="P974" s="347"/>
      <c r="R974" s="292"/>
      <c r="S974" s="293"/>
      <c r="T974" s="293"/>
      <c r="U974" s="285"/>
      <c r="V974" s="293"/>
      <c r="W974" s="293"/>
      <c r="X974" s="342"/>
      <c r="Y974" s="293"/>
      <c r="Z974" s="352"/>
      <c r="AA974" s="363"/>
      <c r="AD974" s="93"/>
      <c r="AE974" s="93"/>
      <c r="AF974" s="93"/>
    </row>
    <row r="975" spans="2:32">
      <c r="B975" s="278"/>
      <c r="C975" s="344"/>
      <c r="E975" s="292"/>
      <c r="F975" s="293"/>
      <c r="G975" s="294"/>
      <c r="H975" s="294"/>
      <c r="I975" s="295"/>
      <c r="K975" s="292"/>
      <c r="L975" s="293"/>
      <c r="M975" s="293"/>
      <c r="N975" s="293"/>
      <c r="O975" s="293"/>
      <c r="P975" s="347"/>
      <c r="R975" s="292"/>
      <c r="S975" s="293"/>
      <c r="T975" s="293"/>
      <c r="U975" s="285"/>
      <c r="V975" s="293"/>
      <c r="W975" s="293"/>
      <c r="X975" s="342"/>
      <c r="Y975" s="293"/>
      <c r="Z975" s="352"/>
      <c r="AA975" s="363"/>
      <c r="AD975" s="93"/>
      <c r="AE975" s="93"/>
      <c r="AF975" s="93"/>
    </row>
    <row r="976" spans="2:32">
      <c r="B976" s="278"/>
      <c r="C976" s="344"/>
      <c r="E976" s="292"/>
      <c r="F976" s="293"/>
      <c r="G976" s="294"/>
      <c r="H976" s="294"/>
      <c r="I976" s="295"/>
      <c r="K976" s="292"/>
      <c r="L976" s="293"/>
      <c r="M976" s="293"/>
      <c r="N976" s="293"/>
      <c r="O976" s="293"/>
      <c r="P976" s="347"/>
      <c r="R976" s="292"/>
      <c r="S976" s="293"/>
      <c r="T976" s="293"/>
      <c r="U976" s="285"/>
      <c r="V976" s="293"/>
      <c r="W976" s="293"/>
      <c r="X976" s="342"/>
      <c r="Y976" s="293"/>
      <c r="Z976" s="352"/>
      <c r="AA976" s="363"/>
      <c r="AD976" s="93"/>
      <c r="AE976" s="93"/>
      <c r="AF976" s="93"/>
    </row>
    <row r="977" spans="2:32">
      <c r="B977" s="278"/>
      <c r="C977" s="344"/>
      <c r="E977" s="292"/>
      <c r="F977" s="293"/>
      <c r="G977" s="294"/>
      <c r="H977" s="294"/>
      <c r="I977" s="295"/>
      <c r="K977" s="292"/>
      <c r="L977" s="293"/>
      <c r="M977" s="293"/>
      <c r="N977" s="293"/>
      <c r="O977" s="293"/>
      <c r="P977" s="347"/>
      <c r="R977" s="292"/>
      <c r="S977" s="293"/>
      <c r="T977" s="293"/>
      <c r="U977" s="285"/>
      <c r="V977" s="293"/>
      <c r="W977" s="293"/>
      <c r="X977" s="342"/>
      <c r="Y977" s="293"/>
      <c r="Z977" s="352"/>
      <c r="AA977" s="363"/>
      <c r="AD977" s="93"/>
      <c r="AE977" s="93"/>
      <c r="AF977" s="93"/>
    </row>
    <row r="978" spans="2:32">
      <c r="B978" s="278"/>
      <c r="C978" s="344"/>
      <c r="E978" s="292"/>
      <c r="F978" s="293"/>
      <c r="G978" s="293"/>
      <c r="H978" s="293"/>
      <c r="I978" s="347"/>
      <c r="K978" s="292"/>
      <c r="L978" s="293"/>
      <c r="M978" s="293"/>
      <c r="N978" s="293"/>
      <c r="O978" s="293"/>
      <c r="P978" s="347"/>
      <c r="R978" s="292"/>
      <c r="S978" s="293"/>
      <c r="T978" s="293"/>
      <c r="U978" s="285"/>
      <c r="V978" s="293"/>
      <c r="W978" s="293"/>
      <c r="X978" s="342"/>
      <c r="Y978" s="293"/>
      <c r="Z978" s="352"/>
      <c r="AA978" s="363"/>
      <c r="AD978" s="93"/>
      <c r="AE978" s="93"/>
      <c r="AF978" s="93"/>
    </row>
    <row r="979" spans="2:32">
      <c r="B979" s="278"/>
      <c r="C979" s="344"/>
      <c r="E979" s="292"/>
      <c r="F979" s="293"/>
      <c r="G979" s="293"/>
      <c r="H979" s="293"/>
      <c r="I979" s="347"/>
      <c r="K979" s="292"/>
      <c r="L979" s="293"/>
      <c r="M979" s="293"/>
      <c r="N979" s="293"/>
      <c r="O979" s="293"/>
      <c r="P979" s="347"/>
      <c r="R979" s="292"/>
      <c r="S979" s="293"/>
      <c r="T979" s="293"/>
      <c r="U979" s="285"/>
      <c r="V979" s="293"/>
      <c r="W979" s="293"/>
      <c r="X979" s="342"/>
      <c r="Y979" s="293"/>
      <c r="Z979" s="352"/>
      <c r="AA979" s="363"/>
      <c r="AD979" s="93"/>
      <c r="AE979" s="93"/>
      <c r="AF979" s="93"/>
    </row>
    <row r="980" spans="2:32">
      <c r="B980" s="278"/>
      <c r="C980" s="344"/>
      <c r="E980" s="292"/>
      <c r="F980" s="293"/>
      <c r="G980" s="293"/>
      <c r="H980" s="293"/>
      <c r="I980" s="347"/>
      <c r="K980" s="292"/>
      <c r="L980" s="293"/>
      <c r="M980" s="293"/>
      <c r="N980" s="293"/>
      <c r="O980" s="293"/>
      <c r="P980" s="347"/>
      <c r="R980" s="292"/>
      <c r="S980" s="293"/>
      <c r="T980" s="293"/>
      <c r="U980" s="285"/>
      <c r="V980" s="293"/>
      <c r="W980" s="293"/>
      <c r="X980" s="342"/>
      <c r="Y980" s="293"/>
      <c r="Z980" s="352"/>
      <c r="AA980" s="363"/>
      <c r="AD980" s="93"/>
      <c r="AE980" s="93"/>
      <c r="AF980" s="93"/>
    </row>
    <row r="981" spans="2:32">
      <c r="B981" s="278"/>
      <c r="C981" s="344"/>
      <c r="E981" s="292"/>
      <c r="F981" s="293"/>
      <c r="G981" s="293"/>
      <c r="H981" s="293"/>
      <c r="I981" s="347"/>
      <c r="K981" s="292"/>
      <c r="L981" s="293"/>
      <c r="M981" s="293"/>
      <c r="N981" s="293"/>
      <c r="O981" s="293"/>
      <c r="P981" s="347"/>
      <c r="R981" s="292"/>
      <c r="S981" s="293"/>
      <c r="T981" s="293"/>
      <c r="U981" s="285"/>
      <c r="V981" s="293"/>
      <c r="W981" s="293"/>
      <c r="X981" s="342"/>
      <c r="Y981" s="293"/>
      <c r="Z981" s="352"/>
      <c r="AA981" s="363"/>
      <c r="AD981" s="93"/>
      <c r="AE981" s="93"/>
      <c r="AF981" s="93"/>
    </row>
    <row r="982" spans="2:32">
      <c r="B982" s="278"/>
      <c r="C982" s="344"/>
      <c r="E982" s="292"/>
      <c r="F982" s="293"/>
      <c r="G982" s="293"/>
      <c r="H982" s="293"/>
      <c r="I982" s="347"/>
      <c r="K982" s="292"/>
      <c r="L982" s="293"/>
      <c r="M982" s="293"/>
      <c r="N982" s="293"/>
      <c r="O982" s="293"/>
      <c r="P982" s="347"/>
      <c r="R982" s="292"/>
      <c r="S982" s="293"/>
      <c r="T982" s="293"/>
      <c r="U982" s="285"/>
      <c r="V982" s="293"/>
      <c r="W982" s="293"/>
      <c r="X982" s="342"/>
      <c r="Y982" s="293"/>
      <c r="Z982" s="352"/>
      <c r="AA982" s="363"/>
      <c r="AD982" s="93"/>
      <c r="AE982" s="93"/>
      <c r="AF982" s="93"/>
    </row>
    <row r="983" spans="2:32">
      <c r="B983" s="278"/>
      <c r="C983" s="344"/>
      <c r="E983" s="292"/>
      <c r="F983" s="293"/>
      <c r="G983" s="293"/>
      <c r="H983" s="293"/>
      <c r="I983" s="347"/>
      <c r="K983" s="292"/>
      <c r="L983" s="293"/>
      <c r="M983" s="293"/>
      <c r="N983" s="293"/>
      <c r="O983" s="293"/>
      <c r="P983" s="347"/>
      <c r="R983" s="292"/>
      <c r="S983" s="293"/>
      <c r="T983" s="293"/>
      <c r="U983" s="285"/>
      <c r="V983" s="293"/>
      <c r="W983" s="293"/>
      <c r="X983" s="342"/>
      <c r="Y983" s="293"/>
      <c r="Z983" s="352"/>
      <c r="AA983" s="363"/>
      <c r="AD983" s="93"/>
      <c r="AE983" s="93"/>
      <c r="AF983" s="93"/>
    </row>
    <row r="984" spans="2:32">
      <c r="B984" s="278"/>
      <c r="C984" s="344"/>
      <c r="E984" s="292"/>
      <c r="F984" s="293"/>
      <c r="G984" s="293"/>
      <c r="H984" s="293"/>
      <c r="I984" s="347"/>
      <c r="K984" s="292"/>
      <c r="L984" s="293"/>
      <c r="M984" s="293"/>
      <c r="N984" s="293"/>
      <c r="O984" s="293"/>
      <c r="P984" s="347"/>
      <c r="R984" s="292"/>
      <c r="S984" s="293"/>
      <c r="T984" s="293"/>
      <c r="U984" s="285"/>
      <c r="V984" s="293"/>
      <c r="W984" s="293"/>
      <c r="X984" s="342"/>
      <c r="Y984" s="293"/>
      <c r="Z984" s="352"/>
      <c r="AA984" s="363"/>
      <c r="AD984" s="93"/>
      <c r="AE984" s="93"/>
      <c r="AF984" s="93"/>
    </row>
    <row r="985" spans="2:32">
      <c r="B985" s="278"/>
      <c r="C985" s="344"/>
      <c r="E985" s="292"/>
      <c r="F985" s="293"/>
      <c r="G985" s="293"/>
      <c r="H985" s="293"/>
      <c r="I985" s="347"/>
      <c r="K985" s="292"/>
      <c r="L985" s="293"/>
      <c r="M985" s="293"/>
      <c r="N985" s="293"/>
      <c r="O985" s="293"/>
      <c r="P985" s="347"/>
      <c r="R985" s="292"/>
      <c r="S985" s="293"/>
      <c r="T985" s="293"/>
      <c r="U985" s="285"/>
      <c r="V985" s="293"/>
      <c r="W985" s="293"/>
      <c r="X985" s="342"/>
      <c r="Y985" s="293"/>
      <c r="Z985" s="352"/>
      <c r="AA985" s="363"/>
      <c r="AD985" s="93"/>
      <c r="AE985" s="93"/>
      <c r="AF985" s="93"/>
    </row>
    <row r="986" spans="2:32">
      <c r="B986" s="278"/>
      <c r="C986" s="344"/>
      <c r="E986" s="292"/>
      <c r="F986" s="293"/>
      <c r="G986" s="293"/>
      <c r="H986" s="293"/>
      <c r="I986" s="347"/>
      <c r="K986" s="292"/>
      <c r="L986" s="293"/>
      <c r="M986" s="293"/>
      <c r="N986" s="293"/>
      <c r="O986" s="293"/>
      <c r="P986" s="347"/>
      <c r="R986" s="292"/>
      <c r="S986" s="293"/>
      <c r="T986" s="293"/>
      <c r="U986" s="285"/>
      <c r="V986" s="293"/>
      <c r="W986" s="293"/>
      <c r="X986" s="342"/>
      <c r="Y986" s="293"/>
      <c r="Z986" s="352"/>
      <c r="AA986" s="363"/>
      <c r="AD986" s="93"/>
      <c r="AE986" s="93"/>
      <c r="AF986" s="93"/>
    </row>
    <row r="987" spans="2:32">
      <c r="B987" s="278"/>
      <c r="C987" s="344"/>
      <c r="E987" s="292"/>
      <c r="F987" s="293"/>
      <c r="G987" s="293"/>
      <c r="H987" s="293"/>
      <c r="I987" s="347"/>
      <c r="K987" s="292"/>
      <c r="L987" s="293"/>
      <c r="M987" s="293"/>
      <c r="N987" s="293"/>
      <c r="O987" s="293"/>
      <c r="P987" s="347"/>
      <c r="R987" s="292"/>
      <c r="S987" s="293"/>
      <c r="T987" s="293"/>
      <c r="U987" s="285"/>
      <c r="V987" s="293"/>
      <c r="W987" s="293"/>
      <c r="X987" s="342"/>
      <c r="Y987" s="293"/>
      <c r="Z987" s="352"/>
      <c r="AA987" s="363"/>
      <c r="AD987" s="93"/>
      <c r="AE987" s="93"/>
      <c r="AF987" s="93"/>
    </row>
    <row r="988" spans="2:32">
      <c r="B988" s="278"/>
      <c r="C988" s="344"/>
      <c r="E988" s="292"/>
      <c r="F988" s="293"/>
      <c r="G988" s="293"/>
      <c r="H988" s="293"/>
      <c r="I988" s="347"/>
      <c r="K988" s="292"/>
      <c r="L988" s="293"/>
      <c r="M988" s="293"/>
      <c r="N988" s="293"/>
      <c r="O988" s="293"/>
      <c r="P988" s="347"/>
      <c r="R988" s="292"/>
      <c r="S988" s="293"/>
      <c r="T988" s="293"/>
      <c r="U988" s="285"/>
      <c r="V988" s="293"/>
      <c r="W988" s="293"/>
      <c r="X988" s="342"/>
      <c r="Y988" s="293"/>
      <c r="Z988" s="352"/>
      <c r="AA988" s="363"/>
      <c r="AD988" s="93"/>
      <c r="AE988" s="93"/>
      <c r="AF988" s="93"/>
    </row>
    <row r="989" spans="2:32">
      <c r="B989" s="278"/>
      <c r="C989" s="344"/>
      <c r="E989" s="292"/>
      <c r="F989" s="293"/>
      <c r="G989" s="293"/>
      <c r="H989" s="293"/>
      <c r="I989" s="347"/>
      <c r="K989" s="292"/>
      <c r="L989" s="293"/>
      <c r="M989" s="293"/>
      <c r="N989" s="293"/>
      <c r="O989" s="293"/>
      <c r="P989" s="347"/>
      <c r="R989" s="292"/>
      <c r="S989" s="293"/>
      <c r="T989" s="293"/>
      <c r="U989" s="285"/>
      <c r="V989" s="293"/>
      <c r="W989" s="293"/>
      <c r="X989" s="342"/>
      <c r="Y989" s="293"/>
      <c r="Z989" s="352"/>
      <c r="AA989" s="363"/>
      <c r="AD989" s="93"/>
      <c r="AE989" s="93"/>
      <c r="AF989" s="93"/>
    </row>
    <row r="990" spans="2:32">
      <c r="B990" s="278"/>
      <c r="C990" s="344"/>
      <c r="E990" s="292"/>
      <c r="F990" s="293"/>
      <c r="G990" s="293"/>
      <c r="H990" s="293"/>
      <c r="I990" s="347"/>
      <c r="K990" s="292"/>
      <c r="L990" s="293"/>
      <c r="M990" s="293"/>
      <c r="N990" s="293"/>
      <c r="O990" s="293"/>
      <c r="P990" s="347"/>
      <c r="R990" s="292"/>
      <c r="S990" s="293"/>
      <c r="T990" s="293"/>
      <c r="U990" s="285"/>
      <c r="V990" s="293"/>
      <c r="W990" s="293"/>
      <c r="X990" s="342"/>
      <c r="Y990" s="293"/>
      <c r="Z990" s="352"/>
      <c r="AA990" s="363"/>
      <c r="AD990" s="93"/>
      <c r="AE990" s="93"/>
      <c r="AF990" s="93"/>
    </row>
    <row r="991" spans="2:32">
      <c r="B991" s="278"/>
      <c r="C991" s="344"/>
      <c r="E991" s="292"/>
      <c r="F991" s="293"/>
      <c r="G991" s="293"/>
      <c r="H991" s="293"/>
      <c r="I991" s="347"/>
      <c r="K991" s="292"/>
      <c r="L991" s="293"/>
      <c r="M991" s="293"/>
      <c r="N991" s="293"/>
      <c r="O991" s="293"/>
      <c r="P991" s="347"/>
      <c r="R991" s="292"/>
      <c r="S991" s="293"/>
      <c r="T991" s="293"/>
      <c r="U991" s="285"/>
      <c r="V991" s="293"/>
      <c r="W991" s="293"/>
      <c r="X991" s="342"/>
      <c r="Y991" s="293"/>
      <c r="Z991" s="352"/>
      <c r="AA991" s="363"/>
      <c r="AD991" s="93"/>
      <c r="AE991" s="93"/>
      <c r="AF991" s="93"/>
    </row>
    <row r="992" spans="2:32">
      <c r="B992" s="278"/>
      <c r="C992" s="344"/>
      <c r="E992" s="292"/>
      <c r="F992" s="293"/>
      <c r="G992" s="293"/>
      <c r="H992" s="293"/>
      <c r="I992" s="347"/>
      <c r="K992" s="292"/>
      <c r="L992" s="293"/>
      <c r="M992" s="293"/>
      <c r="N992" s="293"/>
      <c r="O992" s="293"/>
      <c r="P992" s="347"/>
      <c r="R992" s="292"/>
      <c r="S992" s="293"/>
      <c r="T992" s="293"/>
      <c r="U992" s="285"/>
      <c r="V992" s="293"/>
      <c r="W992" s="293"/>
      <c r="X992" s="342"/>
      <c r="Y992" s="293"/>
      <c r="Z992" s="352"/>
      <c r="AA992" s="363"/>
      <c r="AD992" s="93"/>
      <c r="AE992" s="93"/>
      <c r="AF992" s="93"/>
    </row>
    <row r="993" spans="2:32">
      <c r="B993" s="278"/>
      <c r="C993" s="344"/>
      <c r="E993" s="292"/>
      <c r="F993" s="293"/>
      <c r="G993" s="293"/>
      <c r="H993" s="293"/>
      <c r="I993" s="347"/>
      <c r="K993" s="292"/>
      <c r="L993" s="293"/>
      <c r="M993" s="293"/>
      <c r="N993" s="293"/>
      <c r="O993" s="293"/>
      <c r="P993" s="347"/>
      <c r="R993" s="292"/>
      <c r="S993" s="293"/>
      <c r="T993" s="293"/>
      <c r="U993" s="285"/>
      <c r="V993" s="293"/>
      <c r="W993" s="293"/>
      <c r="X993" s="342"/>
      <c r="Y993" s="293"/>
      <c r="Z993" s="352"/>
      <c r="AA993" s="363"/>
      <c r="AD993" s="93"/>
      <c r="AE993" s="93"/>
      <c r="AF993" s="93"/>
    </row>
    <row r="994" spans="2:32">
      <c r="B994" s="278"/>
      <c r="C994" s="344"/>
      <c r="E994" s="292"/>
      <c r="F994" s="293"/>
      <c r="G994" s="293"/>
      <c r="H994" s="293"/>
      <c r="I994" s="347"/>
      <c r="K994" s="292"/>
      <c r="L994" s="293"/>
      <c r="M994" s="293"/>
      <c r="N994" s="293"/>
      <c r="O994" s="293"/>
      <c r="P994" s="347"/>
      <c r="R994" s="292"/>
      <c r="S994" s="293"/>
      <c r="T994" s="293"/>
      <c r="U994" s="285"/>
      <c r="V994" s="293"/>
      <c r="W994" s="293"/>
      <c r="X994" s="342"/>
      <c r="Y994" s="293"/>
      <c r="Z994" s="352"/>
      <c r="AA994" s="363"/>
      <c r="AD994" s="93"/>
      <c r="AE994" s="93"/>
      <c r="AF994" s="93"/>
    </row>
    <row r="995" spans="2:32">
      <c r="B995" s="278"/>
      <c r="C995" s="344"/>
      <c r="E995" s="292"/>
      <c r="F995" s="293"/>
      <c r="G995" s="293"/>
      <c r="H995" s="293"/>
      <c r="I995" s="347"/>
      <c r="K995" s="292"/>
      <c r="L995" s="293"/>
      <c r="M995" s="293"/>
      <c r="N995" s="293"/>
      <c r="O995" s="293"/>
      <c r="P995" s="347"/>
      <c r="R995" s="292"/>
      <c r="S995" s="293"/>
      <c r="T995" s="293"/>
      <c r="U995" s="285"/>
      <c r="V995" s="293"/>
      <c r="W995" s="293"/>
      <c r="X995" s="342"/>
      <c r="Y995" s="293"/>
      <c r="Z995" s="352"/>
      <c r="AA995" s="363"/>
      <c r="AD995" s="93"/>
      <c r="AE995" s="93"/>
      <c r="AF995" s="93"/>
    </row>
    <row r="996" spans="2:32">
      <c r="B996" s="278"/>
      <c r="C996" s="344"/>
      <c r="E996" s="292"/>
      <c r="F996" s="293"/>
      <c r="G996" s="293"/>
      <c r="H996" s="293"/>
      <c r="I996" s="347"/>
      <c r="K996" s="292"/>
      <c r="L996" s="293"/>
      <c r="M996" s="293"/>
      <c r="N996" s="293"/>
      <c r="O996" s="293"/>
      <c r="P996" s="347"/>
      <c r="R996" s="292"/>
      <c r="S996" s="293"/>
      <c r="T996" s="293"/>
      <c r="U996" s="285"/>
      <c r="V996" s="293"/>
      <c r="W996" s="293"/>
      <c r="X996" s="342"/>
      <c r="Y996" s="293"/>
      <c r="Z996" s="352"/>
      <c r="AA996" s="363"/>
      <c r="AD996" s="93"/>
      <c r="AE996" s="93"/>
      <c r="AF996" s="93"/>
    </row>
    <row r="997" spans="2:32">
      <c r="B997" s="278"/>
      <c r="C997" s="344"/>
      <c r="E997" s="292"/>
      <c r="F997" s="293"/>
      <c r="G997" s="293"/>
      <c r="H997" s="293"/>
      <c r="I997" s="347"/>
      <c r="K997" s="292"/>
      <c r="L997" s="293"/>
      <c r="M997" s="293"/>
      <c r="N997" s="293"/>
      <c r="O997" s="293"/>
      <c r="P997" s="347"/>
      <c r="R997" s="292"/>
      <c r="S997" s="293"/>
      <c r="T997" s="293"/>
      <c r="U997" s="285"/>
      <c r="V997" s="293"/>
      <c r="W997" s="293"/>
      <c r="X997" s="342"/>
      <c r="Y997" s="293"/>
      <c r="Z997" s="352"/>
      <c r="AA997" s="363"/>
      <c r="AD997" s="93"/>
      <c r="AE997" s="93"/>
      <c r="AF997" s="93"/>
    </row>
    <row r="998" spans="2:32">
      <c r="B998" s="278"/>
      <c r="C998" s="344"/>
      <c r="E998" s="292"/>
      <c r="F998" s="293"/>
      <c r="G998" s="293"/>
      <c r="H998" s="293"/>
      <c r="I998" s="347"/>
      <c r="K998" s="292"/>
      <c r="L998" s="293"/>
      <c r="M998" s="293"/>
      <c r="N998" s="293"/>
      <c r="O998" s="293"/>
      <c r="P998" s="347"/>
      <c r="R998" s="292"/>
      <c r="S998" s="293"/>
      <c r="T998" s="293"/>
      <c r="U998" s="285"/>
      <c r="V998" s="293"/>
      <c r="W998" s="293"/>
      <c r="X998" s="342"/>
      <c r="Y998" s="293"/>
      <c r="Z998" s="352"/>
      <c r="AA998" s="363"/>
      <c r="AD998" s="93"/>
      <c r="AE998" s="93"/>
      <c r="AF998" s="93"/>
    </row>
    <row r="999" spans="2:32">
      <c r="B999" s="278"/>
      <c r="C999" s="344"/>
      <c r="E999" s="292"/>
      <c r="F999" s="293"/>
      <c r="G999" s="293"/>
      <c r="H999" s="293"/>
      <c r="I999" s="347"/>
      <c r="K999" s="292"/>
      <c r="L999" s="293"/>
      <c r="M999" s="293"/>
      <c r="N999" s="293"/>
      <c r="O999" s="293"/>
      <c r="P999" s="347"/>
      <c r="R999" s="292"/>
      <c r="S999" s="293"/>
      <c r="T999" s="293"/>
      <c r="U999" s="285"/>
      <c r="V999" s="293"/>
      <c r="W999" s="293"/>
      <c r="X999" s="342"/>
      <c r="Y999" s="293"/>
      <c r="Z999" s="352"/>
      <c r="AA999" s="363"/>
      <c r="AD999" s="93"/>
      <c r="AE999" s="93"/>
      <c r="AF999" s="93"/>
    </row>
    <row r="1000" spans="2:32">
      <c r="B1000" s="278"/>
      <c r="C1000" s="344"/>
      <c r="E1000" s="292"/>
      <c r="F1000" s="293"/>
      <c r="G1000" s="293"/>
      <c r="H1000" s="293"/>
      <c r="I1000" s="347"/>
      <c r="K1000" s="292"/>
      <c r="L1000" s="293"/>
      <c r="M1000" s="293"/>
      <c r="N1000" s="293"/>
      <c r="O1000" s="293"/>
      <c r="P1000" s="347"/>
      <c r="R1000" s="292"/>
      <c r="S1000" s="293"/>
      <c r="T1000" s="293"/>
      <c r="U1000" s="285"/>
      <c r="V1000" s="293"/>
      <c r="W1000" s="293"/>
      <c r="X1000" s="342"/>
      <c r="Y1000" s="293"/>
      <c r="Z1000" s="352"/>
      <c r="AA1000" s="363"/>
      <c r="AD1000" s="93"/>
      <c r="AE1000" s="93"/>
      <c r="AF1000" s="93"/>
    </row>
    <row r="1001" spans="2:32">
      <c r="B1001" s="278"/>
      <c r="C1001" s="344"/>
      <c r="E1001" s="292"/>
      <c r="F1001" s="293"/>
      <c r="G1001" s="293"/>
      <c r="H1001" s="293"/>
      <c r="I1001" s="347"/>
      <c r="K1001" s="292"/>
      <c r="L1001" s="293"/>
      <c r="M1001" s="293"/>
      <c r="N1001" s="293"/>
      <c r="O1001" s="293"/>
      <c r="P1001" s="347"/>
      <c r="R1001" s="292"/>
      <c r="S1001" s="293"/>
      <c r="T1001" s="293"/>
      <c r="U1001" s="285"/>
      <c r="V1001" s="293"/>
      <c r="W1001" s="293"/>
      <c r="X1001" s="342"/>
      <c r="Y1001" s="293"/>
      <c r="Z1001" s="352"/>
      <c r="AA1001" s="363"/>
      <c r="AD1001" s="93"/>
      <c r="AE1001" s="93"/>
      <c r="AF1001" s="93"/>
    </row>
    <row r="1002" spans="2:32">
      <c r="B1002" s="278"/>
      <c r="C1002" s="344"/>
      <c r="E1002" s="292"/>
      <c r="F1002" s="293"/>
      <c r="G1002" s="293"/>
      <c r="H1002" s="293"/>
      <c r="I1002" s="347"/>
      <c r="K1002" s="292"/>
      <c r="L1002" s="293"/>
      <c r="M1002" s="293"/>
      <c r="N1002" s="293"/>
      <c r="O1002" s="293"/>
      <c r="P1002" s="347"/>
      <c r="R1002" s="292"/>
      <c r="S1002" s="293"/>
      <c r="T1002" s="293"/>
      <c r="U1002" s="285"/>
      <c r="V1002" s="293"/>
      <c r="W1002" s="293"/>
      <c r="X1002" s="342"/>
      <c r="Y1002" s="293"/>
      <c r="Z1002" s="352"/>
      <c r="AA1002" s="363"/>
      <c r="AD1002" s="93"/>
      <c r="AE1002" s="93"/>
      <c r="AF1002" s="93"/>
    </row>
    <row r="1003" spans="2:32">
      <c r="B1003" s="278"/>
      <c r="C1003" s="344"/>
      <c r="E1003" s="292"/>
      <c r="F1003" s="293"/>
      <c r="G1003" s="293"/>
      <c r="H1003" s="293"/>
      <c r="I1003" s="347"/>
      <c r="K1003" s="292"/>
      <c r="L1003" s="293"/>
      <c r="M1003" s="293"/>
      <c r="N1003" s="293"/>
      <c r="O1003" s="293"/>
      <c r="P1003" s="347"/>
      <c r="R1003" s="292"/>
      <c r="S1003" s="293"/>
      <c r="T1003" s="293"/>
      <c r="U1003" s="285"/>
      <c r="V1003" s="293"/>
      <c r="W1003" s="293"/>
      <c r="X1003" s="342"/>
      <c r="Y1003" s="293"/>
      <c r="Z1003" s="352"/>
      <c r="AA1003" s="363"/>
      <c r="AD1003" s="93"/>
      <c r="AE1003" s="93"/>
      <c r="AF1003" s="93"/>
    </row>
    <row r="1004" spans="2:32">
      <c r="B1004" s="278"/>
      <c r="C1004" s="344"/>
      <c r="E1004" s="292"/>
      <c r="F1004" s="293"/>
      <c r="G1004" s="293"/>
      <c r="H1004" s="293"/>
      <c r="I1004" s="347"/>
      <c r="K1004" s="292"/>
      <c r="L1004" s="293"/>
      <c r="M1004" s="293"/>
      <c r="N1004" s="293"/>
      <c r="O1004" s="293"/>
      <c r="P1004" s="347"/>
      <c r="R1004" s="292"/>
      <c r="S1004" s="293"/>
      <c r="T1004" s="293"/>
      <c r="U1004" s="285"/>
      <c r="V1004" s="293"/>
      <c r="W1004" s="293"/>
      <c r="X1004" s="342"/>
      <c r="Y1004" s="293"/>
      <c r="Z1004" s="352"/>
      <c r="AA1004" s="363"/>
      <c r="AD1004" s="93"/>
      <c r="AE1004" s="93"/>
      <c r="AF1004" s="93"/>
    </row>
    <row r="1005" spans="2:32">
      <c r="B1005" s="278"/>
      <c r="C1005" s="344"/>
      <c r="E1005" s="292"/>
      <c r="F1005" s="293"/>
      <c r="G1005" s="293"/>
      <c r="H1005" s="293"/>
      <c r="I1005" s="347"/>
      <c r="K1005" s="292"/>
      <c r="L1005" s="293"/>
      <c r="M1005" s="293"/>
      <c r="N1005" s="293"/>
      <c r="O1005" s="293"/>
      <c r="P1005" s="347"/>
      <c r="R1005" s="292"/>
      <c r="S1005" s="293"/>
      <c r="T1005" s="293"/>
      <c r="U1005" s="285"/>
      <c r="V1005" s="293"/>
      <c r="W1005" s="293"/>
      <c r="X1005" s="342"/>
      <c r="Y1005" s="293"/>
      <c r="Z1005" s="352"/>
      <c r="AA1005" s="363"/>
      <c r="AD1005" s="93"/>
      <c r="AE1005" s="93"/>
      <c r="AF1005" s="93"/>
    </row>
    <row r="1006" spans="2:32">
      <c r="B1006" s="278"/>
      <c r="C1006" s="344"/>
      <c r="E1006" s="292"/>
      <c r="F1006" s="293"/>
      <c r="G1006" s="293"/>
      <c r="H1006" s="293"/>
      <c r="I1006" s="347"/>
      <c r="K1006" s="292"/>
      <c r="L1006" s="293"/>
      <c r="M1006" s="293"/>
      <c r="N1006" s="293"/>
      <c r="O1006" s="293"/>
      <c r="P1006" s="347"/>
      <c r="R1006" s="292"/>
      <c r="S1006" s="293"/>
      <c r="T1006" s="293"/>
      <c r="U1006" s="285"/>
      <c r="V1006" s="293"/>
      <c r="W1006" s="293"/>
      <c r="X1006" s="342"/>
      <c r="Y1006" s="293"/>
      <c r="Z1006" s="352"/>
      <c r="AA1006" s="363"/>
      <c r="AD1006" s="93"/>
      <c r="AE1006" s="93"/>
      <c r="AF1006" s="93"/>
    </row>
    <row r="1007" spans="2:32">
      <c r="B1007" s="278"/>
      <c r="C1007" s="344"/>
      <c r="E1007" s="292"/>
      <c r="F1007" s="293"/>
      <c r="G1007" s="293"/>
      <c r="H1007" s="293"/>
      <c r="I1007" s="347"/>
      <c r="K1007" s="292"/>
      <c r="L1007" s="293"/>
      <c r="M1007" s="293"/>
      <c r="N1007" s="293"/>
      <c r="O1007" s="293"/>
      <c r="P1007" s="347"/>
      <c r="R1007" s="292"/>
      <c r="S1007" s="293"/>
      <c r="T1007" s="293"/>
      <c r="U1007" s="285"/>
      <c r="V1007" s="293"/>
      <c r="W1007" s="293"/>
      <c r="X1007" s="342"/>
      <c r="Y1007" s="293"/>
      <c r="Z1007" s="352"/>
      <c r="AA1007" s="363"/>
      <c r="AD1007" s="93"/>
      <c r="AE1007" s="93"/>
      <c r="AF1007" s="93"/>
    </row>
    <row r="1008" spans="2:32">
      <c r="B1008" s="278"/>
      <c r="C1008" s="344"/>
      <c r="E1008" s="292"/>
      <c r="F1008" s="293"/>
      <c r="G1008" s="293"/>
      <c r="H1008" s="293"/>
      <c r="I1008" s="347"/>
      <c r="K1008" s="292"/>
      <c r="L1008" s="293"/>
      <c r="M1008" s="293"/>
      <c r="N1008" s="293"/>
      <c r="O1008" s="293"/>
      <c r="P1008" s="347"/>
      <c r="R1008" s="292"/>
      <c r="S1008" s="293"/>
      <c r="T1008" s="293"/>
      <c r="U1008" s="285"/>
      <c r="V1008" s="293"/>
      <c r="W1008" s="293"/>
      <c r="X1008" s="342"/>
      <c r="Y1008" s="293"/>
      <c r="Z1008" s="352"/>
      <c r="AA1008" s="363"/>
      <c r="AD1008" s="93"/>
      <c r="AE1008" s="93"/>
      <c r="AF1008" s="93"/>
    </row>
    <row r="1009" spans="2:32">
      <c r="B1009" s="278"/>
      <c r="C1009" s="344"/>
      <c r="E1009" s="292"/>
      <c r="F1009" s="293"/>
      <c r="G1009" s="293"/>
      <c r="H1009" s="293"/>
      <c r="I1009" s="347"/>
      <c r="K1009" s="292"/>
      <c r="L1009" s="293"/>
      <c r="M1009" s="293"/>
      <c r="N1009" s="293"/>
      <c r="O1009" s="293"/>
      <c r="P1009" s="347"/>
      <c r="R1009" s="292"/>
      <c r="S1009" s="293"/>
      <c r="T1009" s="293"/>
      <c r="U1009" s="285"/>
      <c r="V1009" s="293"/>
      <c r="W1009" s="293"/>
      <c r="X1009" s="342"/>
      <c r="Y1009" s="293"/>
      <c r="Z1009" s="352"/>
      <c r="AA1009" s="363"/>
      <c r="AD1009" s="93"/>
      <c r="AE1009" s="93"/>
      <c r="AF1009" s="93"/>
    </row>
    <row r="1010" spans="2:32">
      <c r="B1010" s="278"/>
      <c r="C1010" s="344"/>
      <c r="E1010" s="292"/>
      <c r="F1010" s="293"/>
      <c r="G1010" s="293"/>
      <c r="H1010" s="293"/>
      <c r="I1010" s="347"/>
      <c r="K1010" s="292"/>
      <c r="L1010" s="293"/>
      <c r="M1010" s="293"/>
      <c r="N1010" s="293"/>
      <c r="O1010" s="293"/>
      <c r="P1010" s="347"/>
      <c r="R1010" s="292"/>
      <c r="S1010" s="293"/>
      <c r="T1010" s="293"/>
      <c r="U1010" s="285"/>
      <c r="V1010" s="293"/>
      <c r="W1010" s="293"/>
      <c r="X1010" s="342"/>
      <c r="Y1010" s="293"/>
      <c r="Z1010" s="352"/>
      <c r="AA1010" s="363"/>
      <c r="AD1010" s="93"/>
      <c r="AE1010" s="93"/>
      <c r="AF1010" s="93"/>
    </row>
    <row r="1011" spans="2:32">
      <c r="AD1011" s="93"/>
      <c r="AE1011" s="93"/>
      <c r="AF1011" s="93"/>
    </row>
    <row r="1012" spans="2:32">
      <c r="AD1012" s="93"/>
      <c r="AE1012" s="93"/>
      <c r="AF1012" s="93"/>
    </row>
    <row r="1013" spans="2:32">
      <c r="AD1013" s="93"/>
      <c r="AE1013" s="93"/>
      <c r="AF1013" s="93"/>
    </row>
    <row r="1014" spans="2:32">
      <c r="AD1014" s="93"/>
      <c r="AE1014" s="93"/>
      <c r="AF1014" s="93"/>
    </row>
    <row r="1015" spans="2:32">
      <c r="AD1015" s="93"/>
      <c r="AE1015" s="93"/>
      <c r="AF1015" s="93"/>
    </row>
    <row r="1016" spans="2:32">
      <c r="AD1016" s="93"/>
      <c r="AE1016" s="93"/>
      <c r="AF1016" s="93"/>
    </row>
    <row r="1017" spans="2:32">
      <c r="AD1017" s="93"/>
      <c r="AE1017" s="93"/>
      <c r="AF1017" s="93"/>
    </row>
    <row r="1018" spans="2:32">
      <c r="AD1018" s="93"/>
      <c r="AE1018" s="93"/>
      <c r="AF1018" s="93"/>
    </row>
    <row r="1019" spans="2:32">
      <c r="AD1019" s="93"/>
      <c r="AE1019" s="93"/>
      <c r="AF1019" s="93"/>
    </row>
    <row r="1020" spans="2:32">
      <c r="AD1020" s="93"/>
      <c r="AE1020" s="93"/>
      <c r="AF1020" s="93"/>
    </row>
    <row r="1021" spans="2:32">
      <c r="AD1021" s="93"/>
      <c r="AE1021" s="93"/>
      <c r="AF1021" s="93"/>
    </row>
    <row r="1022" spans="2:32">
      <c r="AD1022" s="93"/>
      <c r="AE1022" s="93"/>
      <c r="AF1022" s="93"/>
    </row>
    <row r="1023" spans="2:32">
      <c r="AD1023" s="93"/>
      <c r="AE1023" s="93"/>
      <c r="AF1023" s="93"/>
    </row>
    <row r="1024" spans="2:32">
      <c r="AD1024" s="93"/>
      <c r="AE1024" s="93"/>
      <c r="AF1024" s="93"/>
    </row>
    <row r="1025" spans="30:32">
      <c r="AD1025" s="93"/>
      <c r="AE1025" s="93"/>
      <c r="AF1025" s="93"/>
    </row>
    <row r="1026" spans="30:32">
      <c r="AD1026" s="93"/>
      <c r="AE1026" s="93"/>
      <c r="AF1026" s="93"/>
    </row>
    <row r="1027" spans="30:32">
      <c r="AD1027" s="93"/>
      <c r="AE1027" s="93"/>
      <c r="AF1027" s="93"/>
    </row>
    <row r="1028" spans="30:32">
      <c r="AD1028" s="93"/>
      <c r="AE1028" s="93"/>
      <c r="AF1028" s="93"/>
    </row>
    <row r="1029" spans="30:32">
      <c r="AD1029" s="93"/>
      <c r="AE1029" s="93"/>
      <c r="AF1029" s="93"/>
    </row>
    <row r="1030" spans="30:32">
      <c r="AD1030" s="93"/>
      <c r="AE1030" s="93"/>
      <c r="AF1030" s="93"/>
    </row>
    <row r="1031" spans="30:32">
      <c r="AD1031" s="93"/>
      <c r="AE1031" s="93"/>
      <c r="AF1031" s="93"/>
    </row>
    <row r="1032" spans="30:32">
      <c r="AD1032" s="93"/>
      <c r="AE1032" s="93"/>
      <c r="AF1032" s="93"/>
    </row>
    <row r="1033" spans="30:32">
      <c r="AD1033" s="93"/>
      <c r="AE1033" s="93"/>
      <c r="AF1033" s="93"/>
    </row>
    <row r="1034" spans="30:32">
      <c r="AD1034" s="93"/>
      <c r="AE1034" s="93"/>
      <c r="AF1034" s="93"/>
    </row>
    <row r="1035" spans="30:32">
      <c r="AD1035" s="93"/>
      <c r="AE1035" s="93"/>
      <c r="AF1035" s="93"/>
    </row>
    <row r="1036" spans="30:32">
      <c r="AD1036" s="93"/>
      <c r="AE1036" s="93"/>
      <c r="AF1036" s="93"/>
    </row>
    <row r="1037" spans="30:32">
      <c r="AD1037" s="93"/>
      <c r="AE1037" s="93"/>
      <c r="AF1037" s="93"/>
    </row>
    <row r="1038" spans="30:32">
      <c r="AD1038" s="93"/>
      <c r="AE1038" s="93"/>
      <c r="AF1038" s="93"/>
    </row>
    <row r="1039" spans="30:32">
      <c r="AD1039" s="93"/>
      <c r="AE1039" s="93"/>
      <c r="AF1039" s="93"/>
    </row>
    <row r="1040" spans="30:32">
      <c r="AD1040" s="93"/>
      <c r="AE1040" s="93"/>
      <c r="AF1040" s="93"/>
    </row>
    <row r="1041" spans="30:32">
      <c r="AD1041" s="93"/>
      <c r="AE1041" s="93"/>
      <c r="AF1041" s="93"/>
    </row>
    <row r="1042" spans="30:32">
      <c r="AD1042" s="93"/>
      <c r="AE1042" s="93"/>
      <c r="AF1042" s="93"/>
    </row>
    <row r="1043" spans="30:32">
      <c r="AD1043" s="93"/>
      <c r="AE1043" s="93"/>
      <c r="AF1043" s="93"/>
    </row>
    <row r="1044" spans="30:32">
      <c r="AD1044" s="93"/>
      <c r="AE1044" s="93"/>
      <c r="AF1044" s="93"/>
    </row>
    <row r="1045" spans="30:32">
      <c r="AD1045" s="93"/>
      <c r="AE1045" s="93"/>
      <c r="AF1045" s="93"/>
    </row>
    <row r="1046" spans="30:32">
      <c r="AD1046" s="93"/>
      <c r="AE1046" s="93"/>
      <c r="AF1046" s="93"/>
    </row>
    <row r="1047" spans="30:32">
      <c r="AD1047" s="93"/>
      <c r="AE1047" s="93"/>
      <c r="AF1047" s="93"/>
    </row>
    <row r="1048" spans="30:32">
      <c r="AD1048" s="93"/>
      <c r="AE1048" s="93"/>
      <c r="AF1048" s="93"/>
    </row>
    <row r="1049" spans="30:32">
      <c r="AD1049" s="93"/>
      <c r="AE1049" s="93"/>
      <c r="AF1049" s="93"/>
    </row>
    <row r="1050" spans="30:32">
      <c r="AD1050" s="93"/>
      <c r="AE1050" s="93"/>
      <c r="AF1050" s="93"/>
    </row>
    <row r="1051" spans="30:32">
      <c r="AD1051" s="93"/>
      <c r="AE1051" s="93"/>
      <c r="AF1051" s="93"/>
    </row>
    <row r="1052" spans="30:32">
      <c r="AD1052" s="93"/>
      <c r="AE1052" s="93"/>
      <c r="AF1052" s="93"/>
    </row>
    <row r="1053" spans="30:32">
      <c r="AD1053" s="93"/>
      <c r="AE1053" s="93"/>
      <c r="AF1053" s="93"/>
    </row>
    <row r="1054" spans="30:32">
      <c r="AD1054" s="93"/>
      <c r="AE1054" s="93"/>
      <c r="AF1054" s="93"/>
    </row>
    <row r="1055" spans="30:32">
      <c r="AD1055" s="93"/>
      <c r="AE1055" s="93"/>
      <c r="AF1055" s="93"/>
    </row>
    <row r="1056" spans="30:32">
      <c r="AD1056" s="93"/>
      <c r="AE1056" s="93"/>
      <c r="AF1056" s="93"/>
    </row>
    <row r="1057" spans="30:32">
      <c r="AD1057" s="93"/>
      <c r="AE1057" s="93"/>
      <c r="AF1057" s="93"/>
    </row>
    <row r="1058" spans="30:32">
      <c r="AD1058" s="93"/>
      <c r="AE1058" s="93"/>
      <c r="AF1058" s="93"/>
    </row>
    <row r="1059" spans="30:32">
      <c r="AD1059" s="93"/>
      <c r="AE1059" s="93"/>
      <c r="AF1059" s="93"/>
    </row>
    <row r="1060" spans="30:32">
      <c r="AD1060" s="93"/>
      <c r="AE1060" s="93"/>
      <c r="AF1060" s="93"/>
    </row>
    <row r="1061" spans="30:32">
      <c r="AD1061" s="93"/>
      <c r="AE1061" s="93"/>
      <c r="AF1061" s="93"/>
    </row>
    <row r="1062" spans="30:32">
      <c r="AD1062" s="93"/>
      <c r="AE1062" s="93"/>
      <c r="AF1062" s="93"/>
    </row>
    <row r="1063" spans="30:32">
      <c r="AD1063" s="93"/>
      <c r="AE1063" s="93"/>
      <c r="AF1063" s="93"/>
    </row>
    <row r="1064" spans="30:32">
      <c r="AD1064" s="93"/>
      <c r="AE1064" s="93"/>
      <c r="AF1064" s="93"/>
    </row>
    <row r="1065" spans="30:32">
      <c r="AD1065" s="93"/>
      <c r="AE1065" s="93"/>
      <c r="AF1065" s="93"/>
    </row>
    <row r="1066" spans="30:32">
      <c r="AD1066" s="93"/>
      <c r="AE1066" s="93"/>
      <c r="AF1066" s="93"/>
    </row>
    <row r="1067" spans="30:32">
      <c r="AD1067" s="93"/>
      <c r="AE1067" s="93"/>
      <c r="AF1067" s="93"/>
    </row>
    <row r="1068" spans="30:32">
      <c r="AD1068" s="93"/>
      <c r="AE1068" s="93"/>
      <c r="AF1068" s="93"/>
    </row>
    <row r="1069" spans="30:32">
      <c r="AD1069" s="93"/>
      <c r="AE1069" s="93"/>
      <c r="AF1069" s="93"/>
    </row>
    <row r="1070" spans="30:32">
      <c r="AD1070" s="93"/>
      <c r="AE1070" s="93"/>
      <c r="AF1070" s="93"/>
    </row>
    <row r="1071" spans="30:32">
      <c r="AD1071" s="93"/>
      <c r="AE1071" s="93"/>
      <c r="AF1071" s="93"/>
    </row>
    <row r="1072" spans="30:32">
      <c r="AD1072" s="93"/>
      <c r="AE1072" s="93"/>
      <c r="AF1072" s="93"/>
    </row>
    <row r="1073" spans="30:32">
      <c r="AD1073" s="93"/>
      <c r="AE1073" s="93"/>
      <c r="AF1073" s="93"/>
    </row>
    <row r="1074" spans="30:32">
      <c r="AD1074" s="93"/>
      <c r="AE1074" s="93"/>
      <c r="AF1074" s="93"/>
    </row>
    <row r="1075" spans="30:32">
      <c r="AD1075" s="93"/>
      <c r="AE1075" s="93"/>
      <c r="AF1075" s="93"/>
    </row>
    <row r="1076" spans="30:32">
      <c r="AD1076" s="93"/>
      <c r="AE1076" s="93"/>
      <c r="AF1076" s="93"/>
    </row>
    <row r="1077" spans="30:32">
      <c r="AD1077" s="93"/>
      <c r="AE1077" s="93"/>
      <c r="AF1077" s="93"/>
    </row>
    <row r="1078" spans="30:32">
      <c r="AD1078" s="93"/>
      <c r="AE1078" s="93"/>
      <c r="AF1078" s="93"/>
    </row>
    <row r="1079" spans="30:32">
      <c r="AD1079" s="93"/>
      <c r="AE1079" s="93"/>
      <c r="AF1079" s="93"/>
    </row>
    <row r="1080" spans="30:32">
      <c r="AD1080" s="93"/>
      <c r="AE1080" s="93"/>
      <c r="AF1080" s="93"/>
    </row>
    <row r="1081" spans="30:32">
      <c r="AD1081" s="93"/>
      <c r="AE1081" s="93"/>
      <c r="AF1081" s="93"/>
    </row>
    <row r="1082" spans="30:32">
      <c r="AD1082" s="93"/>
      <c r="AE1082" s="93"/>
      <c r="AF1082" s="93"/>
    </row>
    <row r="1083" spans="30:32">
      <c r="AD1083" s="93"/>
      <c r="AE1083" s="93"/>
      <c r="AF1083" s="93"/>
    </row>
    <row r="1084" spans="30:32">
      <c r="AD1084" s="93"/>
      <c r="AE1084" s="93"/>
      <c r="AF1084" s="93"/>
    </row>
    <row r="1085" spans="30:32">
      <c r="AD1085" s="93"/>
      <c r="AE1085" s="93"/>
      <c r="AF1085" s="93"/>
    </row>
    <row r="1086" spans="30:32">
      <c r="AD1086" s="93"/>
      <c r="AE1086" s="93"/>
      <c r="AF1086" s="93"/>
    </row>
    <row r="1087" spans="30:32">
      <c r="AD1087" s="93"/>
      <c r="AE1087" s="93"/>
      <c r="AF1087" s="93"/>
    </row>
    <row r="1088" spans="30:32">
      <c r="AD1088" s="93"/>
      <c r="AE1088" s="93"/>
      <c r="AF1088" s="93"/>
    </row>
    <row r="1089" spans="30:32">
      <c r="AD1089" s="93"/>
      <c r="AE1089" s="93"/>
      <c r="AF1089" s="93"/>
    </row>
    <row r="1090" spans="30:32">
      <c r="AD1090" s="93"/>
      <c r="AE1090" s="93"/>
      <c r="AF1090" s="93"/>
    </row>
    <row r="1091" spans="30:32">
      <c r="AD1091" s="93"/>
      <c r="AE1091" s="93"/>
      <c r="AF1091" s="93"/>
    </row>
    <row r="1092" spans="30:32">
      <c r="AD1092" s="93"/>
      <c r="AE1092" s="93"/>
      <c r="AF1092" s="93"/>
    </row>
    <row r="1093" spans="30:32">
      <c r="AD1093" s="93"/>
      <c r="AE1093" s="93"/>
      <c r="AF1093" s="93"/>
    </row>
    <row r="1094" spans="30:32">
      <c r="AD1094" s="93"/>
      <c r="AE1094" s="93"/>
      <c r="AF1094" s="93"/>
    </row>
    <row r="1095" spans="30:32">
      <c r="AD1095" s="93"/>
      <c r="AE1095" s="93"/>
      <c r="AF1095" s="93"/>
    </row>
    <row r="1096" spans="30:32">
      <c r="AD1096" s="93"/>
      <c r="AE1096" s="93"/>
      <c r="AF1096" s="93"/>
    </row>
    <row r="1097" spans="30:32">
      <c r="AD1097" s="93"/>
      <c r="AE1097" s="93"/>
      <c r="AF1097" s="93"/>
    </row>
    <row r="1098" spans="30:32">
      <c r="AD1098" s="93"/>
      <c r="AE1098" s="93"/>
      <c r="AF1098" s="93"/>
    </row>
    <row r="1099" spans="30:32">
      <c r="AD1099" s="93"/>
      <c r="AE1099" s="93"/>
      <c r="AF1099" s="93"/>
    </row>
    <row r="1100" spans="30:32">
      <c r="AD1100" s="93"/>
      <c r="AE1100" s="93"/>
      <c r="AF1100" s="93"/>
    </row>
    <row r="1101" spans="30:32">
      <c r="AD1101" s="93"/>
      <c r="AE1101" s="93"/>
      <c r="AF1101" s="93"/>
    </row>
    <row r="1102" spans="30:32">
      <c r="AD1102" s="93"/>
      <c r="AE1102" s="93"/>
      <c r="AF1102" s="93"/>
    </row>
    <row r="1103" spans="30:32">
      <c r="AD1103" s="93"/>
      <c r="AE1103" s="93"/>
      <c r="AF1103" s="93"/>
    </row>
    <row r="1104" spans="30:32">
      <c r="AD1104" s="93"/>
      <c r="AE1104" s="93"/>
      <c r="AF1104" s="93"/>
    </row>
    <row r="1105" spans="30:32">
      <c r="AD1105" s="93"/>
      <c r="AE1105" s="93"/>
      <c r="AF1105" s="93"/>
    </row>
    <row r="1106" spans="30:32">
      <c r="AD1106" s="93"/>
      <c r="AE1106" s="93"/>
      <c r="AF1106" s="93"/>
    </row>
    <row r="1107" spans="30:32">
      <c r="AD1107" s="93"/>
      <c r="AE1107" s="93"/>
      <c r="AF1107" s="93"/>
    </row>
    <row r="1108" spans="30:32">
      <c r="AD1108" s="93"/>
      <c r="AE1108" s="93"/>
      <c r="AF1108" s="93"/>
    </row>
    <row r="1109" spans="30:32">
      <c r="AD1109" s="93"/>
      <c r="AE1109" s="93"/>
      <c r="AF1109" s="93"/>
    </row>
    <row r="1110" spans="30:32">
      <c r="AD1110" s="93"/>
      <c r="AE1110" s="93"/>
      <c r="AF1110" s="93"/>
    </row>
    <row r="1111" spans="30:32">
      <c r="AD1111" s="93"/>
      <c r="AE1111" s="93"/>
      <c r="AF1111" s="93"/>
    </row>
    <row r="1112" spans="30:32">
      <c r="AD1112" s="93"/>
      <c r="AE1112" s="93"/>
      <c r="AF1112" s="93"/>
    </row>
    <row r="1113" spans="30:32">
      <c r="AD1113" s="93"/>
      <c r="AE1113" s="93"/>
      <c r="AF1113" s="93"/>
    </row>
    <row r="1114" spans="30:32">
      <c r="AD1114" s="93"/>
      <c r="AE1114" s="93"/>
      <c r="AF1114" s="93"/>
    </row>
    <row r="1115" spans="30:32">
      <c r="AD1115" s="93"/>
      <c r="AE1115" s="93"/>
      <c r="AF1115" s="93"/>
    </row>
    <row r="1116" spans="30:32">
      <c r="AD1116" s="93"/>
      <c r="AE1116" s="93"/>
      <c r="AF1116" s="93"/>
    </row>
    <row r="1117" spans="30:32">
      <c r="AD1117" s="93"/>
      <c r="AE1117" s="93"/>
      <c r="AF1117" s="93"/>
    </row>
    <row r="1118" spans="30:32">
      <c r="AD1118" s="93"/>
      <c r="AE1118" s="93"/>
      <c r="AF1118" s="93"/>
    </row>
    <row r="1119" spans="30:32">
      <c r="AD1119" s="93"/>
      <c r="AE1119" s="93"/>
      <c r="AF1119" s="93"/>
    </row>
    <row r="1120" spans="30:32">
      <c r="AD1120" s="93"/>
      <c r="AE1120" s="93"/>
      <c r="AF1120" s="93"/>
    </row>
    <row r="1121" spans="30:32">
      <c r="AD1121" s="93"/>
      <c r="AE1121" s="93"/>
      <c r="AF1121" s="93"/>
    </row>
    <row r="1122" spans="30:32">
      <c r="AD1122" s="93"/>
      <c r="AE1122" s="93"/>
      <c r="AF1122" s="93"/>
    </row>
    <row r="1123" spans="30:32">
      <c r="AD1123" s="93"/>
      <c r="AE1123" s="93"/>
      <c r="AF1123" s="93"/>
    </row>
    <row r="1124" spans="30:32">
      <c r="AD1124" s="93"/>
      <c r="AE1124" s="93"/>
      <c r="AF1124" s="93"/>
    </row>
    <row r="1125" spans="30:32">
      <c r="AD1125" s="93"/>
      <c r="AE1125" s="93"/>
      <c r="AF1125" s="93"/>
    </row>
    <row r="1126" spans="30:32">
      <c r="AD1126" s="93"/>
      <c r="AE1126" s="93"/>
      <c r="AF1126" s="93"/>
    </row>
    <row r="1127" spans="30:32">
      <c r="AD1127" s="93"/>
      <c r="AE1127" s="93"/>
      <c r="AF1127" s="93"/>
    </row>
    <row r="1128" spans="30:32">
      <c r="AD1128" s="93"/>
      <c r="AE1128" s="93"/>
      <c r="AF1128" s="93"/>
    </row>
    <row r="1129" spans="30:32">
      <c r="AD1129" s="93"/>
      <c r="AE1129" s="93"/>
      <c r="AF1129" s="93"/>
    </row>
    <row r="1130" spans="30:32">
      <c r="AD1130" s="93"/>
      <c r="AE1130" s="93"/>
      <c r="AF1130" s="93"/>
    </row>
    <row r="1131" spans="30:32">
      <c r="AD1131" s="93"/>
      <c r="AE1131" s="93"/>
      <c r="AF1131" s="93"/>
    </row>
    <row r="1132" spans="30:32">
      <c r="AD1132" s="93"/>
      <c r="AE1132" s="93"/>
      <c r="AF1132" s="93"/>
    </row>
    <row r="1133" spans="30:32">
      <c r="AD1133" s="93"/>
      <c r="AE1133" s="93"/>
      <c r="AF1133" s="93"/>
    </row>
    <row r="1134" spans="30:32">
      <c r="AD1134" s="93"/>
      <c r="AE1134" s="93"/>
      <c r="AF1134" s="93"/>
    </row>
    <row r="1135" spans="30:32">
      <c r="AD1135" s="93"/>
      <c r="AE1135" s="93"/>
      <c r="AF1135" s="93"/>
    </row>
    <row r="1136" spans="30:32">
      <c r="AD1136" s="93"/>
      <c r="AE1136" s="93"/>
      <c r="AF1136" s="93"/>
    </row>
    <row r="1137" spans="30:32">
      <c r="AD1137" s="93"/>
      <c r="AE1137" s="93"/>
      <c r="AF1137" s="93"/>
    </row>
    <row r="1138" spans="30:32">
      <c r="AD1138" s="93"/>
      <c r="AE1138" s="93"/>
      <c r="AF1138" s="93"/>
    </row>
    <row r="1139" spans="30:32">
      <c r="AD1139" s="93"/>
      <c r="AE1139" s="93"/>
      <c r="AF1139" s="93"/>
    </row>
    <row r="1140" spans="30:32">
      <c r="AD1140" s="93"/>
      <c r="AE1140" s="93"/>
      <c r="AF1140" s="93"/>
    </row>
    <row r="1141" spans="30:32">
      <c r="AD1141" s="93"/>
      <c r="AE1141" s="93"/>
      <c r="AF1141" s="93"/>
    </row>
    <row r="1142" spans="30:32">
      <c r="AD1142" s="93"/>
      <c r="AE1142" s="93"/>
      <c r="AF1142" s="93"/>
    </row>
    <row r="1143" spans="30:32">
      <c r="AD1143" s="93"/>
      <c r="AE1143" s="93"/>
      <c r="AF1143" s="93"/>
    </row>
    <row r="1144" spans="30:32">
      <c r="AD1144" s="93"/>
      <c r="AE1144" s="93"/>
      <c r="AF1144" s="93"/>
    </row>
    <row r="1145" spans="30:32">
      <c r="AD1145" s="93"/>
      <c r="AE1145" s="93"/>
      <c r="AF1145" s="93"/>
    </row>
    <row r="1146" spans="30:32">
      <c r="AD1146" s="93"/>
      <c r="AE1146" s="93"/>
      <c r="AF1146" s="93"/>
    </row>
    <row r="1147" spans="30:32">
      <c r="AD1147" s="93"/>
      <c r="AE1147" s="93"/>
      <c r="AF1147" s="93"/>
    </row>
    <row r="1148" spans="30:32">
      <c r="AD1148" s="93"/>
      <c r="AE1148" s="93"/>
      <c r="AF1148" s="93"/>
    </row>
    <row r="1149" spans="30:32">
      <c r="AD1149" s="93"/>
      <c r="AE1149" s="93"/>
      <c r="AF1149" s="93"/>
    </row>
    <row r="1150" spans="30:32">
      <c r="AD1150" s="93"/>
      <c r="AE1150" s="93"/>
      <c r="AF1150" s="93"/>
    </row>
    <row r="1151" spans="30:32">
      <c r="AD1151" s="93"/>
      <c r="AE1151" s="93"/>
      <c r="AF1151" s="93"/>
    </row>
    <row r="1152" spans="30:32">
      <c r="AD1152" s="93"/>
      <c r="AE1152" s="93"/>
      <c r="AF1152" s="93"/>
    </row>
    <row r="1153" spans="30:32">
      <c r="AD1153" s="93"/>
      <c r="AE1153" s="93"/>
      <c r="AF1153" s="93"/>
    </row>
    <row r="1154" spans="30:32">
      <c r="AD1154" s="93"/>
      <c r="AE1154" s="93"/>
      <c r="AF1154" s="93"/>
    </row>
    <row r="1155" spans="30:32">
      <c r="AD1155" s="93"/>
      <c r="AE1155" s="93"/>
      <c r="AF1155" s="93"/>
    </row>
    <row r="1156" spans="30:32">
      <c r="AD1156" s="93"/>
      <c r="AE1156" s="93"/>
      <c r="AF1156" s="93"/>
    </row>
    <row r="1157" spans="30:32">
      <c r="AD1157" s="93"/>
      <c r="AE1157" s="93"/>
      <c r="AF1157" s="93"/>
    </row>
    <row r="1158" spans="30:32">
      <c r="AD1158" s="93"/>
      <c r="AE1158" s="93"/>
      <c r="AF1158" s="93"/>
    </row>
    <row r="1159" spans="30:32">
      <c r="AD1159" s="93"/>
      <c r="AE1159" s="93"/>
      <c r="AF1159" s="93"/>
    </row>
    <row r="1160" spans="30:32">
      <c r="AD1160" s="93"/>
      <c r="AE1160" s="93"/>
      <c r="AF1160" s="93"/>
    </row>
    <row r="1161" spans="30:32">
      <c r="AD1161" s="93"/>
      <c r="AE1161" s="93"/>
      <c r="AF1161" s="93"/>
    </row>
    <row r="1162" spans="30:32">
      <c r="AD1162" s="93"/>
      <c r="AE1162" s="93"/>
      <c r="AF1162" s="93"/>
    </row>
    <row r="1163" spans="30:32">
      <c r="AD1163" s="93"/>
      <c r="AE1163" s="93"/>
      <c r="AF1163" s="93"/>
    </row>
    <row r="1164" spans="30:32">
      <c r="AD1164" s="93"/>
      <c r="AE1164" s="93"/>
      <c r="AF1164" s="93"/>
    </row>
    <row r="1165" spans="30:32">
      <c r="AD1165" s="93"/>
      <c r="AE1165" s="93"/>
      <c r="AF1165" s="93"/>
    </row>
    <row r="1166" spans="30:32">
      <c r="AD1166" s="93"/>
      <c r="AE1166" s="93"/>
      <c r="AF1166" s="93"/>
    </row>
    <row r="1167" spans="30:32">
      <c r="AD1167" s="93"/>
      <c r="AE1167" s="93"/>
      <c r="AF1167" s="93"/>
    </row>
    <row r="1168" spans="30:32">
      <c r="AD1168" s="93"/>
      <c r="AE1168" s="93"/>
      <c r="AF1168" s="93"/>
    </row>
    <row r="1169" spans="30:32">
      <c r="AD1169" s="93"/>
      <c r="AE1169" s="93"/>
      <c r="AF1169" s="93"/>
    </row>
    <row r="1170" spans="30:32">
      <c r="AD1170" s="93"/>
      <c r="AE1170" s="93"/>
      <c r="AF1170" s="93"/>
    </row>
    <row r="1171" spans="30:32">
      <c r="AD1171" s="93"/>
      <c r="AE1171" s="93"/>
      <c r="AF1171" s="93"/>
    </row>
    <row r="1172" spans="30:32">
      <c r="AD1172" s="93"/>
      <c r="AE1172" s="93"/>
      <c r="AF1172" s="93"/>
    </row>
    <row r="1173" spans="30:32">
      <c r="AD1173" s="93"/>
      <c r="AE1173" s="93"/>
      <c r="AF1173" s="93"/>
    </row>
    <row r="1174" spans="30:32">
      <c r="AD1174" s="93"/>
      <c r="AE1174" s="93"/>
      <c r="AF1174" s="93"/>
    </row>
    <row r="1175" spans="30:32">
      <c r="AD1175" s="93"/>
      <c r="AE1175" s="93"/>
      <c r="AF1175" s="93"/>
    </row>
    <row r="1176" spans="30:32">
      <c r="AD1176" s="93"/>
      <c r="AE1176" s="93"/>
      <c r="AF1176" s="93"/>
    </row>
    <row r="1177" spans="30:32">
      <c r="AD1177" s="93"/>
      <c r="AE1177" s="93"/>
      <c r="AF1177" s="93"/>
    </row>
    <row r="1178" spans="30:32">
      <c r="AD1178" s="93"/>
      <c r="AE1178" s="93"/>
      <c r="AF1178" s="93"/>
    </row>
    <row r="1179" spans="30:32">
      <c r="AD1179" s="93"/>
      <c r="AE1179" s="93"/>
      <c r="AF1179" s="93"/>
    </row>
    <row r="1180" spans="30:32">
      <c r="AD1180" s="93"/>
      <c r="AE1180" s="93"/>
      <c r="AF1180" s="93"/>
    </row>
    <row r="1181" spans="30:32">
      <c r="AD1181" s="93"/>
      <c r="AE1181" s="93"/>
      <c r="AF1181" s="93"/>
    </row>
    <row r="1182" spans="30:32">
      <c r="AD1182" s="93"/>
      <c r="AE1182" s="93"/>
      <c r="AF1182" s="93"/>
    </row>
    <row r="1183" spans="30:32">
      <c r="AD1183" s="93"/>
      <c r="AE1183" s="93"/>
      <c r="AF1183" s="93"/>
    </row>
    <row r="1184" spans="30:32">
      <c r="AD1184" s="93"/>
      <c r="AE1184" s="93"/>
      <c r="AF1184" s="93"/>
    </row>
    <row r="1185" spans="30:32">
      <c r="AD1185" s="93"/>
      <c r="AE1185" s="93"/>
      <c r="AF1185" s="93"/>
    </row>
    <row r="1186" spans="30:32">
      <c r="AD1186" s="93"/>
      <c r="AE1186" s="93"/>
      <c r="AF1186" s="93"/>
    </row>
    <row r="1187" spans="30:32">
      <c r="AD1187" s="93"/>
      <c r="AE1187" s="93"/>
      <c r="AF1187" s="93"/>
    </row>
    <row r="1188" spans="30:32">
      <c r="AD1188" s="93"/>
      <c r="AE1188" s="93"/>
      <c r="AF1188" s="93"/>
    </row>
    <row r="1189" spans="30:32">
      <c r="AD1189" s="93"/>
      <c r="AE1189" s="93"/>
      <c r="AF1189" s="93"/>
    </row>
    <row r="1190" spans="30:32">
      <c r="AD1190" s="93"/>
      <c r="AE1190" s="93"/>
      <c r="AF1190" s="93"/>
    </row>
    <row r="1191" spans="30:32">
      <c r="AD1191" s="93"/>
      <c r="AE1191" s="93"/>
      <c r="AF1191" s="93"/>
    </row>
    <row r="1192" spans="30:32">
      <c r="AD1192" s="93"/>
      <c r="AE1192" s="93"/>
      <c r="AF1192" s="93"/>
    </row>
    <row r="1193" spans="30:32">
      <c r="AD1193" s="93"/>
      <c r="AE1193" s="93"/>
      <c r="AF1193" s="93"/>
    </row>
    <row r="1194" spans="30:32">
      <c r="AD1194" s="93"/>
      <c r="AE1194" s="93"/>
      <c r="AF1194" s="93"/>
    </row>
    <row r="1195" spans="30:32">
      <c r="AD1195" s="93"/>
      <c r="AE1195" s="93"/>
      <c r="AF1195" s="93"/>
    </row>
    <row r="1196" spans="30:32">
      <c r="AD1196" s="93"/>
      <c r="AE1196" s="93"/>
      <c r="AF1196" s="93"/>
    </row>
    <row r="1197" spans="30:32">
      <c r="AD1197" s="93"/>
      <c r="AE1197" s="93"/>
      <c r="AF1197" s="93"/>
    </row>
    <row r="1198" spans="30:32">
      <c r="AD1198" s="93"/>
      <c r="AE1198" s="93"/>
      <c r="AF1198" s="93"/>
    </row>
    <row r="1199" spans="30:32">
      <c r="AD1199" s="93"/>
      <c r="AE1199" s="93"/>
      <c r="AF1199" s="93"/>
    </row>
    <row r="1200" spans="30:32">
      <c r="AD1200" s="93"/>
      <c r="AE1200" s="93"/>
      <c r="AF1200" s="93"/>
    </row>
    <row r="1201" spans="30:32">
      <c r="AD1201" s="93"/>
      <c r="AE1201" s="93"/>
      <c r="AF1201" s="93"/>
    </row>
    <row r="1202" spans="30:32">
      <c r="AD1202" s="93"/>
      <c r="AE1202" s="93"/>
      <c r="AF1202" s="93"/>
    </row>
    <row r="1203" spans="30:32">
      <c r="AD1203" s="93"/>
      <c r="AE1203" s="93"/>
      <c r="AF1203" s="93"/>
    </row>
    <row r="1204" spans="30:32">
      <c r="AD1204" s="93"/>
      <c r="AE1204" s="93"/>
      <c r="AF1204" s="93"/>
    </row>
    <row r="1205" spans="30:32">
      <c r="AD1205" s="93"/>
      <c r="AE1205" s="93"/>
      <c r="AF1205" s="93"/>
    </row>
    <row r="1206" spans="30:32">
      <c r="AD1206" s="93"/>
      <c r="AE1206" s="93"/>
      <c r="AF1206" s="93"/>
    </row>
    <row r="1207" spans="30:32">
      <c r="AD1207" s="93"/>
      <c r="AE1207" s="93"/>
      <c r="AF1207" s="93"/>
    </row>
    <row r="1208" spans="30:32">
      <c r="AD1208" s="93"/>
      <c r="AE1208" s="93"/>
      <c r="AF1208" s="93"/>
    </row>
    <row r="1209" spans="30:32">
      <c r="AD1209" s="93"/>
      <c r="AE1209" s="93"/>
      <c r="AF1209" s="93"/>
    </row>
    <row r="1210" spans="30:32">
      <c r="AD1210" s="93"/>
      <c r="AE1210" s="93"/>
      <c r="AF1210" s="93"/>
    </row>
    <row r="1211" spans="30:32">
      <c r="AD1211" s="93"/>
      <c r="AE1211" s="93"/>
      <c r="AF1211" s="93"/>
    </row>
    <row r="1212" spans="30:32">
      <c r="AD1212" s="93"/>
      <c r="AE1212" s="93"/>
      <c r="AF1212" s="93"/>
    </row>
    <row r="1213" spans="30:32">
      <c r="AD1213" s="93"/>
      <c r="AE1213" s="93"/>
      <c r="AF1213" s="93"/>
    </row>
    <row r="1214" spans="30:32">
      <c r="AD1214" s="93"/>
      <c r="AE1214" s="93"/>
      <c r="AF1214" s="93"/>
    </row>
    <row r="1215" spans="30:32">
      <c r="AD1215" s="93"/>
      <c r="AE1215" s="93"/>
      <c r="AF1215" s="93"/>
    </row>
    <row r="1216" spans="30:32">
      <c r="AD1216" s="93"/>
      <c r="AE1216" s="93"/>
      <c r="AF1216" s="93"/>
    </row>
    <row r="1217" spans="30:32">
      <c r="AD1217" s="93"/>
      <c r="AE1217" s="93"/>
      <c r="AF1217" s="93"/>
    </row>
    <row r="1218" spans="30:32">
      <c r="AD1218" s="93"/>
      <c r="AE1218" s="93"/>
      <c r="AF1218" s="93"/>
    </row>
    <row r="1219" spans="30:32">
      <c r="AD1219" s="93"/>
      <c r="AE1219" s="93"/>
      <c r="AF1219" s="93"/>
    </row>
    <row r="1220" spans="30:32">
      <c r="AD1220" s="93"/>
      <c r="AE1220" s="93"/>
      <c r="AF1220" s="93"/>
    </row>
    <row r="1221" spans="30:32">
      <c r="AD1221" s="93"/>
      <c r="AE1221" s="93"/>
      <c r="AF1221" s="93"/>
    </row>
    <row r="1222" spans="30:32">
      <c r="AD1222" s="93"/>
      <c r="AE1222" s="93"/>
      <c r="AF1222" s="93"/>
    </row>
    <row r="1223" spans="30:32">
      <c r="AD1223" s="93"/>
      <c r="AE1223" s="93"/>
      <c r="AF1223" s="93"/>
    </row>
    <row r="1224" spans="30:32">
      <c r="AD1224" s="93"/>
      <c r="AE1224" s="93"/>
      <c r="AF1224" s="93"/>
    </row>
    <row r="1225" spans="30:32">
      <c r="AD1225" s="93"/>
      <c r="AE1225" s="93"/>
      <c r="AF1225" s="93"/>
    </row>
    <row r="1226" spans="30:32">
      <c r="AD1226" s="93"/>
      <c r="AE1226" s="93"/>
      <c r="AF1226" s="93"/>
    </row>
    <row r="1227" spans="30:32">
      <c r="AD1227" s="93"/>
      <c r="AE1227" s="93"/>
      <c r="AF1227" s="93"/>
    </row>
    <row r="1228" spans="30:32">
      <c r="AD1228" s="93"/>
      <c r="AE1228" s="93"/>
      <c r="AF1228" s="93"/>
    </row>
    <row r="1229" spans="30:32">
      <c r="AD1229" s="93"/>
      <c r="AE1229" s="93"/>
      <c r="AF1229" s="93"/>
    </row>
    <row r="1230" spans="30:32">
      <c r="AD1230" s="93"/>
      <c r="AE1230" s="93"/>
      <c r="AF1230" s="93"/>
    </row>
    <row r="1231" spans="30:32">
      <c r="AD1231" s="93"/>
      <c r="AE1231" s="93"/>
      <c r="AF1231" s="93"/>
    </row>
    <row r="1232" spans="30:32">
      <c r="AD1232" s="93"/>
      <c r="AE1232" s="93"/>
      <c r="AF1232" s="93"/>
    </row>
    <row r="1233" spans="30:32">
      <c r="AD1233" s="93"/>
      <c r="AE1233" s="93"/>
      <c r="AF1233" s="93"/>
    </row>
    <row r="1234" spans="30:32">
      <c r="AD1234" s="93"/>
      <c r="AE1234" s="93"/>
      <c r="AF1234" s="93"/>
    </row>
    <row r="1235" spans="30:32">
      <c r="AD1235" s="93"/>
      <c r="AE1235" s="93"/>
      <c r="AF1235" s="93"/>
    </row>
    <row r="1236" spans="30:32">
      <c r="AD1236" s="93"/>
      <c r="AE1236" s="93"/>
      <c r="AF1236" s="93"/>
    </row>
    <row r="1237" spans="30:32">
      <c r="AD1237" s="93"/>
      <c r="AE1237" s="93"/>
      <c r="AF1237" s="93"/>
    </row>
    <row r="1238" spans="30:32">
      <c r="AD1238" s="93"/>
      <c r="AE1238" s="93"/>
      <c r="AF1238" s="93"/>
    </row>
    <row r="1239" spans="30:32">
      <c r="AD1239" s="93"/>
      <c r="AE1239" s="93"/>
      <c r="AF1239" s="93"/>
    </row>
    <row r="1240" spans="30:32">
      <c r="AD1240" s="93"/>
      <c r="AE1240" s="93"/>
      <c r="AF1240" s="93"/>
    </row>
    <row r="1241" spans="30:32">
      <c r="AD1241" s="93"/>
      <c r="AE1241" s="93"/>
      <c r="AF1241" s="93"/>
    </row>
    <row r="1242" spans="30:32">
      <c r="AD1242" s="93"/>
      <c r="AE1242" s="93"/>
      <c r="AF1242" s="93"/>
    </row>
    <row r="1243" spans="30:32">
      <c r="AD1243" s="93"/>
      <c r="AE1243" s="93"/>
      <c r="AF1243" s="93"/>
    </row>
    <row r="1244" spans="30:32">
      <c r="AD1244" s="93"/>
      <c r="AE1244" s="93"/>
      <c r="AF1244" s="93"/>
    </row>
    <row r="1245" spans="30:32">
      <c r="AD1245" s="93"/>
      <c r="AE1245" s="93"/>
      <c r="AF1245" s="93"/>
    </row>
    <row r="1246" spans="30:32">
      <c r="AD1246" s="93"/>
      <c r="AE1246" s="93"/>
      <c r="AF1246" s="93"/>
    </row>
    <row r="1247" spans="30:32">
      <c r="AD1247" s="93"/>
      <c r="AE1247" s="93"/>
      <c r="AF1247" s="93"/>
    </row>
    <row r="1248" spans="30:32">
      <c r="AD1248" s="93"/>
      <c r="AE1248" s="93"/>
      <c r="AF1248" s="93"/>
    </row>
    <row r="1249" spans="30:32">
      <c r="AD1249" s="93"/>
      <c r="AE1249" s="93"/>
      <c r="AF1249" s="93"/>
    </row>
    <row r="1250" spans="30:32">
      <c r="AD1250" s="93"/>
      <c r="AE1250" s="93"/>
      <c r="AF1250" s="93"/>
    </row>
    <row r="1251" spans="30:32">
      <c r="AD1251" s="93"/>
      <c r="AE1251" s="93"/>
      <c r="AF1251" s="93"/>
    </row>
    <row r="1252" spans="30:32">
      <c r="AD1252" s="93"/>
      <c r="AE1252" s="93"/>
      <c r="AF1252" s="93"/>
    </row>
    <row r="1253" spans="30:32">
      <c r="AD1253" s="94"/>
      <c r="AE1253" s="94"/>
      <c r="AF1253" s="94"/>
    </row>
    <row r="1254" spans="30:32">
      <c r="AD1254" s="94"/>
      <c r="AE1254" s="94"/>
      <c r="AF1254" s="94"/>
    </row>
    <row r="1255" spans="30:32">
      <c r="AD1255" s="94"/>
      <c r="AE1255" s="94"/>
      <c r="AF1255" s="94"/>
    </row>
    <row r="1256" spans="30:32">
      <c r="AD1256" s="94"/>
      <c r="AE1256" s="94"/>
      <c r="AF1256" s="94"/>
    </row>
    <row r="1257" spans="30:32">
      <c r="AD1257" s="94"/>
      <c r="AE1257" s="94"/>
      <c r="AF1257" s="94"/>
    </row>
    <row r="1258" spans="30:32">
      <c r="AD1258" s="94"/>
      <c r="AE1258" s="94"/>
      <c r="AF1258" s="94"/>
    </row>
    <row r="1259" spans="30:32">
      <c r="AD1259" s="94"/>
      <c r="AE1259" s="94"/>
      <c r="AF1259" s="94"/>
    </row>
    <row r="1260" spans="30:32">
      <c r="AD1260" s="94"/>
      <c r="AE1260" s="94"/>
      <c r="AF1260" s="94"/>
    </row>
    <row r="1261" spans="30:32">
      <c r="AD1261" s="94"/>
      <c r="AE1261" s="94"/>
      <c r="AF1261" s="94"/>
    </row>
    <row r="1262" spans="30:32">
      <c r="AD1262" s="94"/>
      <c r="AE1262" s="94"/>
      <c r="AF1262" s="94"/>
    </row>
    <row r="1263" spans="30:32">
      <c r="AD1263" s="94"/>
      <c r="AE1263" s="94"/>
      <c r="AF1263" s="94"/>
    </row>
    <row r="1264" spans="30:32">
      <c r="AD1264" s="94"/>
      <c r="AE1264" s="94"/>
      <c r="AF1264" s="94"/>
    </row>
    <row r="1265" spans="30:32">
      <c r="AD1265" s="94"/>
      <c r="AE1265" s="94"/>
      <c r="AF1265" s="94"/>
    </row>
    <row r="1266" spans="30:32">
      <c r="AD1266" s="94"/>
      <c r="AE1266" s="94"/>
      <c r="AF1266" s="94"/>
    </row>
    <row r="1267" spans="30:32">
      <c r="AD1267" s="94"/>
      <c r="AE1267" s="94"/>
      <c r="AF1267" s="94"/>
    </row>
    <row r="1268" spans="30:32">
      <c r="AD1268" s="94"/>
      <c r="AE1268" s="94"/>
      <c r="AF1268" s="94"/>
    </row>
    <row r="1269" spans="30:32">
      <c r="AD1269" s="94"/>
      <c r="AE1269" s="94"/>
      <c r="AF1269" s="94"/>
    </row>
    <row r="1270" spans="30:32">
      <c r="AD1270" s="94"/>
      <c r="AE1270" s="94"/>
      <c r="AF1270" s="94"/>
    </row>
    <row r="1271" spans="30:32">
      <c r="AD1271" s="94"/>
      <c r="AE1271" s="94"/>
      <c r="AF1271" s="94"/>
    </row>
    <row r="1272" spans="30:32">
      <c r="AD1272" s="94"/>
      <c r="AE1272" s="94"/>
      <c r="AF1272" s="94"/>
    </row>
    <row r="1273" spans="30:32">
      <c r="AD1273" s="94"/>
      <c r="AE1273" s="94"/>
      <c r="AF1273" s="94"/>
    </row>
    <row r="1274" spans="30:32">
      <c r="AD1274" s="94"/>
      <c r="AE1274" s="94"/>
      <c r="AF1274" s="94"/>
    </row>
    <row r="1275" spans="30:32">
      <c r="AD1275" s="94"/>
      <c r="AE1275" s="94"/>
      <c r="AF1275" s="94"/>
    </row>
    <row r="1276" spans="30:32">
      <c r="AD1276" s="94"/>
      <c r="AE1276" s="94"/>
      <c r="AF1276" s="94"/>
    </row>
    <row r="1277" spans="30:32">
      <c r="AD1277" s="94"/>
      <c r="AE1277" s="94"/>
      <c r="AF1277" s="94"/>
    </row>
    <row r="1278" spans="30:32">
      <c r="AD1278" s="94"/>
      <c r="AE1278" s="94"/>
      <c r="AF1278" s="94"/>
    </row>
    <row r="1279" spans="30:32">
      <c r="AD1279" s="94"/>
      <c r="AE1279" s="94"/>
      <c r="AF1279" s="94"/>
    </row>
    <row r="1280" spans="30:32">
      <c r="AD1280" s="94"/>
      <c r="AE1280" s="94"/>
      <c r="AF1280" s="94"/>
    </row>
    <row r="1281" spans="30:32">
      <c r="AD1281" s="94"/>
      <c r="AE1281" s="94"/>
      <c r="AF1281" s="94"/>
    </row>
    <row r="1282" spans="30:32">
      <c r="AD1282" s="94"/>
      <c r="AE1282" s="94"/>
      <c r="AF1282" s="94"/>
    </row>
    <row r="1283" spans="30:32">
      <c r="AD1283" s="94"/>
      <c r="AE1283" s="94"/>
      <c r="AF1283" s="94"/>
    </row>
    <row r="1284" spans="30:32">
      <c r="AD1284" s="94"/>
      <c r="AE1284" s="94"/>
      <c r="AF1284" s="94"/>
    </row>
    <row r="1285" spans="30:32">
      <c r="AD1285" s="94"/>
      <c r="AE1285" s="94"/>
      <c r="AF1285" s="94"/>
    </row>
    <row r="1286" spans="30:32">
      <c r="AD1286" s="94"/>
      <c r="AE1286" s="94"/>
      <c r="AF1286" s="94"/>
    </row>
    <row r="1287" spans="30:32">
      <c r="AD1287" s="94"/>
      <c r="AE1287" s="94"/>
      <c r="AF1287" s="94"/>
    </row>
    <row r="1288" spans="30:32">
      <c r="AD1288" s="94"/>
      <c r="AE1288" s="94"/>
      <c r="AF1288" s="94"/>
    </row>
    <row r="1289" spans="30:32">
      <c r="AD1289" s="94"/>
      <c r="AE1289" s="94"/>
      <c r="AF1289" s="94"/>
    </row>
    <row r="1290" spans="30:32">
      <c r="AD1290" s="94"/>
      <c r="AE1290" s="94"/>
      <c r="AF1290" s="94"/>
    </row>
    <row r="1291" spans="30:32">
      <c r="AD1291" s="94"/>
      <c r="AE1291" s="94"/>
      <c r="AF1291" s="94"/>
    </row>
    <row r="1292" spans="30:32">
      <c r="AD1292" s="94"/>
      <c r="AE1292" s="94"/>
      <c r="AF1292" s="94"/>
    </row>
    <row r="1293" spans="30:32">
      <c r="AD1293" s="94"/>
      <c r="AE1293" s="94"/>
      <c r="AF1293" s="94"/>
    </row>
    <row r="1294" spans="30:32">
      <c r="AD1294" s="94"/>
      <c r="AE1294" s="94"/>
      <c r="AF1294" s="94"/>
    </row>
    <row r="1295" spans="30:32">
      <c r="AD1295" s="94"/>
      <c r="AE1295" s="94"/>
      <c r="AF1295" s="94"/>
    </row>
    <row r="1296" spans="30:32">
      <c r="AD1296" s="94"/>
      <c r="AE1296" s="94"/>
      <c r="AF1296" s="94"/>
    </row>
    <row r="1297" spans="30:32">
      <c r="AD1297" s="94"/>
      <c r="AE1297" s="94"/>
      <c r="AF1297" s="94"/>
    </row>
    <row r="1298" spans="30:32">
      <c r="AD1298" s="94"/>
      <c r="AE1298" s="94"/>
      <c r="AF1298" s="94"/>
    </row>
    <row r="1299" spans="30:32">
      <c r="AD1299" s="94"/>
      <c r="AE1299" s="94"/>
      <c r="AF1299" s="94"/>
    </row>
    <row r="1300" spans="30:32">
      <c r="AD1300" s="94"/>
      <c r="AE1300" s="94"/>
      <c r="AF1300" s="94"/>
    </row>
    <row r="1301" spans="30:32">
      <c r="AD1301" s="94"/>
      <c r="AE1301" s="94"/>
      <c r="AF1301" s="94"/>
    </row>
    <row r="1302" spans="30:32">
      <c r="AD1302" s="94"/>
      <c r="AE1302" s="94"/>
      <c r="AF1302" s="94"/>
    </row>
    <row r="1303" spans="30:32">
      <c r="AD1303" s="94"/>
      <c r="AE1303" s="94"/>
      <c r="AF1303" s="94"/>
    </row>
    <row r="1304" spans="30:32">
      <c r="AD1304" s="94"/>
      <c r="AE1304" s="94"/>
      <c r="AF1304" s="94"/>
    </row>
    <row r="1305" spans="30:32">
      <c r="AD1305" s="94"/>
      <c r="AE1305" s="94"/>
      <c r="AF1305" s="94"/>
    </row>
    <row r="1306" spans="30:32">
      <c r="AD1306" s="94"/>
      <c r="AE1306" s="94"/>
      <c r="AF1306" s="94"/>
    </row>
    <row r="1307" spans="30:32">
      <c r="AD1307" s="94"/>
      <c r="AE1307" s="94"/>
      <c r="AF1307" s="94"/>
    </row>
    <row r="1308" spans="30:32">
      <c r="AD1308" s="94"/>
      <c r="AE1308" s="94"/>
      <c r="AF1308" s="94"/>
    </row>
    <row r="1309" spans="30:32">
      <c r="AD1309" s="94"/>
      <c r="AE1309" s="94"/>
      <c r="AF1309" s="94"/>
    </row>
    <row r="1310" spans="30:32">
      <c r="AD1310" s="94"/>
      <c r="AE1310" s="94"/>
      <c r="AF1310" s="94"/>
    </row>
    <row r="1311" spans="30:32">
      <c r="AD1311" s="94"/>
      <c r="AE1311" s="94"/>
      <c r="AF1311" s="94"/>
    </row>
    <row r="1312" spans="30:32">
      <c r="AD1312" s="94"/>
      <c r="AE1312" s="94"/>
      <c r="AF1312" s="94"/>
    </row>
  </sheetData>
  <sheetProtection formatColumns="0" formatRows="0"/>
  <dataConsolidate/>
  <mergeCells count="31">
    <mergeCell ref="C4:F4"/>
    <mergeCell ref="CF6:CG6"/>
    <mergeCell ref="CD5:CI5"/>
    <mergeCell ref="K6:M6"/>
    <mergeCell ref="AS5:AU6"/>
    <mergeCell ref="E6:I6"/>
    <mergeCell ref="R6:V6"/>
    <mergeCell ref="BT6:CC6"/>
    <mergeCell ref="BP6:BS6"/>
    <mergeCell ref="X6:Y6"/>
    <mergeCell ref="AH6:AL6"/>
    <mergeCell ref="AM6:AR6"/>
    <mergeCell ref="BH7:BI7"/>
    <mergeCell ref="BJ7:BK7"/>
    <mergeCell ref="BP7:BQ7"/>
    <mergeCell ref="BR7:BS7"/>
    <mergeCell ref="B5:C5"/>
    <mergeCell ref="R7:V7"/>
    <mergeCell ref="X7:Y7"/>
    <mergeCell ref="BE7:BF7"/>
    <mergeCell ref="AI7:AJ7"/>
    <mergeCell ref="AK7:AL7"/>
    <mergeCell ref="AO7:AP7"/>
    <mergeCell ref="AM7:AN7"/>
    <mergeCell ref="AY7:BC7"/>
    <mergeCell ref="AS7:AT7"/>
    <mergeCell ref="BT7:BU7"/>
    <mergeCell ref="BV7:BW7"/>
    <mergeCell ref="BX7:BZ7"/>
    <mergeCell ref="CA7:CC7"/>
    <mergeCell ref="BM7:BN7"/>
  </mergeCells>
  <conditionalFormatting sqref="R10:S166">
    <cfRule type="expression" dxfId="5" priority="19">
      <formula>IF(R10="",FALSE,IF(OR(R10&lt;$AM10,R10&gt;$AN10),TRUE,FALSE))</formula>
    </cfRule>
  </conditionalFormatting>
  <conditionalFormatting sqref="V10:V166">
    <cfRule type="expression" dxfId="4" priority="8">
      <formula>IF(V10="",FALSE,IF(OR(V10&lt;$AO10,V10&gt;$AP10),TRUE,FALSE))</formula>
    </cfRule>
  </conditionalFormatting>
  <conditionalFormatting sqref="X10:Y166">
    <cfRule type="cellIs" dxfId="3" priority="14" operator="notBetween">
      <formula>$AS10</formula>
      <formula>$AT10</formula>
    </cfRule>
  </conditionalFormatting>
  <conditionalFormatting sqref="U10:U166">
    <cfRule type="expression" dxfId="2" priority="11">
      <formula>IF(U10="",FALSE,IF(OR(U10&lt;$AM10,U10&gt;$AN10),TRUE,FALSE))</formula>
    </cfRule>
  </conditionalFormatting>
  <conditionalFormatting sqref="Z10:Z166">
    <cfRule type="containsText" dxfId="1" priority="3" operator="containsText" text="*Templ Tol*">
      <formula>NOT(ISERROR(SEARCH("*Templ Tol*",Z10)))</formula>
    </cfRule>
    <cfRule type="containsText" dxfId="0" priority="4" operator="containsText" text="*Grp Tol*">
      <formula>NOT(ISERROR(SEARCH("*Grp Tol*",Z10)))</formula>
    </cfRule>
  </conditionalFormatting>
  <pageMargins left="0.15748031496062992" right="0.15748031496062992" top="0.31496062992125984" bottom="1.9685039370078741" header="0.15748031496062992" footer="0.15748031496062992"/>
  <pageSetup paperSize="9" scale="38" fitToHeight="0" orientation="landscape" r:id="rId1"/>
  <headerFooter>
    <oddHeader>&amp;C&amp;9&amp;D, &amp;T&amp;R&amp;9LCPL Survey Dept (Barrow Island)&amp;11
&amp;G</oddHeader>
    <oddFooter>&amp;L&amp;9&amp;Z&amp;F [&amp;A]&amp;R&amp;9               Page &amp;P of &amp;N</oddFooter>
  </headerFooter>
  <legacyDrawing r:id="rId2"/>
  <legacyDrawingHF r:id="rId3"/>
  <controls>
    <control shapeId="1039" r:id="rId4" name="cmdPrint"/>
  </controls>
  <extLst xmlns:x14="http://schemas.microsoft.com/office/spreadsheetml/2009/9/main">
    <ext uri="{CCE6A557-97BC-4b89-ADB6-D9C93CAAB3DF}">
      <x14:dataValidations xmlns:xm="http://schemas.microsoft.com/office/excel/2006/main" disablePrompts="1" count="1">
        <x14:dataValidation type="list" allowBlank="1" showInputMessage="1" showErrorMessage="1" promptTitle="AREA ?">
          <x14:formula1>
            <xm:f>AREAS!$B$2:$B$12</xm:f>
          </x14:formula1>
          <xm:sqref>M1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B1:V50"/>
  <sheetViews>
    <sheetView zoomScaleNormal="100" workbookViewId="0">
      <selection activeCell="I55" sqref="I55"/>
    </sheetView>
  </sheetViews>
  <sheetFormatPr defaultRowHeight="15"/>
  <cols>
    <col min="2" max="2" width="9.42578125" customWidth="1"/>
    <col min="3" max="3" width="32.85546875" customWidth="1"/>
    <col min="4" max="7" width="8.7109375" customWidth="1"/>
    <col min="8" max="8" width="9.140625" style="156" bestFit="1" customWidth="1"/>
    <col min="9" max="9" width="31.85546875" customWidth="1"/>
    <col min="17" max="17" width="20" customWidth="1"/>
    <col min="20" max="20" width="10" customWidth="1"/>
  </cols>
  <sheetData>
    <row r="1" spans="2:22" ht="15.75" thickBot="1"/>
    <row r="2" spans="2:22" ht="16.5" thickBot="1">
      <c r="B2" s="489" t="s">
        <v>53</v>
      </c>
      <c r="C2" s="490"/>
      <c r="D2" s="490"/>
      <c r="E2" s="490"/>
      <c r="F2" s="490"/>
      <c r="G2" s="490"/>
      <c r="H2" s="491"/>
    </row>
    <row r="3" spans="2:22" ht="16.5" thickBot="1">
      <c r="B3" s="481" t="s">
        <v>52</v>
      </c>
      <c r="C3" s="482"/>
      <c r="D3" s="492" t="s">
        <v>27</v>
      </c>
      <c r="E3" s="493"/>
      <c r="F3" s="493" t="s">
        <v>28</v>
      </c>
      <c r="G3" s="493"/>
      <c r="H3" s="174" t="s">
        <v>101</v>
      </c>
    </row>
    <row r="4" spans="2:22" ht="15" customHeight="1">
      <c r="B4" s="140" t="s">
        <v>8</v>
      </c>
      <c r="C4" s="141" t="s">
        <v>22</v>
      </c>
      <c r="D4" s="142" t="s">
        <v>20</v>
      </c>
      <c r="E4" s="142" t="s">
        <v>21</v>
      </c>
      <c r="F4" s="142" t="s">
        <v>20</v>
      </c>
      <c r="G4" s="155" t="s">
        <v>21</v>
      </c>
      <c r="H4" s="175" t="s">
        <v>100</v>
      </c>
      <c r="O4" s="472" t="s">
        <v>197</v>
      </c>
      <c r="P4" s="473"/>
      <c r="Q4" s="473"/>
      <c r="R4" s="473"/>
      <c r="S4" s="473"/>
      <c r="T4" s="473"/>
      <c r="U4" s="473"/>
      <c r="V4" s="474"/>
    </row>
    <row r="5" spans="2:22" ht="15.75" customHeight="1" thickBot="1">
      <c r="B5" s="143"/>
      <c r="C5" s="144"/>
      <c r="D5" s="145"/>
      <c r="E5" s="145"/>
      <c r="F5" s="145"/>
      <c r="G5" s="165"/>
      <c r="H5" s="176"/>
      <c r="J5" s="107" t="s">
        <v>75</v>
      </c>
      <c r="K5" s="108"/>
      <c r="L5" s="108"/>
      <c r="M5" s="109"/>
      <c r="O5" s="475"/>
      <c r="P5" s="476"/>
      <c r="Q5" s="476"/>
      <c r="R5" s="476"/>
      <c r="S5" s="476"/>
      <c r="T5" s="476"/>
      <c r="U5" s="476"/>
      <c r="V5" s="477"/>
    </row>
    <row r="6" spans="2:22" ht="15" customHeight="1">
      <c r="B6" s="166" t="s">
        <v>84</v>
      </c>
      <c r="C6" s="167" t="s">
        <v>57</v>
      </c>
      <c r="D6" s="168">
        <v>-2</v>
      </c>
      <c r="E6" s="169">
        <v>2</v>
      </c>
      <c r="F6" s="170">
        <v>-15</v>
      </c>
      <c r="G6" s="171">
        <v>6</v>
      </c>
      <c r="H6" s="172" t="s">
        <v>104</v>
      </c>
      <c r="J6" s="110"/>
      <c r="K6" s="111"/>
      <c r="L6" s="111"/>
      <c r="M6" s="112"/>
      <c r="O6" s="475"/>
      <c r="P6" s="476"/>
      <c r="Q6" s="476"/>
      <c r="R6" s="476"/>
      <c r="S6" s="476"/>
      <c r="T6" s="476"/>
      <c r="U6" s="476"/>
      <c r="V6" s="477"/>
    </row>
    <row r="7" spans="2:22" ht="15" customHeight="1">
      <c r="B7" s="125" t="s">
        <v>19</v>
      </c>
      <c r="C7" s="126" t="s">
        <v>56</v>
      </c>
      <c r="D7" s="129">
        <v>-2</v>
      </c>
      <c r="E7" s="131">
        <v>2</v>
      </c>
      <c r="F7" s="132">
        <v>-6</v>
      </c>
      <c r="G7" s="157">
        <v>6</v>
      </c>
      <c r="H7" s="133" t="s">
        <v>104</v>
      </c>
      <c r="J7" s="113" t="s">
        <v>85</v>
      </c>
      <c r="K7" s="111"/>
      <c r="L7" s="111"/>
      <c r="M7" s="112"/>
      <c r="N7" s="110"/>
      <c r="O7" s="475"/>
      <c r="P7" s="476"/>
      <c r="Q7" s="476"/>
      <c r="R7" s="476"/>
      <c r="S7" s="476"/>
      <c r="T7" s="476"/>
      <c r="U7" s="476"/>
      <c r="V7" s="477"/>
    </row>
    <row r="8" spans="2:22" ht="15" customHeight="1">
      <c r="B8" s="14" t="s">
        <v>23</v>
      </c>
      <c r="C8" s="10" t="s">
        <v>60</v>
      </c>
      <c r="D8" s="12">
        <v>-6</v>
      </c>
      <c r="E8" s="13">
        <v>6</v>
      </c>
      <c r="F8" s="12">
        <v>-99999</v>
      </c>
      <c r="G8" s="13">
        <v>99999</v>
      </c>
      <c r="H8" s="16" t="s">
        <v>102</v>
      </c>
      <c r="J8" s="113" t="s">
        <v>82</v>
      </c>
      <c r="K8" s="111"/>
      <c r="L8" s="111"/>
      <c r="M8" s="112"/>
      <c r="O8" s="475"/>
      <c r="P8" s="476"/>
      <c r="Q8" s="476"/>
      <c r="R8" s="476"/>
      <c r="S8" s="476"/>
      <c r="T8" s="476"/>
      <c r="U8" s="476"/>
      <c r="V8" s="477"/>
    </row>
    <row r="9" spans="2:22" ht="15.75" customHeight="1">
      <c r="B9" s="14" t="s">
        <v>59</v>
      </c>
      <c r="C9" s="10" t="s">
        <v>58</v>
      </c>
      <c r="D9" s="12">
        <v>-6</v>
      </c>
      <c r="E9" s="13">
        <v>6</v>
      </c>
      <c r="F9" s="12">
        <v>-99999</v>
      </c>
      <c r="G9" s="13">
        <v>99999</v>
      </c>
      <c r="H9" s="16" t="s">
        <v>102</v>
      </c>
      <c r="J9" s="113" t="s">
        <v>83</v>
      </c>
      <c r="K9" s="111"/>
      <c r="L9" s="111"/>
      <c r="M9" s="112"/>
      <c r="O9" s="475"/>
      <c r="P9" s="476"/>
      <c r="Q9" s="476"/>
      <c r="R9" s="476"/>
      <c r="S9" s="476"/>
      <c r="T9" s="476"/>
      <c r="U9" s="476"/>
      <c r="V9" s="477"/>
    </row>
    <row r="10" spans="2:22" ht="15.75" thickBot="1">
      <c r="B10" s="134" t="s">
        <v>24</v>
      </c>
      <c r="C10" s="135" t="s">
        <v>68</v>
      </c>
      <c r="D10" s="138">
        <v>-25</v>
      </c>
      <c r="E10" s="139">
        <v>25</v>
      </c>
      <c r="F10" s="139">
        <v>-99999</v>
      </c>
      <c r="G10" s="159">
        <v>99999</v>
      </c>
      <c r="H10" s="173" t="s">
        <v>102</v>
      </c>
      <c r="J10" s="114"/>
      <c r="K10" s="111"/>
      <c r="L10" s="111"/>
      <c r="M10" s="112"/>
      <c r="O10" s="478" t="s">
        <v>198</v>
      </c>
      <c r="P10" s="479"/>
      <c r="Q10" s="479"/>
      <c r="R10" s="479"/>
      <c r="S10" s="479"/>
      <c r="T10" s="479"/>
      <c r="U10" s="479"/>
      <c r="V10" s="480"/>
    </row>
    <row r="11" spans="2:22">
      <c r="B11" s="134" t="s">
        <v>25</v>
      </c>
      <c r="C11" s="135" t="s">
        <v>69</v>
      </c>
      <c r="D11" s="136">
        <v>-99999</v>
      </c>
      <c r="E11" s="136">
        <v>99999</v>
      </c>
      <c r="F11" s="137">
        <v>-15</v>
      </c>
      <c r="G11" s="160">
        <v>3</v>
      </c>
      <c r="H11" s="173" t="s">
        <v>103</v>
      </c>
      <c r="I11" s="307" t="s">
        <v>199</v>
      </c>
      <c r="J11" s="483" t="s">
        <v>81</v>
      </c>
      <c r="K11" s="484"/>
      <c r="L11" s="484"/>
      <c r="M11" s="485"/>
      <c r="O11" s="111"/>
      <c r="T11" s="111"/>
    </row>
    <row r="12" spans="2:22">
      <c r="B12" s="305" t="s">
        <v>70</v>
      </c>
      <c r="C12" s="306" t="s">
        <v>74</v>
      </c>
      <c r="D12" s="305">
        <v>-25</v>
      </c>
      <c r="E12" s="305">
        <v>25</v>
      </c>
      <c r="F12" s="305">
        <v>-15</v>
      </c>
      <c r="G12" s="305">
        <v>3</v>
      </c>
      <c r="H12" s="305" t="s">
        <v>104</v>
      </c>
      <c r="I12" s="307" t="s">
        <v>199</v>
      </c>
      <c r="J12" s="486"/>
      <c r="K12" s="487"/>
      <c r="L12" s="487"/>
      <c r="M12" s="488"/>
    </row>
    <row r="13" spans="2:22">
      <c r="B13" s="125" t="s">
        <v>18</v>
      </c>
      <c r="C13" s="126" t="s">
        <v>67</v>
      </c>
      <c r="D13" s="127">
        <v>-25</v>
      </c>
      <c r="E13" s="128">
        <v>25</v>
      </c>
      <c r="F13" s="129">
        <v>-15</v>
      </c>
      <c r="G13" s="161">
        <v>3</v>
      </c>
      <c r="H13" s="133" t="s">
        <v>104</v>
      </c>
      <c r="Q13" t="s">
        <v>200</v>
      </c>
    </row>
    <row r="14" spans="2:22">
      <c r="B14" s="125" t="s">
        <v>72</v>
      </c>
      <c r="C14" s="126" t="s">
        <v>73</v>
      </c>
      <c r="D14" s="265">
        <v>-99999</v>
      </c>
      <c r="E14" s="266">
        <v>99999</v>
      </c>
      <c r="F14" s="129">
        <v>-6</v>
      </c>
      <c r="G14" s="161">
        <v>0</v>
      </c>
      <c r="H14" s="133" t="s">
        <v>103</v>
      </c>
      <c r="Q14" t="s">
        <v>201</v>
      </c>
    </row>
    <row r="15" spans="2:22">
      <c r="B15" s="14" t="s">
        <v>54</v>
      </c>
      <c r="C15" s="10" t="s">
        <v>55</v>
      </c>
      <c r="D15" s="12">
        <v>-99999</v>
      </c>
      <c r="E15" s="13">
        <v>99999</v>
      </c>
      <c r="F15" s="12">
        <v>-99999</v>
      </c>
      <c r="G15" s="13">
        <v>99999</v>
      </c>
      <c r="H15" s="16" t="s">
        <v>103</v>
      </c>
    </row>
    <row r="16" spans="2:22">
      <c r="B16" s="125" t="s">
        <v>17</v>
      </c>
      <c r="C16" s="126" t="s">
        <v>66</v>
      </c>
      <c r="D16" s="127">
        <v>-25</v>
      </c>
      <c r="E16" s="128">
        <v>25</v>
      </c>
      <c r="F16" s="129">
        <v>-15</v>
      </c>
      <c r="G16" s="161">
        <v>0</v>
      </c>
      <c r="H16" s="133" t="s">
        <v>104</v>
      </c>
      <c r="L16" s="311" t="s">
        <v>161</v>
      </c>
      <c r="M16" s="312" t="s">
        <v>162</v>
      </c>
      <c r="N16" s="312"/>
      <c r="O16" s="312"/>
      <c r="P16" s="312"/>
      <c r="Q16" s="312"/>
      <c r="R16" s="312"/>
      <c r="S16" s="312"/>
      <c r="T16" s="313"/>
    </row>
    <row r="17" spans="2:22">
      <c r="B17" s="125" t="s">
        <v>16</v>
      </c>
      <c r="C17" s="126" t="s">
        <v>65</v>
      </c>
      <c r="D17" s="127">
        <v>-10</v>
      </c>
      <c r="E17" s="128">
        <v>10</v>
      </c>
      <c r="F17" s="129">
        <v>-6</v>
      </c>
      <c r="G17" s="161">
        <v>0</v>
      </c>
      <c r="H17" s="157" t="s">
        <v>104</v>
      </c>
      <c r="I17" s="307" t="s">
        <v>199</v>
      </c>
      <c r="L17" s="314"/>
      <c r="M17" s="315" t="s">
        <v>163</v>
      </c>
      <c r="N17" s="315"/>
      <c r="O17" s="315"/>
      <c r="P17" s="315"/>
      <c r="Q17" s="315"/>
      <c r="R17" s="315"/>
      <c r="S17" s="315"/>
      <c r="T17" s="316"/>
      <c r="V17" s="111"/>
    </row>
    <row r="18" spans="2:22">
      <c r="B18" s="134" t="s">
        <v>154</v>
      </c>
      <c r="C18" s="135" t="s">
        <v>155</v>
      </c>
      <c r="D18" s="260">
        <v>-25</v>
      </c>
      <c r="E18" s="261">
        <v>25</v>
      </c>
      <c r="F18" s="138">
        <v>-15</v>
      </c>
      <c r="G18" s="159">
        <v>3</v>
      </c>
      <c r="H18" s="308" t="s">
        <v>104</v>
      </c>
      <c r="I18" s="307" t="s">
        <v>199</v>
      </c>
      <c r="J18" s="152"/>
    </row>
    <row r="19" spans="2:22">
      <c r="B19" s="125" t="s">
        <v>113</v>
      </c>
      <c r="C19" s="126" t="s">
        <v>114</v>
      </c>
      <c r="D19" s="265">
        <v>-99999</v>
      </c>
      <c r="E19" s="266">
        <v>99999</v>
      </c>
      <c r="F19" s="129">
        <v>-6</v>
      </c>
      <c r="G19" s="161">
        <v>0</v>
      </c>
      <c r="H19" s="157" t="s">
        <v>103</v>
      </c>
      <c r="I19" s="307" t="s">
        <v>199</v>
      </c>
      <c r="J19" s="151"/>
      <c r="T19" s="291"/>
    </row>
    <row r="20" spans="2:22">
      <c r="B20" s="14" t="s">
        <v>118</v>
      </c>
      <c r="C20" s="10" t="s">
        <v>119</v>
      </c>
      <c r="D20" s="12">
        <v>-10</v>
      </c>
      <c r="E20" s="13">
        <v>10</v>
      </c>
      <c r="F20" s="11">
        <v>-6</v>
      </c>
      <c r="G20" s="162">
        <v>0</v>
      </c>
      <c r="H20" s="16" t="s">
        <v>104</v>
      </c>
      <c r="J20" s="152"/>
    </row>
    <row r="21" spans="2:22">
      <c r="B21" s="14" t="s">
        <v>120</v>
      </c>
      <c r="C21" s="10" t="s">
        <v>121</v>
      </c>
      <c r="D21" s="9">
        <v>-10</v>
      </c>
      <c r="E21" s="9">
        <v>10</v>
      </c>
      <c r="F21" s="12">
        <v>-99999</v>
      </c>
      <c r="G21" s="13">
        <v>99999</v>
      </c>
      <c r="H21" s="16" t="s">
        <v>102</v>
      </c>
    </row>
    <row r="22" spans="2:22">
      <c r="B22" s="14" t="s">
        <v>122</v>
      </c>
      <c r="C22" s="10" t="s">
        <v>123</v>
      </c>
      <c r="D22" s="9">
        <v>-10</v>
      </c>
      <c r="E22" s="9">
        <v>10</v>
      </c>
      <c r="F22" s="9">
        <v>-6</v>
      </c>
      <c r="G22" s="158">
        <v>0</v>
      </c>
      <c r="H22" s="16" t="s">
        <v>104</v>
      </c>
    </row>
    <row r="23" spans="2:22">
      <c r="B23" s="14" t="s">
        <v>124</v>
      </c>
      <c r="C23" s="10" t="s">
        <v>125</v>
      </c>
      <c r="D23" s="9">
        <v>-10</v>
      </c>
      <c r="E23" s="9">
        <v>10</v>
      </c>
      <c r="F23" s="9">
        <v>-6</v>
      </c>
      <c r="G23" s="158">
        <v>0</v>
      </c>
      <c r="H23" s="16" t="s">
        <v>104</v>
      </c>
    </row>
    <row r="24" spans="2:22">
      <c r="B24" s="14" t="s">
        <v>126</v>
      </c>
      <c r="C24" s="10" t="s">
        <v>127</v>
      </c>
      <c r="D24" s="12">
        <v>-99999</v>
      </c>
      <c r="E24" s="13">
        <v>99999</v>
      </c>
      <c r="F24" s="11">
        <v>-6</v>
      </c>
      <c r="G24" s="162">
        <v>0</v>
      </c>
      <c r="H24" s="16" t="s">
        <v>103</v>
      </c>
    </row>
    <row r="25" spans="2:22">
      <c r="B25" s="14" t="s">
        <v>128</v>
      </c>
      <c r="C25" s="10" t="s">
        <v>129</v>
      </c>
      <c r="D25" s="12">
        <v>-3</v>
      </c>
      <c r="E25" s="13">
        <v>3</v>
      </c>
      <c r="F25" s="12">
        <v>-3</v>
      </c>
      <c r="G25" s="13">
        <v>3</v>
      </c>
      <c r="H25" s="158" t="s">
        <v>104</v>
      </c>
      <c r="I25" s="307" t="s">
        <v>199</v>
      </c>
      <c r="J25" s="152"/>
    </row>
    <row r="26" spans="2:22">
      <c r="B26" s="14" t="s">
        <v>156</v>
      </c>
      <c r="C26" s="10" t="s">
        <v>130</v>
      </c>
      <c r="D26" s="12">
        <v>-50</v>
      </c>
      <c r="E26" s="13">
        <v>50</v>
      </c>
      <c r="F26" s="11">
        <v>-12</v>
      </c>
      <c r="G26" s="162">
        <v>12</v>
      </c>
      <c r="H26" s="16" t="s">
        <v>104</v>
      </c>
      <c r="J26" s="152"/>
    </row>
    <row r="27" spans="2:22">
      <c r="B27" s="14" t="s">
        <v>157</v>
      </c>
      <c r="C27" s="10" t="s">
        <v>160</v>
      </c>
      <c r="D27" s="12">
        <v>-50</v>
      </c>
      <c r="E27" s="13">
        <v>50</v>
      </c>
      <c r="F27" s="11">
        <v>-12</v>
      </c>
      <c r="G27" s="162">
        <v>12</v>
      </c>
      <c r="H27" s="16" t="s">
        <v>104</v>
      </c>
    </row>
    <row r="28" spans="2:22">
      <c r="B28" s="125" t="s">
        <v>158</v>
      </c>
      <c r="C28" s="126" t="s">
        <v>159</v>
      </c>
      <c r="D28" s="130">
        <v>-10</v>
      </c>
      <c r="E28" s="130">
        <v>10</v>
      </c>
      <c r="F28" s="130">
        <v>-6</v>
      </c>
      <c r="G28" s="157">
        <v>0</v>
      </c>
      <c r="H28" s="133" t="s">
        <v>104</v>
      </c>
    </row>
    <row r="29" spans="2:22">
      <c r="B29" s="264" t="s">
        <v>167</v>
      </c>
      <c r="C29" s="263" t="s">
        <v>168</v>
      </c>
      <c r="D29" s="265">
        <v>-99999</v>
      </c>
      <c r="E29" s="266">
        <v>99999</v>
      </c>
      <c r="F29" s="267">
        <v>-15</v>
      </c>
      <c r="G29" s="268">
        <v>6</v>
      </c>
      <c r="H29" s="269" t="s">
        <v>103</v>
      </c>
    </row>
    <row r="30" spans="2:22">
      <c r="B30" s="134" t="s">
        <v>165</v>
      </c>
      <c r="C30" s="135" t="s">
        <v>170</v>
      </c>
      <c r="D30" s="260">
        <v>-99999</v>
      </c>
      <c r="E30" s="261">
        <v>99999</v>
      </c>
      <c r="F30" s="138">
        <v>-15</v>
      </c>
      <c r="G30" s="159">
        <v>6</v>
      </c>
      <c r="H30" s="173" t="s">
        <v>103</v>
      </c>
    </row>
    <row r="31" spans="2:22">
      <c r="B31" s="14" t="s">
        <v>166</v>
      </c>
      <c r="C31" s="10" t="s">
        <v>169</v>
      </c>
      <c r="D31" s="12">
        <v>-99999</v>
      </c>
      <c r="E31" s="13">
        <v>99999</v>
      </c>
      <c r="F31" s="11">
        <v>-99999</v>
      </c>
      <c r="G31" s="162">
        <v>99999</v>
      </c>
      <c r="H31" s="16"/>
    </row>
    <row r="32" spans="2:22">
      <c r="B32" s="14" t="s">
        <v>176</v>
      </c>
      <c r="C32" s="10" t="s">
        <v>177</v>
      </c>
      <c r="D32" s="12">
        <v>-99999</v>
      </c>
      <c r="E32" s="13">
        <v>99999</v>
      </c>
      <c r="F32" s="11">
        <v>50</v>
      </c>
      <c r="G32" s="162">
        <v>50</v>
      </c>
      <c r="H32" s="16" t="s">
        <v>104</v>
      </c>
    </row>
    <row r="33" spans="2:22">
      <c r="B33" s="14" t="s">
        <v>179</v>
      </c>
      <c r="C33" s="10" t="s">
        <v>180</v>
      </c>
      <c r="D33" s="12">
        <v>-99999</v>
      </c>
      <c r="E33" s="13">
        <v>99999</v>
      </c>
      <c r="F33" s="11">
        <v>-15</v>
      </c>
      <c r="G33" s="162">
        <v>15</v>
      </c>
      <c r="H33" s="16" t="s">
        <v>103</v>
      </c>
    </row>
    <row r="34" spans="2:22" ht="15" customHeight="1">
      <c r="B34" s="14" t="s">
        <v>181</v>
      </c>
      <c r="C34" s="10" t="s">
        <v>182</v>
      </c>
      <c r="D34" s="12">
        <v>-25</v>
      </c>
      <c r="E34" s="13">
        <v>25</v>
      </c>
      <c r="F34" s="11">
        <v>-15</v>
      </c>
      <c r="G34" s="162">
        <v>0</v>
      </c>
      <c r="H34" s="16" t="s">
        <v>104</v>
      </c>
      <c r="I34" s="309" t="s">
        <v>195</v>
      </c>
      <c r="J34" s="309"/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</row>
    <row r="35" spans="2:22">
      <c r="B35" s="14" t="s">
        <v>191</v>
      </c>
      <c r="C35" s="10" t="s">
        <v>192</v>
      </c>
      <c r="D35" s="12">
        <v>-25</v>
      </c>
      <c r="E35" s="13">
        <v>25</v>
      </c>
      <c r="F35" s="11">
        <v>-10</v>
      </c>
      <c r="G35" s="162">
        <v>10</v>
      </c>
      <c r="H35" s="289" t="s">
        <v>104</v>
      </c>
      <c r="I35" s="310" t="s">
        <v>185</v>
      </c>
      <c r="J35" s="310"/>
      <c r="K35" s="310"/>
      <c r="L35" s="310"/>
      <c r="M35" s="310"/>
      <c r="N35" s="310"/>
      <c r="O35" s="310"/>
      <c r="P35" s="310"/>
      <c r="Q35" s="310"/>
    </row>
    <row r="36" spans="2:22">
      <c r="B36" s="14" t="s">
        <v>183</v>
      </c>
      <c r="C36" s="10" t="s">
        <v>190</v>
      </c>
      <c r="D36" s="12">
        <v>-25</v>
      </c>
      <c r="E36" s="13">
        <v>25</v>
      </c>
      <c r="F36" s="11">
        <v>-10</v>
      </c>
      <c r="G36" s="162">
        <v>10</v>
      </c>
      <c r="H36" s="289" t="s">
        <v>104</v>
      </c>
      <c r="I36" s="310" t="s">
        <v>184</v>
      </c>
      <c r="J36" s="310"/>
      <c r="K36" s="310"/>
      <c r="L36" s="310"/>
      <c r="M36" s="310"/>
      <c r="N36" s="310"/>
      <c r="O36" s="310"/>
      <c r="P36" s="310"/>
      <c r="Q36" s="288"/>
    </row>
    <row r="37" spans="2:22" ht="15" customHeight="1">
      <c r="B37" s="125" t="s">
        <v>186</v>
      </c>
      <c r="C37" s="126" t="s">
        <v>188</v>
      </c>
      <c r="D37" s="130">
        <v>-2</v>
      </c>
      <c r="E37" s="130">
        <v>2</v>
      </c>
      <c r="F37" s="130">
        <v>-6</v>
      </c>
      <c r="G37" s="157">
        <v>6</v>
      </c>
      <c r="H37" s="133" t="s">
        <v>104</v>
      </c>
      <c r="I37" s="309" t="s">
        <v>196</v>
      </c>
      <c r="J37" s="309"/>
      <c r="K37" s="309"/>
      <c r="L37" s="309"/>
      <c r="M37" s="309"/>
      <c r="N37" s="309"/>
      <c r="O37" s="309"/>
      <c r="P37" s="309"/>
      <c r="Q37" s="309"/>
      <c r="R37" s="309"/>
      <c r="S37" s="309"/>
      <c r="T37" s="309"/>
    </row>
    <row r="38" spans="2:22">
      <c r="B38" s="134" t="s">
        <v>187</v>
      </c>
      <c r="C38" s="290" t="s">
        <v>189</v>
      </c>
      <c r="D38" s="134">
        <v>-2</v>
      </c>
      <c r="E38" s="134">
        <v>2</v>
      </c>
      <c r="F38" s="134">
        <v>-15</v>
      </c>
      <c r="G38" s="134">
        <v>6</v>
      </c>
      <c r="H38" s="134" t="s">
        <v>104</v>
      </c>
      <c r="I38" s="309" t="s">
        <v>196</v>
      </c>
      <c r="J38" s="309"/>
      <c r="K38" s="309"/>
      <c r="L38" s="309"/>
      <c r="M38" s="309"/>
      <c r="N38" s="309"/>
      <c r="O38" s="309"/>
      <c r="P38" s="309"/>
      <c r="Q38" s="309"/>
      <c r="R38" s="309"/>
      <c r="S38" s="309"/>
      <c r="T38" s="309"/>
    </row>
    <row r="39" spans="2:22">
      <c r="B39" s="14" t="s">
        <v>193</v>
      </c>
      <c r="C39" s="10" t="s">
        <v>194</v>
      </c>
      <c r="D39" s="12">
        <v>-99999</v>
      </c>
      <c r="E39" s="13">
        <v>99999</v>
      </c>
      <c r="F39" s="11">
        <v>-99999</v>
      </c>
      <c r="G39" s="162">
        <v>99999</v>
      </c>
      <c r="H39" s="16"/>
    </row>
    <row r="40" spans="2:22">
      <c r="B40" s="14"/>
      <c r="C40" s="10"/>
      <c r="D40" s="12"/>
      <c r="E40" s="13"/>
      <c r="F40" s="11"/>
      <c r="G40" s="162"/>
      <c r="H40" s="16"/>
    </row>
    <row r="41" spans="2:22">
      <c r="B41" s="14"/>
      <c r="C41" s="10"/>
      <c r="D41" s="12"/>
      <c r="E41" s="13"/>
      <c r="F41" s="11"/>
      <c r="G41" s="162"/>
      <c r="H41" s="16"/>
    </row>
    <row r="42" spans="2:22">
      <c r="B42" s="14"/>
      <c r="C42" s="10"/>
      <c r="D42" s="12"/>
      <c r="E42" s="13"/>
      <c r="F42" s="11"/>
      <c r="G42" s="162"/>
      <c r="H42" s="16"/>
    </row>
    <row r="43" spans="2:22">
      <c r="B43" s="14"/>
      <c r="C43" s="10"/>
      <c r="D43" s="12"/>
      <c r="E43" s="13"/>
      <c r="F43" s="11"/>
      <c r="G43" s="162"/>
      <c r="H43" s="16"/>
    </row>
    <row r="44" spans="2:22">
      <c r="B44" s="14"/>
      <c r="C44" s="10"/>
      <c r="D44" s="12"/>
      <c r="E44" s="13"/>
      <c r="F44" s="11"/>
      <c r="G44" s="162"/>
      <c r="H44" s="16"/>
    </row>
    <row r="45" spans="2:22">
      <c r="B45" s="15"/>
      <c r="C45" s="6"/>
      <c r="D45" s="6"/>
      <c r="E45" s="6"/>
      <c r="F45" s="6"/>
      <c r="G45" s="163"/>
      <c r="H45" s="16"/>
    </row>
    <row r="46" spans="2:22" ht="15.75" thickBot="1">
      <c r="B46" s="17"/>
      <c r="C46" s="18"/>
      <c r="D46" s="18"/>
      <c r="E46" s="18"/>
      <c r="F46" s="18"/>
      <c r="G46" s="164"/>
      <c r="H46" s="19"/>
    </row>
    <row r="48" spans="2:22">
      <c r="E48" s="146" t="s">
        <v>97</v>
      </c>
      <c r="F48" s="146"/>
    </row>
    <row r="49" spans="4:7">
      <c r="D49" s="148"/>
      <c r="G49" s="150"/>
    </row>
    <row r="50" spans="4:7">
      <c r="E50" s="147" t="s">
        <v>98</v>
      </c>
      <c r="F50" s="149"/>
    </row>
  </sheetData>
  <mergeCells count="7">
    <mergeCell ref="O4:V9"/>
    <mergeCell ref="O10:V10"/>
    <mergeCell ref="B3:C3"/>
    <mergeCell ref="J11:M12"/>
    <mergeCell ref="B2:H2"/>
    <mergeCell ref="D3:E3"/>
    <mergeCell ref="F3:G3"/>
  </mergeCells>
  <hyperlinks>
    <hyperlink ref="O10:V10" r:id="rId1" display="DOCUMENTS CAN BE FOUND HERE"/>
  </hyperlinks>
  <printOptions horizontalCentered="1"/>
  <pageMargins left="7.874015748031496E-2" right="0.11811023622047245" top="1.0629921259842521" bottom="0.35433070866141736" header="0.15748031496062992" footer="0.15748031496062992"/>
  <pageSetup paperSize="9" scale="80" orientation="portrait" r:id="rId2"/>
  <headerFooter>
    <oddHeader xml:space="preserve">&amp;L&amp;"-,Bold"&amp;14&amp;UTolerances for As-Built Surveys:&amp;C&amp;9&amp;D, &amp;T&amp;R&amp;9LCPL Survey Dept (Barrow Island)
&amp;G
&amp;11
</oddHeader>
    <oddFooter>&amp;L&amp;9&amp;Z&amp;F [&amp;A]&amp;R&amp;9Page &amp;P of &amp;N</oddFoot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B1:M55"/>
  <sheetViews>
    <sheetView topLeftCell="A25" workbookViewId="0">
      <selection activeCell="Q18" sqref="Q18"/>
    </sheetView>
  </sheetViews>
  <sheetFormatPr defaultRowHeight="15"/>
  <cols>
    <col min="1" max="1" width="1.7109375" customWidth="1"/>
  </cols>
  <sheetData>
    <row r="1" spans="2:12" ht="28.5">
      <c r="B1" s="115" t="s">
        <v>76</v>
      </c>
    </row>
    <row r="2" spans="2:12" ht="15" customHeight="1">
      <c r="B2" s="115"/>
    </row>
    <row r="3" spans="2:12" ht="18.75">
      <c r="B3" s="119" t="s">
        <v>90</v>
      </c>
      <c r="C3" s="120"/>
      <c r="D3" s="120"/>
      <c r="E3" s="120"/>
    </row>
    <row r="6" spans="2:12">
      <c r="H6" s="118" t="s">
        <v>86</v>
      </c>
    </row>
    <row r="8" spans="2:12">
      <c r="L8" s="118" t="s">
        <v>94</v>
      </c>
    </row>
    <row r="9" spans="2:12">
      <c r="C9" s="118" t="s">
        <v>88</v>
      </c>
    </row>
    <row r="14" spans="2:12">
      <c r="B14" s="118" t="s">
        <v>88</v>
      </c>
    </row>
    <row r="17" spans="13:13">
      <c r="M17" s="118" t="s">
        <v>91</v>
      </c>
    </row>
    <row r="39" spans="2:12" ht="28.5">
      <c r="B39" s="115" t="s">
        <v>77</v>
      </c>
    </row>
    <row r="40" spans="2:12" ht="15" customHeight="1"/>
    <row r="41" spans="2:12" ht="18.75">
      <c r="B41" s="119" t="s">
        <v>90</v>
      </c>
      <c r="C41" s="120"/>
      <c r="D41" s="120"/>
      <c r="E41" s="120"/>
    </row>
    <row r="42" spans="2:12" ht="15" customHeight="1">
      <c r="B42" s="115"/>
    </row>
    <row r="43" spans="2:12">
      <c r="J43" s="118" t="s">
        <v>95</v>
      </c>
    </row>
    <row r="46" spans="2:12">
      <c r="D46" s="118" t="s">
        <v>88</v>
      </c>
    </row>
    <row r="47" spans="2:12">
      <c r="L47" s="118" t="s">
        <v>93</v>
      </c>
    </row>
    <row r="52" spans="2:13">
      <c r="B52" s="118" t="s">
        <v>88</v>
      </c>
    </row>
    <row r="55" spans="2:13">
      <c r="M55" s="118" t="s">
        <v>91</v>
      </c>
    </row>
  </sheetData>
  <printOptions horizontalCentered="1"/>
  <pageMargins left="0.15748031496062992" right="0.15748031496062992" top="0.35433070866141736" bottom="0.35433070866141736" header="0.15748031496062992" footer="0.15748031496062992"/>
  <pageSetup paperSize="9" scale="72" orientation="portrait" r:id="rId1"/>
  <headerFooter>
    <oddHeader xml:space="preserve">&amp;C&amp;9&amp;D, &amp;T&amp;R&amp;9LCPL Survey Dept (Barrow Island)
&amp;G
&amp;11
</oddHeader>
    <oddFooter>&amp;L&amp;9&amp;Z&amp;F [&amp;A]&amp;R&amp;9Page &amp;P of &amp;N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B1:M56"/>
  <sheetViews>
    <sheetView zoomScaleNormal="100" workbookViewId="0">
      <selection activeCell="N35" sqref="N35"/>
    </sheetView>
  </sheetViews>
  <sheetFormatPr defaultRowHeight="15"/>
  <cols>
    <col min="1" max="1" width="1.7109375" customWidth="1"/>
  </cols>
  <sheetData>
    <row r="1" spans="2:12" ht="28.5">
      <c r="B1" s="115" t="s">
        <v>78</v>
      </c>
    </row>
    <row r="3" spans="2:12" ht="18.75">
      <c r="B3" s="121" t="s">
        <v>89</v>
      </c>
      <c r="C3" s="122"/>
      <c r="D3" s="122"/>
      <c r="E3" s="122"/>
    </row>
    <row r="6" spans="2:12">
      <c r="H6" s="118" t="s">
        <v>86</v>
      </c>
    </row>
    <row r="8" spans="2:12">
      <c r="L8" s="118" t="s">
        <v>86</v>
      </c>
    </row>
    <row r="17" spans="2:2">
      <c r="B17" s="118" t="s">
        <v>87</v>
      </c>
    </row>
    <row r="38" spans="2:12" ht="28.5">
      <c r="B38" s="115" t="s">
        <v>79</v>
      </c>
      <c r="H38" s="262" t="s">
        <v>164</v>
      </c>
    </row>
    <row r="39" spans="2:12">
      <c r="C39" s="152"/>
      <c r="D39" s="152"/>
      <c r="E39" s="152"/>
    </row>
    <row r="40" spans="2:12" ht="18.75">
      <c r="B40" s="121" t="s">
        <v>89</v>
      </c>
      <c r="C40" s="122"/>
      <c r="D40" s="122"/>
      <c r="E40" s="122"/>
    </row>
    <row r="42" spans="2:12" ht="18.75">
      <c r="B42" s="119" t="s">
        <v>90</v>
      </c>
      <c r="C42" s="120"/>
      <c r="D42" s="120"/>
      <c r="E42" s="120"/>
    </row>
    <row r="43" spans="2:12" ht="15" customHeight="1">
      <c r="B43" s="115"/>
    </row>
    <row r="44" spans="2:12">
      <c r="I44" s="118" t="s">
        <v>86</v>
      </c>
      <c r="L44" s="118" t="s">
        <v>92</v>
      </c>
    </row>
    <row r="45" spans="2:12" ht="15" customHeight="1"/>
    <row r="47" spans="2:12">
      <c r="D47" s="118" t="s">
        <v>88</v>
      </c>
    </row>
    <row r="48" spans="2:12">
      <c r="L48" s="118" t="s">
        <v>99</v>
      </c>
    </row>
    <row r="53" spans="2:13">
      <c r="B53" s="118"/>
    </row>
    <row r="56" spans="2:13">
      <c r="B56" s="118" t="s">
        <v>87</v>
      </c>
      <c r="M56" s="118"/>
    </row>
  </sheetData>
  <printOptions horizontalCentered="1"/>
  <pageMargins left="0.15748031496062992" right="0.15748031496062992" top="0.35433070866141736" bottom="0.35433070866141736" header="0.15748031496062992" footer="0.15748031496062992"/>
  <pageSetup paperSize="9" scale="71" orientation="portrait" r:id="rId1"/>
  <headerFooter>
    <oddHeader xml:space="preserve">&amp;C&amp;9&amp;D, &amp;T&amp;R&amp;9LCPL Survey Dept (Barrow Island)
&amp;G
&amp;11
</oddHeader>
    <oddFooter>&amp;L&amp;9&amp;Z&amp;F [&amp;A]&amp;R&amp;9Page &amp;P of &amp;N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B1:M55"/>
  <sheetViews>
    <sheetView topLeftCell="A49" workbookViewId="0">
      <selection activeCell="B72" sqref="B72"/>
    </sheetView>
  </sheetViews>
  <sheetFormatPr defaultRowHeight="15"/>
  <cols>
    <col min="1" max="1" width="1.7109375" customWidth="1"/>
  </cols>
  <sheetData>
    <row r="1" spans="2:12" ht="28.5">
      <c r="B1" s="115" t="s">
        <v>78</v>
      </c>
    </row>
    <row r="3" spans="2:12" ht="18.75">
      <c r="B3" s="121" t="s">
        <v>89</v>
      </c>
      <c r="C3" s="122"/>
      <c r="D3" s="122"/>
      <c r="E3" s="122"/>
    </row>
    <row r="6" spans="2:12">
      <c r="H6" s="118" t="s">
        <v>86</v>
      </c>
    </row>
    <row r="8" spans="2:12">
      <c r="L8" s="118" t="s">
        <v>86</v>
      </c>
    </row>
    <row r="17" spans="2:2">
      <c r="B17" s="118" t="s">
        <v>87</v>
      </c>
    </row>
    <row r="39" spans="2:12" ht="28.5">
      <c r="B39" s="115" t="s">
        <v>79</v>
      </c>
    </row>
    <row r="41" spans="2:12" ht="18.75">
      <c r="B41" s="119" t="s">
        <v>90</v>
      </c>
      <c r="C41" s="120"/>
      <c r="D41" s="120"/>
      <c r="E41" s="120"/>
    </row>
    <row r="42" spans="2:12" ht="15" customHeight="1">
      <c r="B42" s="115"/>
    </row>
    <row r="43" spans="2:12">
      <c r="J43" s="118" t="s">
        <v>92</v>
      </c>
    </row>
    <row r="44" spans="2:12" ht="15" customHeight="1"/>
    <row r="46" spans="2:12">
      <c r="D46" s="118" t="s">
        <v>88</v>
      </c>
    </row>
    <row r="47" spans="2:12">
      <c r="L47" s="118" t="s">
        <v>99</v>
      </c>
    </row>
    <row r="52" spans="2:13">
      <c r="B52" s="118" t="s">
        <v>88</v>
      </c>
    </row>
    <row r="55" spans="2:13">
      <c r="M55" s="118" t="s">
        <v>91</v>
      </c>
    </row>
  </sheetData>
  <printOptions horizontalCentered="1"/>
  <pageMargins left="0.15748031496062992" right="0.15748031496062992" top="0.35433070866141736" bottom="0.35433070866141736" header="0.15748031496062992" footer="0.15748031496062992"/>
  <pageSetup paperSize="9" scale="72" orientation="portrait" r:id="rId1"/>
  <headerFooter>
    <oddHeader xml:space="preserve">&amp;C&amp;9&amp;D, &amp;T&amp;R&amp;9LCPL Survey Dept (Barrow Island)
&amp;G
&amp;11
</oddHeader>
    <oddFooter>&amp;L&amp;9&amp;Z&amp;F [&amp;A]&amp;R&amp;9Page &amp;P of &amp;N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L98"/>
  <sheetViews>
    <sheetView topLeftCell="B1" workbookViewId="0">
      <selection activeCell="F7" sqref="F7"/>
    </sheetView>
  </sheetViews>
  <sheetFormatPr defaultRowHeight="15.75"/>
  <cols>
    <col min="1" max="1" width="38.85546875" customWidth="1"/>
    <col min="2" max="2" width="39.28515625" customWidth="1"/>
    <col min="3" max="3" width="15.140625" style="370" customWidth="1"/>
    <col min="4" max="4" width="13.7109375" style="370" customWidth="1"/>
    <col min="6" max="6" width="20.140625" customWidth="1"/>
    <col min="7" max="7" width="14.7109375" customWidth="1"/>
    <col min="8" max="8" width="11.42578125" customWidth="1"/>
    <col min="11" max="11" width="85.7109375" customWidth="1"/>
    <col min="14" max="14" width="14.7109375" customWidth="1"/>
  </cols>
  <sheetData>
    <row r="1" spans="1:12" ht="24" thickBot="1">
      <c r="A1" s="351" t="s">
        <v>202</v>
      </c>
      <c r="B1" s="365" t="s">
        <v>203</v>
      </c>
      <c r="C1" s="371" t="s">
        <v>319</v>
      </c>
      <c r="D1" s="371" t="s">
        <v>203</v>
      </c>
      <c r="F1" s="376" t="s">
        <v>324</v>
      </c>
      <c r="G1" s="372" t="s">
        <v>327</v>
      </c>
      <c r="H1" s="372" t="s">
        <v>328</v>
      </c>
      <c r="K1" s="379"/>
      <c r="L1" s="381" t="str">
        <f ca="1">TEXT('Summary Point Report'!M3,"yymmdd")</f>
        <v>150719</v>
      </c>
    </row>
    <row r="2" spans="1:12" ht="19.5" thickBot="1">
      <c r="A2" s="350" t="s">
        <v>201</v>
      </c>
      <c r="B2" s="366" t="s">
        <v>205</v>
      </c>
      <c r="C2" s="370" t="s">
        <v>222</v>
      </c>
      <c r="D2" s="370" t="s">
        <v>223</v>
      </c>
      <c r="F2" s="377" t="str">
        <f>USERNAME()</f>
        <v>gsurveyc</v>
      </c>
      <c r="G2" t="s">
        <v>323</v>
      </c>
      <c r="H2" s="370" t="s">
        <v>320</v>
      </c>
    </row>
    <row r="3" spans="1:12" ht="19.5" thickBot="1">
      <c r="A3" s="349" t="s">
        <v>200</v>
      </c>
      <c r="B3" s="367" t="s">
        <v>206</v>
      </c>
      <c r="C3" s="370" t="s">
        <v>224</v>
      </c>
      <c r="D3" s="370" t="s">
        <v>223</v>
      </c>
      <c r="F3" s="377" t="str">
        <f>VLOOKUP(F2,G2:H5,2,FALSE)</f>
        <v>CIV</v>
      </c>
      <c r="G3" t="s">
        <v>326</v>
      </c>
      <c r="H3" s="370" t="s">
        <v>321</v>
      </c>
      <c r="K3" s="380" t="str">
        <f ca="1">A26&amp;" MISC FND"&amp;'Summary Point Report'!B11&amp;" "&amp;A29&amp;" "&amp;L1</f>
        <v>PLANT WEST MISC FND C1-BASE INSITU QA 150719</v>
      </c>
    </row>
    <row r="4" spans="1:12" ht="18.75">
      <c r="A4" s="349" t="s">
        <v>215</v>
      </c>
      <c r="B4" s="367" t="s">
        <v>207</v>
      </c>
      <c r="C4" s="370" t="s">
        <v>225</v>
      </c>
      <c r="D4" s="370" t="s">
        <v>223</v>
      </c>
      <c r="G4" t="s">
        <v>325</v>
      </c>
      <c r="H4" s="370" t="s">
        <v>322</v>
      </c>
    </row>
    <row r="5" spans="1:12" ht="18.75">
      <c r="A5" s="349"/>
      <c r="B5" s="367" t="s">
        <v>208</v>
      </c>
      <c r="C5" s="370" t="s">
        <v>226</v>
      </c>
      <c r="D5" s="370" t="s">
        <v>223</v>
      </c>
      <c r="G5" t="s">
        <v>341</v>
      </c>
      <c r="H5" s="421" t="s">
        <v>342</v>
      </c>
    </row>
    <row r="6" spans="1:12" ht="18.75">
      <c r="A6" s="349"/>
      <c r="B6" s="367" t="s">
        <v>209</v>
      </c>
      <c r="C6" s="370" t="s">
        <v>227</v>
      </c>
      <c r="D6" s="370" t="s">
        <v>223</v>
      </c>
      <c r="H6" s="285"/>
      <c r="K6" t="s">
        <v>343</v>
      </c>
    </row>
    <row r="7" spans="1:12" ht="18.75">
      <c r="A7" s="349"/>
      <c r="B7" s="367" t="s">
        <v>210</v>
      </c>
      <c r="C7" s="370" t="s">
        <v>228</v>
      </c>
      <c r="D7" s="370" t="s">
        <v>223</v>
      </c>
      <c r="H7" s="285"/>
    </row>
    <row r="8" spans="1:12" ht="18.75">
      <c r="B8" s="367" t="s">
        <v>211</v>
      </c>
      <c r="C8" s="370" t="s">
        <v>229</v>
      </c>
      <c r="D8" s="370" t="s">
        <v>223</v>
      </c>
      <c r="H8" s="285"/>
    </row>
    <row r="9" spans="1:12" ht="18.75">
      <c r="B9" s="367" t="s">
        <v>212</v>
      </c>
      <c r="C9" s="370" t="s">
        <v>230</v>
      </c>
      <c r="D9" s="370" t="s">
        <v>223</v>
      </c>
      <c r="H9" s="285"/>
    </row>
    <row r="10" spans="1:12" ht="18.75">
      <c r="B10" s="367" t="s">
        <v>213</v>
      </c>
      <c r="C10" s="370" t="s">
        <v>231</v>
      </c>
      <c r="D10" s="370" t="s">
        <v>223</v>
      </c>
      <c r="H10" s="285"/>
    </row>
    <row r="11" spans="1:12" ht="18.75">
      <c r="B11" s="367" t="s">
        <v>214</v>
      </c>
      <c r="C11" s="370" t="s">
        <v>216</v>
      </c>
      <c r="D11" s="370" t="s">
        <v>232</v>
      </c>
      <c r="H11" s="285"/>
    </row>
    <row r="12" spans="1:12" ht="18.75">
      <c r="B12" s="367" t="s">
        <v>215</v>
      </c>
      <c r="C12" s="370" t="s">
        <v>217</v>
      </c>
      <c r="D12" s="370" t="s">
        <v>232</v>
      </c>
      <c r="H12" s="285"/>
    </row>
    <row r="13" spans="1:12" ht="18.75">
      <c r="B13" s="367"/>
      <c r="C13" s="370" t="s">
        <v>218</v>
      </c>
      <c r="D13" s="370" t="s">
        <v>232</v>
      </c>
    </row>
    <row r="14" spans="1:12" ht="19.5" thickBot="1">
      <c r="B14" s="367"/>
      <c r="C14" s="370" t="s">
        <v>219</v>
      </c>
      <c r="D14" s="370" t="s">
        <v>232</v>
      </c>
    </row>
    <row r="15" spans="1:12" ht="19.5" thickBot="1">
      <c r="A15" s="358" t="s">
        <v>200</v>
      </c>
      <c r="B15" s="368"/>
      <c r="C15" s="370" t="s">
        <v>220</v>
      </c>
      <c r="D15" s="370" t="s">
        <v>232</v>
      </c>
    </row>
    <row r="16" spans="1:12" ht="16.5" thickBot="1">
      <c r="A16" s="359"/>
      <c r="B16" s="369">
        <v>7</v>
      </c>
      <c r="C16" s="370" t="s">
        <v>221</v>
      </c>
      <c r="D16" s="370" t="s">
        <v>232</v>
      </c>
    </row>
    <row r="17" spans="1:4" ht="16.5" thickBot="1">
      <c r="B17" s="359" t="s">
        <v>210</v>
      </c>
      <c r="C17" s="370" t="s">
        <v>233</v>
      </c>
      <c r="D17" s="370" t="s">
        <v>232</v>
      </c>
    </row>
    <row r="18" spans="1:4">
      <c r="C18" s="370" t="s">
        <v>234</v>
      </c>
      <c r="D18" s="370" t="s">
        <v>232</v>
      </c>
    </row>
    <row r="19" spans="1:4">
      <c r="C19" s="370" t="s">
        <v>235</v>
      </c>
      <c r="D19" s="370" t="s">
        <v>232</v>
      </c>
    </row>
    <row r="20" spans="1:4">
      <c r="C20" s="370" t="s">
        <v>236</v>
      </c>
      <c r="D20" s="370" t="s">
        <v>237</v>
      </c>
    </row>
    <row r="21" spans="1:4">
      <c r="C21" s="370" t="s">
        <v>238</v>
      </c>
      <c r="D21" s="370" t="s">
        <v>237</v>
      </c>
    </row>
    <row r="22" spans="1:4">
      <c r="C22" s="370" t="s">
        <v>239</v>
      </c>
      <c r="D22" s="370" t="s">
        <v>237</v>
      </c>
    </row>
    <row r="23" spans="1:4">
      <c r="C23" s="370" t="s">
        <v>240</v>
      </c>
      <c r="D23" s="370" t="s">
        <v>237</v>
      </c>
    </row>
    <row r="24" spans="1:4" ht="16.5" thickBot="1">
      <c r="C24" s="370" t="s">
        <v>241</v>
      </c>
      <c r="D24" s="370" t="s">
        <v>237</v>
      </c>
    </row>
    <row r="25" spans="1:4">
      <c r="A25" s="373" t="str">
        <f>LEFT('Summary Point Report'!B10,3)</f>
        <v>GAH</v>
      </c>
      <c r="C25" s="370" t="s">
        <v>242</v>
      </c>
      <c r="D25" s="370" t="s">
        <v>237</v>
      </c>
    </row>
    <row r="26" spans="1:4" ht="16.5" thickBot="1">
      <c r="A26" s="374" t="str">
        <f>VLOOKUP(A25,C2:D98,2,FALSE)</f>
        <v>PLANT WEST</v>
      </c>
      <c r="C26" s="370" t="s">
        <v>243</v>
      </c>
      <c r="D26" s="370" t="s">
        <v>237</v>
      </c>
    </row>
    <row r="27" spans="1:4">
      <c r="C27" s="370" t="s">
        <v>244</v>
      </c>
      <c r="D27" s="370" t="s">
        <v>237</v>
      </c>
    </row>
    <row r="28" spans="1:4" ht="16.5" thickBot="1">
      <c r="C28" s="370" t="s">
        <v>245</v>
      </c>
      <c r="D28" s="370" t="s">
        <v>237</v>
      </c>
    </row>
    <row r="29" spans="1:4" ht="16.5" thickBot="1">
      <c r="A29" s="375" t="str">
        <f>IF(ISNUMBER(SEARCH("PRECAST",'Summary Point Report'!C11)),"PRECAST QA","INSITU QA")</f>
        <v>INSITU QA</v>
      </c>
      <c r="C29" s="370" t="s">
        <v>246</v>
      </c>
      <c r="D29" s="370" t="s">
        <v>247</v>
      </c>
    </row>
    <row r="30" spans="1:4">
      <c r="C30" s="370" t="s">
        <v>154</v>
      </c>
      <c r="D30" s="370" t="s">
        <v>247</v>
      </c>
    </row>
    <row r="31" spans="1:4">
      <c r="C31" s="370" t="s">
        <v>248</v>
      </c>
      <c r="D31" s="370" t="s">
        <v>247</v>
      </c>
    </row>
    <row r="32" spans="1:4">
      <c r="C32" s="370" t="s">
        <v>249</v>
      </c>
      <c r="D32" s="370" t="s">
        <v>247</v>
      </c>
    </row>
    <row r="33" spans="3:4">
      <c r="C33" s="370" t="s">
        <v>250</v>
      </c>
      <c r="D33" s="370" t="s">
        <v>247</v>
      </c>
    </row>
    <row r="34" spans="3:4">
      <c r="C34" s="370" t="s">
        <v>251</v>
      </c>
      <c r="D34" s="370" t="s">
        <v>247</v>
      </c>
    </row>
    <row r="35" spans="3:4">
      <c r="C35" s="370" t="s">
        <v>252</v>
      </c>
      <c r="D35" s="370" t="s">
        <v>247</v>
      </c>
    </row>
    <row r="36" spans="3:4">
      <c r="C36" s="370" t="s">
        <v>253</v>
      </c>
      <c r="D36" s="370" t="s">
        <v>247</v>
      </c>
    </row>
    <row r="37" spans="3:4">
      <c r="C37" s="370" t="s">
        <v>254</v>
      </c>
      <c r="D37" s="370" t="s">
        <v>247</v>
      </c>
    </row>
    <row r="38" spans="3:4">
      <c r="C38" s="370" t="s">
        <v>255</v>
      </c>
      <c r="D38" s="370" t="s">
        <v>256</v>
      </c>
    </row>
    <row r="39" spans="3:4">
      <c r="C39" s="370" t="s">
        <v>257</v>
      </c>
      <c r="D39" s="370" t="s">
        <v>256</v>
      </c>
    </row>
    <row r="40" spans="3:4">
      <c r="C40" s="370" t="s">
        <v>258</v>
      </c>
      <c r="D40" s="370" t="s">
        <v>256</v>
      </c>
    </row>
    <row r="41" spans="3:4">
      <c r="C41" s="370" t="s">
        <v>259</v>
      </c>
      <c r="D41" s="370" t="s">
        <v>256</v>
      </c>
    </row>
    <row r="42" spans="3:4">
      <c r="C42" s="370" t="s">
        <v>260</v>
      </c>
      <c r="D42" s="370" t="s">
        <v>256</v>
      </c>
    </row>
    <row r="43" spans="3:4">
      <c r="C43" s="370" t="s">
        <v>261</v>
      </c>
      <c r="D43" s="370" t="s">
        <v>256</v>
      </c>
    </row>
    <row r="44" spans="3:4">
      <c r="C44" s="370" t="s">
        <v>262</v>
      </c>
      <c r="D44" s="370" t="s">
        <v>256</v>
      </c>
    </row>
    <row r="45" spans="3:4">
      <c r="C45" s="370" t="s">
        <v>263</v>
      </c>
      <c r="D45" s="370" t="s">
        <v>256</v>
      </c>
    </row>
    <row r="46" spans="3:4">
      <c r="C46" s="370" t="s">
        <v>264</v>
      </c>
      <c r="D46" s="370" t="s">
        <v>256</v>
      </c>
    </row>
    <row r="47" spans="3:4">
      <c r="C47" s="370" t="s">
        <v>265</v>
      </c>
      <c r="D47" s="370" t="s">
        <v>256</v>
      </c>
    </row>
    <row r="48" spans="3:4">
      <c r="C48" s="370" t="s">
        <v>266</v>
      </c>
      <c r="D48" s="370" t="s">
        <v>256</v>
      </c>
    </row>
    <row r="49" spans="3:4">
      <c r="C49" s="370" t="s">
        <v>267</v>
      </c>
      <c r="D49" s="370" t="s">
        <v>256</v>
      </c>
    </row>
    <row r="50" spans="3:4">
      <c r="C50" s="370" t="s">
        <v>268</v>
      </c>
      <c r="D50" s="370" t="s">
        <v>269</v>
      </c>
    </row>
    <row r="51" spans="3:4">
      <c r="C51" s="370" t="s">
        <v>270</v>
      </c>
      <c r="D51" s="370" t="s">
        <v>269</v>
      </c>
    </row>
    <row r="52" spans="3:4">
      <c r="C52" s="370" t="s">
        <v>271</v>
      </c>
      <c r="D52" s="370" t="s">
        <v>269</v>
      </c>
    </row>
    <row r="53" spans="3:4">
      <c r="C53" s="370" t="s">
        <v>272</v>
      </c>
      <c r="D53" s="370" t="s">
        <v>269</v>
      </c>
    </row>
    <row r="54" spans="3:4">
      <c r="C54" s="370" t="s">
        <v>273</v>
      </c>
      <c r="D54" s="370" t="s">
        <v>269</v>
      </c>
    </row>
    <row r="55" spans="3:4">
      <c r="C55" s="370" t="s">
        <v>274</v>
      </c>
      <c r="D55" s="370" t="s">
        <v>269</v>
      </c>
    </row>
    <row r="56" spans="3:4">
      <c r="C56" s="370" t="s">
        <v>275</v>
      </c>
      <c r="D56" s="370" t="s">
        <v>269</v>
      </c>
    </row>
    <row r="57" spans="3:4">
      <c r="C57" s="370" t="s">
        <v>276</v>
      </c>
      <c r="D57" s="370" t="s">
        <v>269</v>
      </c>
    </row>
    <row r="58" spans="3:4">
      <c r="C58" s="370" t="s">
        <v>277</v>
      </c>
      <c r="D58" s="370" t="s">
        <v>269</v>
      </c>
    </row>
    <row r="59" spans="3:4">
      <c r="C59" s="370" t="s">
        <v>235</v>
      </c>
      <c r="D59" s="370" t="s">
        <v>232</v>
      </c>
    </row>
    <row r="60" spans="3:4">
      <c r="C60" s="370" t="s">
        <v>245</v>
      </c>
      <c r="D60" s="370" t="s">
        <v>237</v>
      </c>
    </row>
    <row r="61" spans="3:4">
      <c r="C61" s="370" t="s">
        <v>254</v>
      </c>
      <c r="D61" s="370" t="s">
        <v>247</v>
      </c>
    </row>
    <row r="62" spans="3:4">
      <c r="C62" s="370" t="s">
        <v>278</v>
      </c>
      <c r="D62" s="370" t="s">
        <v>279</v>
      </c>
    </row>
    <row r="63" spans="3:4">
      <c r="C63" s="370" t="s">
        <v>280</v>
      </c>
      <c r="D63" s="370" t="s">
        <v>279</v>
      </c>
    </row>
    <row r="64" spans="3:4">
      <c r="C64" s="370" t="s">
        <v>281</v>
      </c>
      <c r="D64" s="370" t="s">
        <v>282</v>
      </c>
    </row>
    <row r="65" spans="3:4">
      <c r="C65" s="370" t="s">
        <v>283</v>
      </c>
      <c r="D65" s="370" t="s">
        <v>282</v>
      </c>
    </row>
    <row r="66" spans="3:4">
      <c r="C66" s="370" t="s">
        <v>284</v>
      </c>
      <c r="D66" s="370" t="s">
        <v>282</v>
      </c>
    </row>
    <row r="67" spans="3:4">
      <c r="C67" s="370" t="s">
        <v>285</v>
      </c>
      <c r="D67" s="370" t="s">
        <v>282</v>
      </c>
    </row>
    <row r="68" spans="3:4">
      <c r="C68" s="370" t="s">
        <v>286</v>
      </c>
      <c r="D68" s="370" t="s">
        <v>282</v>
      </c>
    </row>
    <row r="69" spans="3:4">
      <c r="C69" s="370" t="s">
        <v>287</v>
      </c>
      <c r="D69" s="370" t="s">
        <v>282</v>
      </c>
    </row>
    <row r="70" spans="3:4">
      <c r="C70" s="370" t="s">
        <v>288</v>
      </c>
      <c r="D70" s="370" t="s">
        <v>282</v>
      </c>
    </row>
    <row r="71" spans="3:4">
      <c r="C71" s="370" t="s">
        <v>289</v>
      </c>
      <c r="D71" s="370" t="s">
        <v>282</v>
      </c>
    </row>
    <row r="72" spans="3:4">
      <c r="C72" s="370" t="s">
        <v>290</v>
      </c>
      <c r="D72" s="370" t="s">
        <v>282</v>
      </c>
    </row>
    <row r="73" spans="3:4">
      <c r="C73" s="370" t="s">
        <v>291</v>
      </c>
      <c r="D73" s="370" t="s">
        <v>282</v>
      </c>
    </row>
    <row r="74" spans="3:4">
      <c r="C74" s="370" t="s">
        <v>292</v>
      </c>
      <c r="D74" s="370" t="s">
        <v>282</v>
      </c>
    </row>
    <row r="75" spans="3:4">
      <c r="C75" s="370" t="s">
        <v>293</v>
      </c>
      <c r="D75" s="370" t="s">
        <v>282</v>
      </c>
    </row>
    <row r="76" spans="3:4">
      <c r="C76" s="370" t="s">
        <v>294</v>
      </c>
      <c r="D76" s="370" t="s">
        <v>282</v>
      </c>
    </row>
    <row r="77" spans="3:4">
      <c r="C77" s="370" t="s">
        <v>295</v>
      </c>
      <c r="D77" s="370" t="s">
        <v>282</v>
      </c>
    </row>
    <row r="78" spans="3:4">
      <c r="C78" s="370" t="s">
        <v>296</v>
      </c>
      <c r="D78" s="370" t="s">
        <v>282</v>
      </c>
    </row>
    <row r="79" spans="3:4">
      <c r="C79" s="370" t="s">
        <v>297</v>
      </c>
      <c r="D79" s="370" t="s">
        <v>282</v>
      </c>
    </row>
    <row r="80" spans="3:4">
      <c r="C80" s="370" t="s">
        <v>298</v>
      </c>
      <c r="D80" s="370" t="s">
        <v>299</v>
      </c>
    </row>
    <row r="81" spans="3:4">
      <c r="C81" s="370" t="s">
        <v>300</v>
      </c>
      <c r="D81" s="370" t="s">
        <v>299</v>
      </c>
    </row>
    <row r="82" spans="3:4">
      <c r="C82" s="370" t="s">
        <v>301</v>
      </c>
      <c r="D82" s="370" t="s">
        <v>299</v>
      </c>
    </row>
    <row r="83" spans="3:4">
      <c r="C83" s="370" t="s">
        <v>302</v>
      </c>
      <c r="D83" s="370" t="s">
        <v>282</v>
      </c>
    </row>
    <row r="84" spans="3:4">
      <c r="C84" s="370" t="s">
        <v>303</v>
      </c>
      <c r="D84" s="370" t="s">
        <v>282</v>
      </c>
    </row>
    <row r="85" spans="3:4">
      <c r="C85" s="370" t="s">
        <v>304</v>
      </c>
      <c r="D85" s="370" t="s">
        <v>282</v>
      </c>
    </row>
    <row r="86" spans="3:4">
      <c r="C86" s="370" t="s">
        <v>305</v>
      </c>
      <c r="D86" s="370" t="s">
        <v>306</v>
      </c>
    </row>
    <row r="87" spans="3:4">
      <c r="C87" s="370" t="s">
        <v>307</v>
      </c>
      <c r="D87" s="370" t="s">
        <v>306</v>
      </c>
    </row>
    <row r="88" spans="3:4">
      <c r="C88" s="370" t="s">
        <v>308</v>
      </c>
      <c r="D88" s="370" t="s">
        <v>306</v>
      </c>
    </row>
    <row r="89" spans="3:4">
      <c r="C89" s="370" t="s">
        <v>309</v>
      </c>
      <c r="D89" s="370" t="s">
        <v>306</v>
      </c>
    </row>
    <row r="90" spans="3:4">
      <c r="C90" s="370" t="s">
        <v>310</v>
      </c>
      <c r="D90" s="370" t="s">
        <v>306</v>
      </c>
    </row>
    <row r="91" spans="3:4">
      <c r="C91" s="370" t="s">
        <v>311</v>
      </c>
      <c r="D91" s="370" t="s">
        <v>306</v>
      </c>
    </row>
    <row r="92" spans="3:4">
      <c r="C92" s="370" t="s">
        <v>312</v>
      </c>
      <c r="D92" s="370" t="s">
        <v>306</v>
      </c>
    </row>
    <row r="93" spans="3:4">
      <c r="C93" s="370" t="s">
        <v>313</v>
      </c>
      <c r="D93" s="370" t="s">
        <v>306</v>
      </c>
    </row>
    <row r="94" spans="3:4">
      <c r="C94" s="370" t="s">
        <v>314</v>
      </c>
      <c r="D94" s="370" t="s">
        <v>306</v>
      </c>
    </row>
    <row r="95" spans="3:4">
      <c r="C95" s="370" t="s">
        <v>315</v>
      </c>
      <c r="D95" s="370" t="s">
        <v>306</v>
      </c>
    </row>
    <row r="96" spans="3:4">
      <c r="C96" s="370" t="s">
        <v>316</v>
      </c>
      <c r="D96" s="370" t="s">
        <v>306</v>
      </c>
    </row>
    <row r="97" spans="3:4">
      <c r="C97" s="370" t="s">
        <v>317</v>
      </c>
      <c r="D97" s="370" t="s">
        <v>282</v>
      </c>
    </row>
    <row r="98" spans="3:4">
      <c r="C98" s="370" t="s">
        <v>318</v>
      </c>
      <c r="D98" s="370" t="s">
        <v>306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Summary Point Report</vt:lpstr>
      <vt:lpstr>Tolerances </vt:lpstr>
      <vt:lpstr>Sketch (In-Situ)</vt:lpstr>
      <vt:lpstr>Sketch (PreCast) rev.2</vt:lpstr>
      <vt:lpstr>OLD--Sketch (PreCast)</vt:lpstr>
      <vt:lpstr>AREAS</vt:lpstr>
      <vt:lpstr>'OLD--Sketch (PreCast)'!Print_Area</vt:lpstr>
      <vt:lpstr>'Sketch (In-Situ)'!Print_Area</vt:lpstr>
      <vt:lpstr>'Sketch (PreCast) rev.2'!Print_Area</vt:lpstr>
      <vt:lpstr>'Summary Point Report'!Print_Area</vt:lpstr>
      <vt:lpstr>'Tolerances '!Print_Area</vt:lpstr>
      <vt:lpstr>'Summary Point Report'!Print_Titles</vt:lpstr>
    </vt:vector>
  </TitlesOfParts>
  <Company>Leighton Contractors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Moore</dc:creator>
  <cp:lastModifiedBy>gsurveyc</cp:lastModifiedBy>
  <cp:lastPrinted>2015-07-18T11:40:50Z</cp:lastPrinted>
  <dcterms:created xsi:type="dcterms:W3CDTF">2012-03-26T01:17:56Z</dcterms:created>
  <dcterms:modified xsi:type="dcterms:W3CDTF">2015-07-18T22:46:07Z</dcterms:modified>
</cp:coreProperties>
</file>