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доходы" sheetId="1" r:id="rId1"/>
    <sheet name="расходы" sheetId="2" r:id="rId2"/>
    <sheet name="остаток склада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2" i="3"/>
  <c r="B24" i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B23" i="1"/>
  <c r="L3" i="1" l="1"/>
  <c r="B20" i="1" s="1"/>
  <c r="L4" i="1"/>
  <c r="L5" i="1"/>
  <c r="L6" i="1"/>
  <c r="L7" i="1"/>
  <c r="L8" i="1"/>
  <c r="L9" i="1"/>
  <c r="L10" i="1"/>
  <c r="L11" i="1"/>
  <c r="L12" i="1"/>
  <c r="L13" i="1"/>
  <c r="L14" i="1"/>
  <c r="L2" i="1"/>
  <c r="B18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B19" i="1" l="1"/>
</calcChain>
</file>

<file path=xl/sharedStrings.xml><?xml version="1.0" encoding="utf-8"?>
<sst xmlns="http://schemas.openxmlformats.org/spreadsheetml/2006/main" count="161" uniqueCount="120">
  <si>
    <t>штрих код</t>
  </si>
  <si>
    <t xml:space="preserve">дата </t>
  </si>
  <si>
    <t>наименование</t>
  </si>
  <si>
    <t>филиал</t>
  </si>
  <si>
    <t>колчичество</t>
  </si>
  <si>
    <t>поставщик</t>
  </si>
  <si>
    <t>цена за ед</t>
  </si>
  <si>
    <t>общая выручка</t>
  </si>
  <si>
    <t>номер чека</t>
  </si>
  <si>
    <t>Iphone Xr</t>
  </si>
  <si>
    <t>Samsumg A31</t>
  </si>
  <si>
    <t>Samsumg A41</t>
  </si>
  <si>
    <t>Samsumg A51</t>
  </si>
  <si>
    <t>Samsumg S10</t>
  </si>
  <si>
    <t>Samsumg S11</t>
  </si>
  <si>
    <t>Apple watch 2</t>
  </si>
  <si>
    <t>чехол</t>
  </si>
  <si>
    <t>Apple watch 3</t>
  </si>
  <si>
    <t>#4783743</t>
  </si>
  <si>
    <t>#4393898</t>
  </si>
  <si>
    <t>#3463343</t>
  </si>
  <si>
    <t>#3536463</t>
  </si>
  <si>
    <t>#4354677</t>
  </si>
  <si>
    <t>#5453535</t>
  </si>
  <si>
    <t>#5454636</t>
  </si>
  <si>
    <t>#2342425</t>
  </si>
  <si>
    <t>#3627778</t>
  </si>
  <si>
    <t>#56r7489</t>
  </si>
  <si>
    <t>#6483822</t>
  </si>
  <si>
    <t>#4536778</t>
  </si>
  <si>
    <t>#6643728</t>
  </si>
  <si>
    <t>Нур-Султан</t>
  </si>
  <si>
    <t>Алматы</t>
  </si>
  <si>
    <t>ТОО telcom</t>
  </si>
  <si>
    <t>Samsung distrb.</t>
  </si>
  <si>
    <t>TOO telcom</t>
  </si>
  <si>
    <t>ИП Нариман Б.</t>
  </si>
  <si>
    <t>№647926392</t>
  </si>
  <si>
    <t>№647926393</t>
  </si>
  <si>
    <t>№647926394</t>
  </si>
  <si>
    <t>№647926395</t>
  </si>
  <si>
    <t>№647926396</t>
  </si>
  <si>
    <t>№647926397</t>
  </si>
  <si>
    <t>№647926398</t>
  </si>
  <si>
    <t>№647926399</t>
  </si>
  <si>
    <t>№647926400</t>
  </si>
  <si>
    <t>№647926401</t>
  </si>
  <si>
    <t>№647926402</t>
  </si>
  <si>
    <t>№647926403</t>
  </si>
  <si>
    <t>№647926404</t>
  </si>
  <si>
    <t xml:space="preserve">выручка за день </t>
  </si>
  <si>
    <t>чистая прибыль</t>
  </si>
  <si>
    <t>остаток в фил2</t>
  </si>
  <si>
    <t>цена закупа</t>
  </si>
  <si>
    <t>количество вып.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</si>
  <si>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</si>
  <si>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</si>
  <si>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</si>
  <si>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</si>
  <si>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</si>
  <si>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</si>
  <si>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</si>
  <si>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расходы</t>
  </si>
  <si>
    <t>итог</t>
  </si>
  <si>
    <t>наименование товара</t>
  </si>
  <si>
    <t>RFID код</t>
  </si>
  <si>
    <t>кол-во в филиалах</t>
  </si>
  <si>
    <t xml:space="preserve">кол-во на складе </t>
  </si>
  <si>
    <t>дата снабжения</t>
  </si>
  <si>
    <t>необхидомое количество</t>
  </si>
  <si>
    <t>обьем отправки по ф.</t>
  </si>
  <si>
    <t>кол-во продано</t>
  </si>
  <si>
    <t>Iphone 11</t>
  </si>
  <si>
    <t>Samsung S10</t>
  </si>
  <si>
    <t>Samsung S11</t>
  </si>
  <si>
    <t>Samsung S12</t>
  </si>
  <si>
    <t>Samsung S13</t>
  </si>
  <si>
    <t>Samsung S14</t>
  </si>
  <si>
    <t>Iphone 7</t>
  </si>
  <si>
    <t>Iphone 8</t>
  </si>
  <si>
    <t>Iphone X</t>
  </si>
  <si>
    <t>Samsung A31</t>
  </si>
  <si>
    <t>Samsung A32</t>
  </si>
  <si>
    <t>Samsung A33</t>
  </si>
  <si>
    <t>Samsung A34</t>
  </si>
  <si>
    <t>Apple watch</t>
  </si>
  <si>
    <t>#66478299</t>
  </si>
  <si>
    <t>#473280220</t>
  </si>
  <si>
    <t>#473280221</t>
  </si>
  <si>
    <t>#473280222</t>
  </si>
  <si>
    <t>#473280223</t>
  </si>
  <si>
    <t>#473280224</t>
  </si>
  <si>
    <t>#473280225</t>
  </si>
  <si>
    <t>#473280226</t>
  </si>
  <si>
    <t>#473280227</t>
  </si>
  <si>
    <t>#473280228</t>
  </si>
  <si>
    <t>#473280229</t>
  </si>
  <si>
    <t>#473280230</t>
  </si>
  <si>
    <t>#473280231</t>
  </si>
  <si>
    <t>#473280232</t>
  </si>
  <si>
    <t xml:space="preserve">Доход за день </t>
  </si>
  <si>
    <t>чистая прибыль за месяц</t>
  </si>
  <si>
    <t>выручка за месяц</t>
  </si>
  <si>
    <t>расходы за месяц</t>
  </si>
  <si>
    <t>исходящий НДС</t>
  </si>
  <si>
    <t>налог на прибыль</t>
  </si>
  <si>
    <t>соц налог</t>
  </si>
  <si>
    <t>дата</t>
  </si>
  <si>
    <t xml:space="preserve">выручка  в день </t>
  </si>
  <si>
    <t>TOO telkom</t>
  </si>
  <si>
    <t>Samsung Distibution</t>
  </si>
  <si>
    <t>аренда филиала №1</t>
  </si>
  <si>
    <t>аренда склада</t>
  </si>
  <si>
    <t>ком. услуги</t>
  </si>
  <si>
    <t>постоянные расходы</t>
  </si>
  <si>
    <t>интернет</t>
  </si>
  <si>
    <t>платформа</t>
  </si>
  <si>
    <t>1с</t>
  </si>
  <si>
    <t>транспортные затр.</t>
  </si>
  <si>
    <t>входящий НДС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</si>
</sst>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L14" totalsRowShown="0">
  <autoFilter ref="A1:L14"/>
  <tableColumns count="12">
    <tableColumn id="1" name="дата "/>
    <tableColumn id="2" name="наименование"/>
    <tableColumn id="3" name="штрих код"/>
    <tableColumn id="4" name="филиал"/>
    <tableColumn id="5" name="колчичество"/>
    <tableColumn id="6" name="поставщик"/>
    <tableColumn id="7" name="цена за ед"/>
    <tableColumn id="8" name="общая выручка">
      <calculatedColumnFormula>Таблица1[[#This Row],[колчичество]]*Таблица1[[#This Row],[цена за ед]]</calculatedColumnFormula>
    </tableColumn>
    <tableColumn id="10" name="цена закупа"/>
    <tableColumn id="11" name="номер чека"/>
    <tableColumn id="12" name="остаток в фил2"/>
    <tableColumn id="13" name="чистая прибыль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H18" totalsRowShown="0">
  <autoFilter ref="A1:H18"/>
  <tableColumns count="8">
    <tableColumn id="1" name="расходы"/>
    <tableColumn id="2" name="Столбец2"/>
    <tableColumn id="3" name="Столбец3"/>
    <tableColumn id="4" name="Столбец4"/>
    <tableColumn id="5" name="Столбец5"/>
    <tableColumn id="6" name="Столбец6"/>
    <tableColumn id="7" name="Столбец7"/>
    <tableColumn id="8" name="Столбец8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zoomScale="63" zoomScaleNormal="80" workbookViewId="0">
      <selection activeCell="B24" sqref="B24"/>
    </sheetView>
  </sheetViews>
  <sheetFormatPr defaultRowHeight="14.75" x14ac:dyDescent="0.75"/>
  <cols>
    <col min="1" max="1" width="15.6796875" customWidth="1"/>
    <col min="2" max="3" width="16.6796875" customWidth="1"/>
    <col min="4" max="4" width="15.6796875" customWidth="1"/>
    <col min="5" max="5" width="12.6796875" customWidth="1"/>
    <col min="6" max="6" width="15.6796875" customWidth="1"/>
    <col min="7" max="8" width="12.6796875" customWidth="1"/>
    <col min="9" max="9" width="14.6796875" customWidth="1"/>
    <col min="10" max="10" width="11.54296875" customWidth="1"/>
    <col min="11" max="12" width="13.6796875" customWidth="1"/>
    <col min="13" max="30" width="10.453125" bestFit="1" customWidth="1"/>
    <col min="31" max="31" width="10.90625" bestFit="1" customWidth="1"/>
  </cols>
  <sheetData>
    <row r="1" spans="1:12" x14ac:dyDescent="0.75">
      <c r="A1" s="2" t="s">
        <v>1</v>
      </c>
      <c r="B1" s="2" t="s">
        <v>2</v>
      </c>
      <c r="C1" s="2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53</v>
      </c>
      <c r="J1" s="2" t="s">
        <v>8</v>
      </c>
      <c r="K1" s="2" t="s">
        <v>52</v>
      </c>
      <c r="L1" s="2" t="s">
        <v>51</v>
      </c>
    </row>
    <row r="2" spans="1:12" x14ac:dyDescent="0.75">
      <c r="A2" s="3">
        <v>44187</v>
      </c>
      <c r="B2" s="2" t="s">
        <v>9</v>
      </c>
      <c r="C2" s="2" t="s">
        <v>18</v>
      </c>
      <c r="D2" s="2" t="s">
        <v>31</v>
      </c>
      <c r="E2" s="2">
        <v>2</v>
      </c>
      <c r="F2" s="2" t="s">
        <v>33</v>
      </c>
      <c r="G2" s="2">
        <v>230000</v>
      </c>
      <c r="H2" s="2">
        <f>Таблица1[[#This Row],[колчичество]]*Таблица1[[#This Row],[цена за ед]]</f>
        <v>460000</v>
      </c>
      <c r="I2" s="2">
        <v>160000</v>
      </c>
      <c r="J2" s="2" t="s">
        <v>37</v>
      </c>
      <c r="K2" s="2">
        <v>3</v>
      </c>
      <c r="L2" s="2">
        <f>Таблица1[[#This Row],[цена за ед]]-Таблица1[[#This Row],[цена закупа]]</f>
        <v>70000</v>
      </c>
    </row>
    <row r="3" spans="1:12" x14ac:dyDescent="0.75">
      <c r="A3" s="3">
        <v>44187</v>
      </c>
      <c r="B3" s="2" t="s">
        <v>9</v>
      </c>
      <c r="C3" s="2" t="s">
        <v>19</v>
      </c>
      <c r="D3" s="2" t="s">
        <v>31</v>
      </c>
      <c r="E3" s="2">
        <v>3</v>
      </c>
      <c r="F3" s="2" t="s">
        <v>33</v>
      </c>
      <c r="G3" s="2">
        <v>230000</v>
      </c>
      <c r="H3" s="2">
        <f>Таблица1[[#This Row],[колчичество]]*Таблица1[[#This Row],[цена за ед]]</f>
        <v>690000</v>
      </c>
      <c r="I3" s="2">
        <v>160000</v>
      </c>
      <c r="J3" s="2" t="s">
        <v>38</v>
      </c>
      <c r="K3" s="2">
        <v>3</v>
      </c>
      <c r="L3" s="2">
        <f>Таблица1[[#This Row],[цена за ед]]-Таблица1[[#This Row],[цена закупа]]</f>
        <v>70000</v>
      </c>
    </row>
    <row r="4" spans="1:12" x14ac:dyDescent="0.75">
      <c r="A4" s="3">
        <v>44187</v>
      </c>
      <c r="B4" s="2" t="s">
        <v>9</v>
      </c>
      <c r="C4" s="2" t="s">
        <v>20</v>
      </c>
      <c r="D4" s="2" t="s">
        <v>31</v>
      </c>
      <c r="E4" s="2">
        <v>1</v>
      </c>
      <c r="F4" s="2" t="s">
        <v>33</v>
      </c>
      <c r="G4" s="2">
        <v>230000</v>
      </c>
      <c r="H4" s="2">
        <f>Таблица1[[#This Row],[колчичество]]*Таблица1[[#This Row],[цена за ед]]</f>
        <v>230000</v>
      </c>
      <c r="I4" s="2">
        <v>160000</v>
      </c>
      <c r="J4" s="2" t="s">
        <v>39</v>
      </c>
      <c r="K4" s="2">
        <v>4</v>
      </c>
      <c r="L4" s="2">
        <f>Таблица1[[#This Row],[цена за ед]]-Таблица1[[#This Row],[цена закупа]]</f>
        <v>70000</v>
      </c>
    </row>
    <row r="5" spans="1:12" x14ac:dyDescent="0.75">
      <c r="A5" s="3">
        <v>44187</v>
      </c>
      <c r="B5" s="2" t="s">
        <v>10</v>
      </c>
      <c r="C5" s="2" t="s">
        <v>21</v>
      </c>
      <c r="D5" s="2" t="s">
        <v>31</v>
      </c>
      <c r="E5" s="2">
        <v>1</v>
      </c>
      <c r="F5" s="2" t="s">
        <v>34</v>
      </c>
      <c r="G5" s="2">
        <v>55000</v>
      </c>
      <c r="H5" s="2">
        <f>Таблица1[[#This Row],[колчичество]]*Таблица1[[#This Row],[цена за ед]]</f>
        <v>55000</v>
      </c>
      <c r="I5" s="2">
        <v>40000</v>
      </c>
      <c r="J5" s="2" t="s">
        <v>40</v>
      </c>
      <c r="K5" s="2">
        <v>5</v>
      </c>
      <c r="L5" s="2">
        <f>Таблица1[[#This Row],[цена за ед]]-Таблица1[[#This Row],[цена закупа]]</f>
        <v>15000</v>
      </c>
    </row>
    <row r="6" spans="1:12" x14ac:dyDescent="0.75">
      <c r="A6" s="3">
        <v>44187</v>
      </c>
      <c r="B6" s="2" t="s">
        <v>11</v>
      </c>
      <c r="C6" s="2" t="s">
        <v>22</v>
      </c>
      <c r="D6" s="2" t="s">
        <v>31</v>
      </c>
      <c r="E6" s="2">
        <v>1</v>
      </c>
      <c r="F6" s="2" t="s">
        <v>34</v>
      </c>
      <c r="G6" s="2">
        <v>68000</v>
      </c>
      <c r="H6" s="2">
        <f>Таблица1[[#This Row],[колчичество]]*Таблица1[[#This Row],[цена за ед]]</f>
        <v>68000</v>
      </c>
      <c r="I6" s="2">
        <v>40000</v>
      </c>
      <c r="J6" s="2" t="s">
        <v>41</v>
      </c>
      <c r="K6" s="2">
        <v>3</v>
      </c>
      <c r="L6" s="2">
        <f>Таблица1[[#This Row],[цена за ед]]-Таблица1[[#This Row],[цена закупа]]</f>
        <v>28000</v>
      </c>
    </row>
    <row r="7" spans="1:12" x14ac:dyDescent="0.75">
      <c r="A7" s="3">
        <v>44187</v>
      </c>
      <c r="B7" s="2" t="s">
        <v>12</v>
      </c>
      <c r="C7" s="2" t="s">
        <v>23</v>
      </c>
      <c r="D7" s="2" t="s">
        <v>31</v>
      </c>
      <c r="E7" s="2">
        <v>1</v>
      </c>
      <c r="F7" s="2" t="s">
        <v>34</v>
      </c>
      <c r="G7" s="2">
        <v>120000</v>
      </c>
      <c r="H7" s="2">
        <f>Таблица1[[#This Row],[колчичество]]*Таблица1[[#This Row],[цена за ед]]</f>
        <v>120000</v>
      </c>
      <c r="I7" s="2">
        <v>40000</v>
      </c>
      <c r="J7" s="2" t="s">
        <v>42</v>
      </c>
      <c r="K7" s="2">
        <v>2</v>
      </c>
      <c r="L7" s="2">
        <f>Таблица1[[#This Row],[цена за ед]]-Таблица1[[#This Row],[цена закупа]]</f>
        <v>80000</v>
      </c>
    </row>
    <row r="8" spans="1:12" x14ac:dyDescent="0.75">
      <c r="A8" s="3">
        <v>44187</v>
      </c>
      <c r="B8" s="2" t="s">
        <v>13</v>
      </c>
      <c r="C8" s="2" t="s">
        <v>24</v>
      </c>
      <c r="D8" s="2" t="s">
        <v>31</v>
      </c>
      <c r="E8" s="2">
        <v>2</v>
      </c>
      <c r="F8" s="2" t="s">
        <v>34</v>
      </c>
      <c r="G8" s="2">
        <v>215000</v>
      </c>
      <c r="H8" s="2">
        <f>Таблица1[[#This Row],[колчичество]]*Таблица1[[#This Row],[цена за ед]]</f>
        <v>430000</v>
      </c>
      <c r="I8" s="2">
        <v>130000</v>
      </c>
      <c r="J8" s="2" t="s">
        <v>43</v>
      </c>
      <c r="K8" s="2">
        <v>2</v>
      </c>
      <c r="L8" s="2">
        <f>Таблица1[[#This Row],[цена за ед]]-Таблица1[[#This Row],[цена закупа]]</f>
        <v>85000</v>
      </c>
    </row>
    <row r="9" spans="1:12" x14ac:dyDescent="0.75">
      <c r="A9" s="3">
        <v>44187</v>
      </c>
      <c r="B9" s="2" t="s">
        <v>14</v>
      </c>
      <c r="C9" s="2" t="s">
        <v>25</v>
      </c>
      <c r="D9" s="2" t="s">
        <v>32</v>
      </c>
      <c r="E9" s="2">
        <v>1</v>
      </c>
      <c r="F9" s="2" t="s">
        <v>34</v>
      </c>
      <c r="G9" s="2">
        <v>140000</v>
      </c>
      <c r="H9" s="2">
        <f>Таблица1[[#This Row],[колчичество]]*Таблица1[[#This Row],[цена за ед]]</f>
        <v>140000</v>
      </c>
      <c r="I9" s="2">
        <v>130000</v>
      </c>
      <c r="J9" s="2" t="s">
        <v>44</v>
      </c>
      <c r="K9" s="2">
        <v>2</v>
      </c>
      <c r="L9" s="2">
        <f>Таблица1[[#This Row],[цена за ед]]-Таблица1[[#This Row],[цена закупа]]</f>
        <v>10000</v>
      </c>
    </row>
    <row r="10" spans="1:12" x14ac:dyDescent="0.75">
      <c r="A10" s="3">
        <v>44187</v>
      </c>
      <c r="B10" s="2" t="s">
        <v>15</v>
      </c>
      <c r="C10" s="2" t="s">
        <v>26</v>
      </c>
      <c r="D10" s="2" t="s">
        <v>32</v>
      </c>
      <c r="E10" s="2">
        <v>1</v>
      </c>
      <c r="F10" s="2" t="s">
        <v>35</v>
      </c>
      <c r="G10" s="2">
        <v>150000</v>
      </c>
      <c r="H10" s="2">
        <f>Таблица1[[#This Row],[колчичество]]*Таблица1[[#This Row],[цена за ед]]</f>
        <v>150000</v>
      </c>
      <c r="I10" s="2">
        <v>80000</v>
      </c>
      <c r="J10" s="2" t="s">
        <v>45</v>
      </c>
      <c r="K10" s="2">
        <v>2</v>
      </c>
      <c r="L10" s="2">
        <f>Таблица1[[#This Row],[цена за ед]]-Таблица1[[#This Row],[цена закупа]]</f>
        <v>70000</v>
      </c>
    </row>
    <row r="11" spans="1:12" x14ac:dyDescent="0.75">
      <c r="A11" s="3">
        <v>44187</v>
      </c>
      <c r="B11" s="2" t="s">
        <v>17</v>
      </c>
      <c r="C11" s="2" t="s">
        <v>27</v>
      </c>
      <c r="D11" s="2" t="s">
        <v>32</v>
      </c>
      <c r="E11" s="2">
        <v>3</v>
      </c>
      <c r="F11" s="2" t="s">
        <v>35</v>
      </c>
      <c r="G11" s="2">
        <v>40000</v>
      </c>
      <c r="H11" s="2">
        <f>Таблица1[[#This Row],[колчичество]]*Таблица1[[#This Row],[цена за ед]]</f>
        <v>120000</v>
      </c>
      <c r="I11" s="2">
        <v>80000</v>
      </c>
      <c r="J11" s="2" t="s">
        <v>46</v>
      </c>
      <c r="K11" s="2">
        <v>2</v>
      </c>
      <c r="L11" s="2">
        <f>Таблица1[[#This Row],[цена за ед]]-Таблица1[[#This Row],[цена закупа]]</f>
        <v>-40000</v>
      </c>
    </row>
    <row r="12" spans="1:12" x14ac:dyDescent="0.75">
      <c r="A12" s="3">
        <v>44187</v>
      </c>
      <c r="B12" s="2" t="s">
        <v>16</v>
      </c>
      <c r="C12" s="2" t="s">
        <v>28</v>
      </c>
      <c r="D12" s="2" t="s">
        <v>32</v>
      </c>
      <c r="E12" s="2">
        <v>1</v>
      </c>
      <c r="F12" s="2" t="s">
        <v>36</v>
      </c>
      <c r="G12" s="2">
        <v>3000</v>
      </c>
      <c r="H12" s="2">
        <f>Таблица1[[#This Row],[колчичество]]*Таблица1[[#This Row],[цена за ед]]</f>
        <v>3000</v>
      </c>
      <c r="I12" s="2">
        <v>300</v>
      </c>
      <c r="J12" s="2" t="s">
        <v>47</v>
      </c>
      <c r="K12" s="2">
        <v>2</v>
      </c>
      <c r="L12" s="2">
        <f>Таблица1[[#This Row],[цена за ед]]-Таблица1[[#This Row],[цена закупа]]</f>
        <v>2700</v>
      </c>
    </row>
    <row r="13" spans="1:12" x14ac:dyDescent="0.75">
      <c r="A13" s="3">
        <v>44187</v>
      </c>
      <c r="B13" s="2" t="s">
        <v>16</v>
      </c>
      <c r="C13" s="2" t="s">
        <v>29</v>
      </c>
      <c r="D13" s="2" t="s">
        <v>32</v>
      </c>
      <c r="E13" s="2">
        <v>1</v>
      </c>
      <c r="F13" s="2" t="s">
        <v>36</v>
      </c>
      <c r="G13" s="2">
        <v>3000</v>
      </c>
      <c r="H13" s="2">
        <f>Таблица1[[#This Row],[колчичество]]*Таблица1[[#This Row],[цена за ед]]</f>
        <v>3000</v>
      </c>
      <c r="I13" s="2">
        <v>300</v>
      </c>
      <c r="J13" s="2" t="s">
        <v>48</v>
      </c>
      <c r="K13" s="2">
        <v>2</v>
      </c>
      <c r="L13" s="2">
        <f>Таблица1[[#This Row],[цена за ед]]-Таблица1[[#This Row],[цена закупа]]</f>
        <v>2700</v>
      </c>
    </row>
    <row r="14" spans="1:12" x14ac:dyDescent="0.75">
      <c r="A14" s="3">
        <v>44187</v>
      </c>
      <c r="B14" s="2" t="s">
        <v>16</v>
      </c>
      <c r="C14" s="2" t="s">
        <v>30</v>
      </c>
      <c r="D14" s="2" t="s">
        <v>32</v>
      </c>
      <c r="E14" s="2">
        <v>1</v>
      </c>
      <c r="F14" s="2" t="s">
        <v>36</v>
      </c>
      <c r="G14" s="2">
        <v>3000</v>
      </c>
      <c r="H14" s="2">
        <f>Таблица1[[#This Row],[колчичество]]*Таблица1[[#This Row],[цена за ед]]</f>
        <v>3000</v>
      </c>
      <c r="I14" s="2">
        <v>300</v>
      </c>
      <c r="J14" s="2" t="s">
        <v>49</v>
      </c>
      <c r="K14" s="2">
        <v>2</v>
      </c>
      <c r="L14" s="2">
        <f>Таблица1[[#This Row],[цена за ед]]-Таблица1[[#This Row],[цена закупа]]</f>
        <v>2700</v>
      </c>
    </row>
    <row r="17" spans="1:31" x14ac:dyDescent="0.75">
      <c r="A17" s="6" t="s">
        <v>100</v>
      </c>
      <c r="B17" s="6"/>
      <c r="C17" s="1"/>
    </row>
    <row r="18" spans="1:31" x14ac:dyDescent="0.75">
      <c r="A18" s="2" t="s">
        <v>54</v>
      </c>
      <c r="B18" s="2">
        <f>SUM(E2:E14)</f>
        <v>19</v>
      </c>
    </row>
    <row r="19" spans="1:31" x14ac:dyDescent="0.75">
      <c r="A19" s="2" t="s">
        <v>50</v>
      </c>
      <c r="B19" s="2">
        <f>SUM(H2:H14)</f>
        <v>2472000</v>
      </c>
    </row>
    <row r="20" spans="1:31" x14ac:dyDescent="0.75">
      <c r="A20" s="2" t="s">
        <v>51</v>
      </c>
      <c r="B20" s="2">
        <f>SUM(L2:L14)</f>
        <v>466100</v>
      </c>
    </row>
    <row r="22" spans="1:31" x14ac:dyDescent="0.75">
      <c r="A22" t="s">
        <v>107</v>
      </c>
      <c r="B22" s="4">
        <v>44166</v>
      </c>
      <c r="C22" s="4">
        <v>44167</v>
      </c>
      <c r="D22" s="4">
        <v>44168</v>
      </c>
      <c r="E22" s="4">
        <v>44169</v>
      </c>
      <c r="F22" s="4">
        <v>44170</v>
      </c>
      <c r="G22" s="4">
        <v>44171</v>
      </c>
      <c r="H22" s="4">
        <v>44172</v>
      </c>
      <c r="I22" s="4">
        <v>44173</v>
      </c>
      <c r="J22" s="4">
        <v>44174</v>
      </c>
      <c r="K22" s="4">
        <v>44175</v>
      </c>
      <c r="L22" s="4">
        <v>44176</v>
      </c>
      <c r="M22" s="4">
        <v>44177</v>
      </c>
      <c r="N22" s="4">
        <v>44178</v>
      </c>
      <c r="O22" s="4">
        <v>44179</v>
      </c>
      <c r="P22" s="4">
        <v>44180</v>
      </c>
      <c r="Q22" s="4">
        <v>44181</v>
      </c>
      <c r="R22" s="4">
        <v>44182</v>
      </c>
      <c r="S22" s="4">
        <v>44183</v>
      </c>
      <c r="T22" s="4">
        <v>44184</v>
      </c>
      <c r="U22" s="4">
        <v>44185</v>
      </c>
      <c r="V22" s="4">
        <v>44186</v>
      </c>
      <c r="W22" s="4">
        <v>44187</v>
      </c>
      <c r="X22" s="4">
        <v>44188</v>
      </c>
      <c r="Y22" s="4">
        <v>44189</v>
      </c>
      <c r="Z22" s="4">
        <v>44190</v>
      </c>
      <c r="AA22" s="4">
        <v>44191</v>
      </c>
      <c r="AB22" s="4">
        <v>44192</v>
      </c>
      <c r="AC22" s="4">
        <v>44193</v>
      </c>
      <c r="AD22" s="4">
        <v>44194</v>
      </c>
      <c r="AE22" s="4">
        <v>44195</v>
      </c>
    </row>
    <row r="23" spans="1:31" x14ac:dyDescent="0.75">
      <c r="A23" t="s">
        <v>108</v>
      </c>
      <c r="B23">
        <f>B19</f>
        <v>2472000</v>
      </c>
      <c r="C23">
        <f>B23*$B$27</f>
        <v>2496720</v>
      </c>
      <c r="D23">
        <f t="shared" ref="D23:AE23" si="0">C23*$B$27</f>
        <v>2521687.2000000002</v>
      </c>
      <c r="E23">
        <f t="shared" si="0"/>
        <v>2546904.0720000002</v>
      </c>
      <c r="F23">
        <f t="shared" si="0"/>
        <v>2572373.1127200001</v>
      </c>
      <c r="G23">
        <f t="shared" si="0"/>
        <v>2598096.8438472003</v>
      </c>
      <c r="H23">
        <f t="shared" si="0"/>
        <v>2624077.8122856724</v>
      </c>
      <c r="I23">
        <f t="shared" si="0"/>
        <v>2650318.5904085292</v>
      </c>
      <c r="J23">
        <f t="shared" si="0"/>
        <v>2676821.7763126143</v>
      </c>
      <c r="K23">
        <f t="shared" si="0"/>
        <v>2703589.9940757407</v>
      </c>
      <c r="L23">
        <f t="shared" si="0"/>
        <v>2730625.8940164982</v>
      </c>
      <c r="M23">
        <f t="shared" si="0"/>
        <v>2757932.1529566632</v>
      </c>
      <c r="N23">
        <f t="shared" si="0"/>
        <v>2785511.4744862299</v>
      </c>
      <c r="O23">
        <f t="shared" si="0"/>
        <v>2813366.5892310925</v>
      </c>
      <c r="P23">
        <f t="shared" si="0"/>
        <v>2841500.2551234034</v>
      </c>
      <c r="Q23">
        <f t="shared" si="0"/>
        <v>2869915.2576746373</v>
      </c>
      <c r="R23">
        <f t="shared" si="0"/>
        <v>2898614.4102513837</v>
      </c>
      <c r="S23">
        <f t="shared" si="0"/>
        <v>2927600.5543538975</v>
      </c>
      <c r="T23">
        <f t="shared" si="0"/>
        <v>2956876.5598974363</v>
      </c>
      <c r="U23">
        <f t="shared" si="0"/>
        <v>2986445.3254964105</v>
      </c>
      <c r="V23">
        <f t="shared" si="0"/>
        <v>3016309.7787513747</v>
      </c>
      <c r="W23">
        <f t="shared" si="0"/>
        <v>3046472.8765388886</v>
      </c>
      <c r="X23">
        <f t="shared" si="0"/>
        <v>3076937.6053042775</v>
      </c>
      <c r="Y23">
        <f t="shared" si="0"/>
        <v>3107706.9813573202</v>
      </c>
      <c r="Z23">
        <f t="shared" si="0"/>
        <v>3138784.0511708935</v>
      </c>
      <c r="AA23">
        <f t="shared" si="0"/>
        <v>3170171.8916826025</v>
      </c>
      <c r="AB23">
        <f t="shared" si="0"/>
        <v>3201873.6105994284</v>
      </c>
      <c r="AC23">
        <f t="shared" si="0"/>
        <v>3233892.3467054227</v>
      </c>
      <c r="AD23">
        <f t="shared" si="0"/>
        <v>3266231.2701724768</v>
      </c>
      <c r="AE23">
        <f t="shared" si="0"/>
        <v>3298893.5828742017</v>
      </c>
    </row>
    <row r="24" spans="1:31" x14ac:dyDescent="0.75">
      <c r="A24" t="s">
        <v>102</v>
      </c>
      <c r="B24">
        <f>SUM(C23:AE23)</f>
        <v>83516251.870294318</v>
      </c>
    </row>
    <row r="27" spans="1:31" x14ac:dyDescent="0.75">
      <c r="B27">
        <v>1.01</v>
      </c>
    </row>
    <row r="35" spans="1:2" x14ac:dyDescent="0.75">
      <c r="A35" s="7" t="s">
        <v>101</v>
      </c>
      <c r="B35" s="7"/>
    </row>
    <row r="36" spans="1:2" x14ac:dyDescent="0.75">
      <c r="A36" t="s">
        <v>102</v>
      </c>
    </row>
    <row r="37" spans="1:2" x14ac:dyDescent="0.75">
      <c r="A37" t="s">
        <v>103</v>
      </c>
    </row>
    <row r="38" spans="1:2" x14ac:dyDescent="0.75">
      <c r="A38" t="s">
        <v>104</v>
      </c>
    </row>
    <row r="39" spans="1:2" x14ac:dyDescent="0.75">
      <c r="A39" t="s">
        <v>105</v>
      </c>
    </row>
    <row r="40" spans="1:2" x14ac:dyDescent="0.75">
      <c r="A40" t="s">
        <v>106</v>
      </c>
    </row>
    <row r="41" spans="1:2" x14ac:dyDescent="0.75">
      <c r="A41" t="s">
        <v>51</v>
      </c>
    </row>
  </sheetData>
  <mergeCells count="2">
    <mergeCell ref="A17:B17"/>
    <mergeCell ref="A35:B3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2" sqref="A12"/>
    </sheetView>
  </sheetViews>
  <sheetFormatPr defaultRowHeight="14.75" x14ac:dyDescent="0.75"/>
  <cols>
    <col min="1" max="1" width="18.6796875" customWidth="1"/>
    <col min="2" max="8" width="10.54296875" customWidth="1"/>
  </cols>
  <sheetData>
    <row r="1" spans="1:8" x14ac:dyDescent="0.75">
      <c r="A1" t="s">
        <v>62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</row>
    <row r="2" spans="1:8" x14ac:dyDescent="0.75">
      <c r="A2" s="8" t="s">
        <v>114</v>
      </c>
      <c r="B2" s="8"/>
      <c r="C2" s="8"/>
      <c r="D2" s="8"/>
      <c r="E2" s="8"/>
      <c r="F2" s="8"/>
      <c r="G2" s="8"/>
      <c r="H2" s="8"/>
    </row>
    <row r="3" spans="1:8" x14ac:dyDescent="0.75">
      <c r="A3" t="s">
        <v>111</v>
      </c>
    </row>
    <row r="4" spans="1:8" x14ac:dyDescent="0.75">
      <c r="A4" t="s">
        <v>112</v>
      </c>
    </row>
    <row r="5" spans="1:8" x14ac:dyDescent="0.75">
      <c r="A5" t="s">
        <v>113</v>
      </c>
    </row>
    <row r="6" spans="1:8" x14ac:dyDescent="0.75">
      <c r="A6" t="s">
        <v>115</v>
      </c>
    </row>
    <row r="7" spans="1:8" x14ac:dyDescent="0.75">
      <c r="A7" t="s">
        <v>116</v>
      </c>
    </row>
    <row r="8" spans="1:8" x14ac:dyDescent="0.75">
      <c r="A8" t="s">
        <v>117</v>
      </c>
    </row>
    <row r="9" spans="1:8" x14ac:dyDescent="0.75">
      <c r="A9" t="s">
        <v>118</v>
      </c>
    </row>
    <row r="10" spans="1:8" x14ac:dyDescent="0.75">
      <c r="A10" t="s">
        <v>119</v>
      </c>
    </row>
    <row r="11" spans="1:8" x14ac:dyDescent="0.75">
      <c r="A11" t="s">
        <v>104</v>
      </c>
    </row>
    <row r="18" spans="1:1" x14ac:dyDescent="0.75">
      <c r="A18" t="s">
        <v>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="75" workbookViewId="0">
      <selection sqref="A1:M1"/>
    </sheetView>
  </sheetViews>
  <sheetFormatPr defaultRowHeight="14.75" x14ac:dyDescent="0.75"/>
  <cols>
    <col min="1" max="1" width="15.6796875" customWidth="1"/>
    <col min="5" max="5" width="18.6796875" customWidth="1"/>
    <col min="6" max="6" width="15.6796875" customWidth="1"/>
    <col min="7" max="7" width="18.6796875" customWidth="1"/>
    <col min="8" max="8" width="15.6796875" customWidth="1"/>
  </cols>
  <sheetData>
    <row r="1" spans="1:13" x14ac:dyDescent="0.75">
      <c r="A1" s="13" t="s">
        <v>64</v>
      </c>
      <c r="B1" s="14"/>
      <c r="C1" s="13" t="s">
        <v>65</v>
      </c>
      <c r="D1" s="14"/>
      <c r="E1" s="15" t="s">
        <v>67</v>
      </c>
      <c r="F1" s="16" t="s">
        <v>71</v>
      </c>
      <c r="G1" s="16" t="s">
        <v>66</v>
      </c>
      <c r="H1" s="15" t="s">
        <v>68</v>
      </c>
      <c r="I1" s="17" t="s">
        <v>69</v>
      </c>
      <c r="J1" s="17" t="s">
        <v>70</v>
      </c>
      <c r="K1" s="16"/>
      <c r="L1" s="18" t="s">
        <v>5</v>
      </c>
      <c r="M1" s="19"/>
    </row>
    <row r="2" spans="1:13" x14ac:dyDescent="0.75">
      <c r="A2" s="11" t="s">
        <v>78</v>
      </c>
      <c r="B2" s="12"/>
      <c r="C2" s="11" t="s">
        <v>86</v>
      </c>
      <c r="D2" s="12"/>
      <c r="E2" s="2">
        <f>I2-F2-G2</f>
        <v>3</v>
      </c>
      <c r="F2" s="5">
        <v>2</v>
      </c>
      <c r="G2" s="2">
        <v>3</v>
      </c>
      <c r="H2" s="3">
        <v>43831</v>
      </c>
      <c r="I2" s="2">
        <v>8</v>
      </c>
      <c r="J2" s="11">
        <f>G2+F2</f>
        <v>5</v>
      </c>
      <c r="K2" s="12"/>
      <c r="L2" s="9" t="s">
        <v>109</v>
      </c>
      <c r="M2" s="10"/>
    </row>
    <row r="3" spans="1:13" x14ac:dyDescent="0.75">
      <c r="A3" s="11" t="s">
        <v>79</v>
      </c>
      <c r="B3" s="12"/>
      <c r="C3" s="11" t="s">
        <v>87</v>
      </c>
      <c r="D3" s="12"/>
      <c r="E3" s="2">
        <f t="shared" ref="E3:E15" si="0">I3-F3-G3</f>
        <v>0</v>
      </c>
      <c r="F3" s="5">
        <v>5</v>
      </c>
      <c r="G3" s="2">
        <v>3</v>
      </c>
      <c r="H3" s="3">
        <v>43831</v>
      </c>
      <c r="I3" s="2">
        <v>8</v>
      </c>
      <c r="J3" s="11">
        <f t="shared" ref="J3:J15" si="1">G3+F3</f>
        <v>8</v>
      </c>
      <c r="K3" s="12"/>
      <c r="L3" s="9" t="s">
        <v>109</v>
      </c>
      <c r="M3" s="10"/>
    </row>
    <row r="4" spans="1:13" x14ac:dyDescent="0.75">
      <c r="A4" s="11" t="s">
        <v>80</v>
      </c>
      <c r="B4" s="12"/>
      <c r="C4" s="11" t="s">
        <v>88</v>
      </c>
      <c r="D4" s="12"/>
      <c r="E4" s="2">
        <f t="shared" si="0"/>
        <v>5</v>
      </c>
      <c r="F4" s="5">
        <v>12</v>
      </c>
      <c r="G4" s="2">
        <v>3</v>
      </c>
      <c r="H4" s="3">
        <v>43831</v>
      </c>
      <c r="I4" s="2">
        <v>20</v>
      </c>
      <c r="J4" s="11">
        <f t="shared" si="1"/>
        <v>15</v>
      </c>
      <c r="K4" s="12"/>
      <c r="L4" s="9" t="s">
        <v>109</v>
      </c>
      <c r="M4" s="10"/>
    </row>
    <row r="5" spans="1:13" x14ac:dyDescent="0.75">
      <c r="A5" s="11" t="s">
        <v>72</v>
      </c>
      <c r="B5" s="12"/>
      <c r="C5" s="11" t="s">
        <v>89</v>
      </c>
      <c r="D5" s="12"/>
      <c r="E5" s="2">
        <f t="shared" si="0"/>
        <v>6</v>
      </c>
      <c r="F5" s="5">
        <v>21</v>
      </c>
      <c r="G5" s="2">
        <v>3</v>
      </c>
      <c r="H5" s="3">
        <v>43831</v>
      </c>
      <c r="I5" s="2">
        <v>30</v>
      </c>
      <c r="J5" s="11">
        <f t="shared" si="1"/>
        <v>24</v>
      </c>
      <c r="K5" s="12"/>
      <c r="L5" s="9" t="s">
        <v>109</v>
      </c>
      <c r="M5" s="10"/>
    </row>
    <row r="6" spans="1:13" x14ac:dyDescent="0.75">
      <c r="A6" s="11" t="s">
        <v>73</v>
      </c>
      <c r="B6" s="12"/>
      <c r="C6" s="11" t="s">
        <v>90</v>
      </c>
      <c r="D6" s="12"/>
      <c r="E6" s="2">
        <f t="shared" si="0"/>
        <v>3</v>
      </c>
      <c r="F6" s="5">
        <v>6</v>
      </c>
      <c r="G6" s="2">
        <v>1</v>
      </c>
      <c r="H6" s="3">
        <v>43831</v>
      </c>
      <c r="I6" s="2">
        <v>10</v>
      </c>
      <c r="J6" s="11">
        <f t="shared" si="1"/>
        <v>7</v>
      </c>
      <c r="K6" s="12"/>
      <c r="L6" s="9" t="s">
        <v>110</v>
      </c>
      <c r="M6" s="10"/>
    </row>
    <row r="7" spans="1:13" x14ac:dyDescent="0.75">
      <c r="A7" s="11" t="s">
        <v>74</v>
      </c>
      <c r="B7" s="12"/>
      <c r="C7" s="11" t="s">
        <v>91</v>
      </c>
      <c r="D7" s="12"/>
      <c r="E7" s="2">
        <f t="shared" si="0"/>
        <v>3</v>
      </c>
      <c r="F7" s="5">
        <v>6</v>
      </c>
      <c r="G7" s="2">
        <v>1</v>
      </c>
      <c r="H7" s="3">
        <v>43831</v>
      </c>
      <c r="I7" s="2">
        <v>10</v>
      </c>
      <c r="J7" s="11">
        <f t="shared" si="1"/>
        <v>7</v>
      </c>
      <c r="K7" s="12"/>
      <c r="L7" s="9" t="s">
        <v>110</v>
      </c>
      <c r="M7" s="10"/>
    </row>
    <row r="8" spans="1:13" x14ac:dyDescent="0.75">
      <c r="A8" s="11" t="s">
        <v>75</v>
      </c>
      <c r="B8" s="12"/>
      <c r="C8" s="11" t="s">
        <v>92</v>
      </c>
      <c r="D8" s="12"/>
      <c r="E8" s="2">
        <f t="shared" si="0"/>
        <v>3</v>
      </c>
      <c r="F8" s="5">
        <v>5</v>
      </c>
      <c r="G8" s="2">
        <v>2</v>
      </c>
      <c r="H8" s="3">
        <v>43831</v>
      </c>
      <c r="I8" s="2">
        <v>10</v>
      </c>
      <c r="J8" s="11">
        <f t="shared" si="1"/>
        <v>7</v>
      </c>
      <c r="K8" s="12"/>
      <c r="L8" s="9" t="s">
        <v>110</v>
      </c>
      <c r="M8" s="10"/>
    </row>
    <row r="9" spans="1:13" x14ac:dyDescent="0.75">
      <c r="A9" s="11" t="s">
        <v>76</v>
      </c>
      <c r="B9" s="12"/>
      <c r="C9" s="11" t="s">
        <v>93</v>
      </c>
      <c r="D9" s="12"/>
      <c r="E9" s="2">
        <f t="shared" si="0"/>
        <v>3</v>
      </c>
      <c r="F9" s="5">
        <v>4</v>
      </c>
      <c r="G9" s="2">
        <v>3</v>
      </c>
      <c r="H9" s="3">
        <v>43831</v>
      </c>
      <c r="I9" s="2">
        <v>10</v>
      </c>
      <c r="J9" s="11">
        <f t="shared" si="1"/>
        <v>7</v>
      </c>
      <c r="K9" s="12"/>
      <c r="L9" s="9" t="s">
        <v>110</v>
      </c>
      <c r="M9" s="10"/>
    </row>
    <row r="10" spans="1:13" x14ac:dyDescent="0.75">
      <c r="A10" s="11" t="s">
        <v>77</v>
      </c>
      <c r="B10" s="12"/>
      <c r="C10" s="11" t="s">
        <v>94</v>
      </c>
      <c r="D10" s="12"/>
      <c r="E10" s="2">
        <f t="shared" si="0"/>
        <v>0</v>
      </c>
      <c r="F10" s="5">
        <v>10</v>
      </c>
      <c r="G10" s="2">
        <v>0</v>
      </c>
      <c r="H10" s="3">
        <v>43831</v>
      </c>
      <c r="I10" s="2">
        <v>10</v>
      </c>
      <c r="J10" s="11">
        <f t="shared" si="1"/>
        <v>10</v>
      </c>
      <c r="K10" s="12"/>
      <c r="L10" s="9" t="s">
        <v>110</v>
      </c>
      <c r="M10" s="10"/>
    </row>
    <row r="11" spans="1:13" x14ac:dyDescent="0.75">
      <c r="A11" s="11" t="s">
        <v>81</v>
      </c>
      <c r="B11" s="12"/>
      <c r="C11" s="11" t="s">
        <v>95</v>
      </c>
      <c r="D11" s="12"/>
      <c r="E11" s="2">
        <f t="shared" si="0"/>
        <v>3</v>
      </c>
      <c r="F11" s="5">
        <v>2</v>
      </c>
      <c r="G11" s="2">
        <v>5</v>
      </c>
      <c r="H11" s="3">
        <v>43831</v>
      </c>
      <c r="I11" s="2">
        <v>10</v>
      </c>
      <c r="J11" s="11">
        <f t="shared" si="1"/>
        <v>7</v>
      </c>
      <c r="K11" s="12"/>
      <c r="L11" s="9" t="s">
        <v>110</v>
      </c>
      <c r="M11" s="10"/>
    </row>
    <row r="12" spans="1:13" x14ac:dyDescent="0.75">
      <c r="A12" s="11" t="s">
        <v>82</v>
      </c>
      <c r="B12" s="12"/>
      <c r="C12" s="11" t="s">
        <v>96</v>
      </c>
      <c r="D12" s="12"/>
      <c r="E12" s="2">
        <f t="shared" si="0"/>
        <v>3</v>
      </c>
      <c r="F12" s="5">
        <v>4</v>
      </c>
      <c r="G12" s="2">
        <v>3</v>
      </c>
      <c r="H12" s="3">
        <v>43831</v>
      </c>
      <c r="I12" s="2">
        <v>10</v>
      </c>
      <c r="J12" s="11">
        <f t="shared" si="1"/>
        <v>7</v>
      </c>
      <c r="K12" s="12"/>
      <c r="L12" s="9" t="s">
        <v>110</v>
      </c>
      <c r="M12" s="10"/>
    </row>
    <row r="13" spans="1:13" x14ac:dyDescent="0.75">
      <c r="A13" s="11" t="s">
        <v>83</v>
      </c>
      <c r="B13" s="12"/>
      <c r="C13" s="11" t="s">
        <v>97</v>
      </c>
      <c r="D13" s="12"/>
      <c r="E13" s="2">
        <f t="shared" si="0"/>
        <v>4</v>
      </c>
      <c r="F13" s="5">
        <v>5</v>
      </c>
      <c r="G13" s="2">
        <v>1</v>
      </c>
      <c r="H13" s="3">
        <v>43831</v>
      </c>
      <c r="I13" s="2">
        <v>10</v>
      </c>
      <c r="J13" s="11">
        <f t="shared" si="1"/>
        <v>6</v>
      </c>
      <c r="K13" s="12"/>
      <c r="L13" s="9" t="s">
        <v>110</v>
      </c>
      <c r="M13" s="10"/>
    </row>
    <row r="14" spans="1:13" x14ac:dyDescent="0.75">
      <c r="A14" s="11" t="s">
        <v>84</v>
      </c>
      <c r="B14" s="12"/>
      <c r="C14" s="11" t="s">
        <v>98</v>
      </c>
      <c r="D14" s="12"/>
      <c r="E14" s="2">
        <f t="shared" si="0"/>
        <v>2</v>
      </c>
      <c r="F14" s="5">
        <v>5</v>
      </c>
      <c r="G14" s="2">
        <v>3</v>
      </c>
      <c r="H14" s="3">
        <v>43831</v>
      </c>
      <c r="I14" s="2">
        <v>10</v>
      </c>
      <c r="J14" s="11">
        <f t="shared" si="1"/>
        <v>8</v>
      </c>
      <c r="K14" s="12"/>
      <c r="L14" s="9" t="s">
        <v>110</v>
      </c>
      <c r="M14" s="10"/>
    </row>
    <row r="15" spans="1:13" x14ac:dyDescent="0.75">
      <c r="A15" s="11" t="s">
        <v>85</v>
      </c>
      <c r="B15" s="12"/>
      <c r="C15" s="11" t="s">
        <v>99</v>
      </c>
      <c r="D15" s="12"/>
      <c r="E15" s="2">
        <f t="shared" si="0"/>
        <v>15</v>
      </c>
      <c r="F15" s="5">
        <v>4</v>
      </c>
      <c r="G15" s="2">
        <v>1</v>
      </c>
      <c r="H15" s="3">
        <v>43831</v>
      </c>
      <c r="I15" s="2">
        <v>20</v>
      </c>
      <c r="J15" s="11">
        <f t="shared" si="1"/>
        <v>5</v>
      </c>
      <c r="K15" s="12"/>
      <c r="L15" s="9" t="s">
        <v>109</v>
      </c>
      <c r="M15" s="10"/>
    </row>
  </sheetData>
  <mergeCells count="59">
    <mergeCell ref="A5:B5"/>
    <mergeCell ref="A1:B1"/>
    <mergeCell ref="C1:D1"/>
    <mergeCell ref="A2:B2"/>
    <mergeCell ref="A3:B3"/>
    <mergeCell ref="A4:B4"/>
    <mergeCell ref="A12:B12"/>
    <mergeCell ref="A13:B13"/>
    <mergeCell ref="A14:B14"/>
    <mergeCell ref="A15:B15"/>
    <mergeCell ref="C2:D2"/>
    <mergeCell ref="C3:D3"/>
    <mergeCell ref="C4:D4"/>
    <mergeCell ref="C5:D5"/>
    <mergeCell ref="C6:D6"/>
    <mergeCell ref="C7:D7"/>
    <mergeCell ref="A6:B6"/>
    <mergeCell ref="A7:B7"/>
    <mergeCell ref="A8:B8"/>
    <mergeCell ref="A9:B9"/>
    <mergeCell ref="A10:B10"/>
    <mergeCell ref="A11:B11"/>
    <mergeCell ref="C14:D14"/>
    <mergeCell ref="C15:D15"/>
    <mergeCell ref="J2:K2"/>
    <mergeCell ref="J3:K3"/>
    <mergeCell ref="J4:K4"/>
    <mergeCell ref="J5:K5"/>
    <mergeCell ref="J6:K6"/>
    <mergeCell ref="J7:K7"/>
    <mergeCell ref="C8:D8"/>
    <mergeCell ref="C9:D9"/>
    <mergeCell ref="C10:D10"/>
    <mergeCell ref="C11:D11"/>
    <mergeCell ref="C12:D12"/>
    <mergeCell ref="C13:D13"/>
    <mergeCell ref="J14:K14"/>
    <mergeCell ref="J15:K15"/>
    <mergeCell ref="L1:M1"/>
    <mergeCell ref="L2:M2"/>
    <mergeCell ref="L3:M3"/>
    <mergeCell ref="L4:M4"/>
    <mergeCell ref="L5:M5"/>
    <mergeCell ref="L6:M6"/>
    <mergeCell ref="L7:M7"/>
    <mergeCell ref="L8:M8"/>
    <mergeCell ref="J8:K8"/>
    <mergeCell ref="J9:K9"/>
    <mergeCell ref="J10:K10"/>
    <mergeCell ref="J11:K11"/>
    <mergeCell ref="J12:K12"/>
    <mergeCell ref="J13:K13"/>
    <mergeCell ref="L15:M15"/>
    <mergeCell ref="L9:M9"/>
    <mergeCell ref="L10:M10"/>
    <mergeCell ref="L11:M11"/>
    <mergeCell ref="L12:M12"/>
    <mergeCell ref="L13:M13"/>
    <mergeCell ref="L14:M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доходы</vt:lpstr>
      <vt:lpstr>расходы</vt:lpstr>
      <vt:lpstr>остаток склада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2020-12-21T12:16:14Z</dcterms:modified>
</cp:coreProperties>
</file>